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103\03_行政G\01_行政企画チーム\06_市町村関係情報\01_市町村要覧\01_市町村要覧\2025年度(R7)　市町村要覧\09_完成版\01_Excel（編集用）\"/>
    </mc:Choice>
  </mc:AlternateContent>
  <bookViews>
    <workbookView xWindow="0" yWindow="0" windowWidth="23040" windowHeight="9915"/>
  </bookViews>
  <sheets>
    <sheet name="18 市町村別選挙人名簿登録者数" sheetId="1" r:id="rId1"/>
  </sheets>
  <externalReferences>
    <externalReference r:id="rId2"/>
  </externalReferences>
  <definedNames>
    <definedName name="_xlnm._FilterDatabase" localSheetId="0" hidden="1">'18 市町村別選挙人名簿登録者数'!$B$4:$N$75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72" i="1"/>
  <c r="G74" i="1"/>
  <c r="F74" i="1"/>
  <c r="F72" i="1"/>
  <c r="F71" i="1"/>
  <c r="F73" i="1" s="1"/>
  <c r="F75" i="1" s="1"/>
  <c r="H5" i="1"/>
  <c r="H6" i="1"/>
  <c r="G73" i="1" l="1"/>
  <c r="G75" i="1" s="1"/>
  <c r="D69" i="1"/>
  <c r="C69" i="1"/>
  <c r="D68" i="1"/>
  <c r="C68" i="1"/>
  <c r="E68" i="1" s="1"/>
  <c r="H67" i="1"/>
  <c r="D67" i="1"/>
  <c r="C67" i="1"/>
  <c r="H65" i="1"/>
  <c r="D65" i="1"/>
  <c r="C65" i="1"/>
  <c r="I65" i="1" s="1"/>
  <c r="D64" i="1"/>
  <c r="C64" i="1"/>
  <c r="H63" i="1"/>
  <c r="D63" i="1"/>
  <c r="C63" i="1"/>
  <c r="I63" i="1" s="1"/>
  <c r="D62" i="1"/>
  <c r="J62" i="1" s="1"/>
  <c r="C62" i="1"/>
  <c r="I62" i="1" s="1"/>
  <c r="H61" i="1"/>
  <c r="D61" i="1"/>
  <c r="C61" i="1"/>
  <c r="I61" i="1" s="1"/>
  <c r="L61" i="1" s="1"/>
  <c r="D60" i="1"/>
  <c r="J60" i="1" s="1"/>
  <c r="C60" i="1"/>
  <c r="D59" i="1"/>
  <c r="C59" i="1"/>
  <c r="I59" i="1" s="1"/>
  <c r="L59" i="1" s="1"/>
  <c r="H58" i="1"/>
  <c r="D58" i="1"/>
  <c r="J58" i="1" s="1"/>
  <c r="C58" i="1"/>
  <c r="E58" i="1" s="1"/>
  <c r="H57" i="1"/>
  <c r="D57" i="1"/>
  <c r="C57" i="1"/>
  <c r="H55" i="1"/>
  <c r="D55" i="1"/>
  <c r="C55" i="1"/>
  <c r="I55" i="1" s="1"/>
  <c r="L55" i="1" s="1"/>
  <c r="D54" i="1"/>
  <c r="C54" i="1"/>
  <c r="E54" i="1" s="1"/>
  <c r="D53" i="1"/>
  <c r="C53" i="1"/>
  <c r="I53" i="1" s="1"/>
  <c r="L53" i="1" s="1"/>
  <c r="H52" i="1"/>
  <c r="D52" i="1"/>
  <c r="J52" i="1" s="1"/>
  <c r="C52" i="1"/>
  <c r="H51" i="1"/>
  <c r="D51" i="1"/>
  <c r="C51" i="1"/>
  <c r="D50" i="1"/>
  <c r="J50" i="1" s="1"/>
  <c r="C50" i="1"/>
  <c r="E50" i="1" s="1"/>
  <c r="D49" i="1"/>
  <c r="C49" i="1"/>
  <c r="I49" i="1" s="1"/>
  <c r="L49" i="1" s="1"/>
  <c r="D48" i="1"/>
  <c r="J48" i="1" s="1"/>
  <c r="C48" i="1"/>
  <c r="E48" i="1" s="1"/>
  <c r="H47" i="1"/>
  <c r="D47" i="1"/>
  <c r="C47" i="1"/>
  <c r="H46" i="1"/>
  <c r="D46" i="1"/>
  <c r="C46" i="1"/>
  <c r="H45" i="1"/>
  <c r="D45" i="1"/>
  <c r="C45" i="1"/>
  <c r="I45" i="1" s="1"/>
  <c r="D44" i="1"/>
  <c r="C44" i="1"/>
  <c r="H43" i="1"/>
  <c r="D43" i="1"/>
  <c r="C43" i="1"/>
  <c r="I43" i="1" s="1"/>
  <c r="L43" i="1" s="1"/>
  <c r="H42" i="1"/>
  <c r="D42" i="1"/>
  <c r="J42" i="1" s="1"/>
  <c r="C42" i="1"/>
  <c r="H41" i="1"/>
  <c r="D41" i="1"/>
  <c r="C41" i="1"/>
  <c r="I41" i="1" s="1"/>
  <c r="D40" i="1"/>
  <c r="J40" i="1" s="1"/>
  <c r="C40" i="1"/>
  <c r="D39" i="1"/>
  <c r="C39" i="1"/>
  <c r="I39" i="1" s="1"/>
  <c r="L39" i="1" s="1"/>
  <c r="D38" i="1"/>
  <c r="J38" i="1" s="1"/>
  <c r="C38" i="1"/>
  <c r="E38" i="1" s="1"/>
  <c r="H37" i="1"/>
  <c r="D37" i="1"/>
  <c r="C37" i="1"/>
  <c r="D36" i="1"/>
  <c r="C36" i="1"/>
  <c r="E36" i="1" s="1"/>
  <c r="D35" i="1"/>
  <c r="J35" i="1" s="1"/>
  <c r="M35" i="1" s="1"/>
  <c r="C35" i="1"/>
  <c r="I35" i="1" s="1"/>
  <c r="L35" i="1" s="1"/>
  <c r="D34" i="1"/>
  <c r="C34" i="1"/>
  <c r="I34" i="1" s="1"/>
  <c r="H33" i="1"/>
  <c r="D33" i="1"/>
  <c r="J33" i="1" s="1"/>
  <c r="M33" i="1" s="1"/>
  <c r="C33" i="1"/>
  <c r="I33" i="1" s="1"/>
  <c r="L33" i="1" s="1"/>
  <c r="D32" i="1"/>
  <c r="C32" i="1"/>
  <c r="D31" i="1"/>
  <c r="J31" i="1" s="1"/>
  <c r="M31" i="1" s="1"/>
  <c r="C31" i="1"/>
  <c r="I31" i="1" s="1"/>
  <c r="L31" i="1" s="1"/>
  <c r="D30" i="1"/>
  <c r="C30" i="1"/>
  <c r="E30" i="1" s="1"/>
  <c r="D29" i="1"/>
  <c r="C29" i="1"/>
  <c r="I29" i="1" s="1"/>
  <c r="L29" i="1" s="1"/>
  <c r="D28" i="1"/>
  <c r="C28" i="1"/>
  <c r="E28" i="1" s="1"/>
  <c r="H27" i="1"/>
  <c r="D27" i="1"/>
  <c r="J27" i="1" s="1"/>
  <c r="M27" i="1" s="1"/>
  <c r="C27" i="1"/>
  <c r="D26" i="1"/>
  <c r="C26" i="1"/>
  <c r="H25" i="1"/>
  <c r="D25" i="1"/>
  <c r="J25" i="1" s="1"/>
  <c r="M25" i="1" s="1"/>
  <c r="C25" i="1"/>
  <c r="I25" i="1" s="1"/>
  <c r="L25" i="1" s="1"/>
  <c r="D24" i="1"/>
  <c r="C24" i="1"/>
  <c r="E24" i="1" s="1"/>
  <c r="D23" i="1"/>
  <c r="C23" i="1"/>
  <c r="H22" i="1"/>
  <c r="D22" i="1"/>
  <c r="C22" i="1"/>
  <c r="H21" i="1"/>
  <c r="D21" i="1"/>
  <c r="J21" i="1" s="1"/>
  <c r="M21" i="1" s="1"/>
  <c r="C21" i="1"/>
  <c r="H20" i="1"/>
  <c r="D20" i="1"/>
  <c r="C20" i="1"/>
  <c r="D19" i="1"/>
  <c r="J19" i="1" s="1"/>
  <c r="C19" i="1"/>
  <c r="D18" i="1"/>
  <c r="J18" i="1" s="1"/>
  <c r="C18" i="1"/>
  <c r="E18" i="1" s="1"/>
  <c r="D17" i="1"/>
  <c r="C17" i="1"/>
  <c r="I17" i="1" s="1"/>
  <c r="D16" i="1"/>
  <c r="J16" i="1" s="1"/>
  <c r="C16" i="1"/>
  <c r="E16" i="1" s="1"/>
  <c r="D15" i="1"/>
  <c r="C15" i="1"/>
  <c r="I15" i="1" s="1"/>
  <c r="H14" i="1"/>
  <c r="D14" i="1"/>
  <c r="J14" i="1" s="1"/>
  <c r="C14" i="1"/>
  <c r="E14" i="1" s="1"/>
  <c r="D13" i="1"/>
  <c r="C13" i="1"/>
  <c r="I13" i="1" s="1"/>
  <c r="H12" i="1"/>
  <c r="D12" i="1"/>
  <c r="J12" i="1" s="1"/>
  <c r="C12" i="1"/>
  <c r="D11" i="1"/>
  <c r="C11" i="1"/>
  <c r="H10" i="1"/>
  <c r="D10" i="1"/>
  <c r="J10" i="1" s="1"/>
  <c r="C10" i="1"/>
  <c r="D9" i="1"/>
  <c r="C9" i="1"/>
  <c r="I9" i="1" s="1"/>
  <c r="D8" i="1"/>
  <c r="J8" i="1" s="1"/>
  <c r="C8" i="1"/>
  <c r="D7" i="1"/>
  <c r="C7" i="1"/>
  <c r="I7" i="1" s="1"/>
  <c r="D6" i="1"/>
  <c r="J6" i="1" s="1"/>
  <c r="M6" i="1" s="1"/>
  <c r="C6" i="1"/>
  <c r="D5" i="1"/>
  <c r="J5" i="1" s="1"/>
  <c r="M5" i="1" s="1"/>
  <c r="C5" i="1"/>
  <c r="I5" i="1" s="1"/>
  <c r="L5" i="1" s="1"/>
  <c r="C3" i="1"/>
  <c r="D56" i="1" l="1"/>
  <c r="J56" i="1" s="1"/>
  <c r="E32" i="1"/>
  <c r="E22" i="1"/>
  <c r="E27" i="1"/>
  <c r="E52" i="1"/>
  <c r="E21" i="1"/>
  <c r="E46" i="1"/>
  <c r="E37" i="1"/>
  <c r="E42" i="1"/>
  <c r="E60" i="1"/>
  <c r="E44" i="1"/>
  <c r="E40" i="1"/>
  <c r="I48" i="1"/>
  <c r="E10" i="1"/>
  <c r="E20" i="1"/>
  <c r="I32" i="1"/>
  <c r="L32" i="1" s="1"/>
  <c r="E6" i="1"/>
  <c r="I6" i="1"/>
  <c r="L6" i="1" s="1"/>
  <c r="E12" i="1"/>
  <c r="I30" i="1"/>
  <c r="E26" i="1"/>
  <c r="I46" i="1"/>
  <c r="E8" i="1"/>
  <c r="E64" i="1"/>
  <c r="J11" i="1"/>
  <c r="M11" i="1" s="1"/>
  <c r="M19" i="1"/>
  <c r="H30" i="1"/>
  <c r="H44" i="1"/>
  <c r="L62" i="1"/>
  <c r="H64" i="1"/>
  <c r="H66" i="1" s="1"/>
  <c r="M14" i="1"/>
  <c r="H28" i="1"/>
  <c r="I44" i="1"/>
  <c r="L44" i="1" s="1"/>
  <c r="L9" i="1"/>
  <c r="H26" i="1"/>
  <c r="J17" i="1"/>
  <c r="M17" i="1" s="1"/>
  <c r="I26" i="1"/>
  <c r="L26" i="1" s="1"/>
  <c r="H40" i="1"/>
  <c r="I42" i="1"/>
  <c r="M60" i="1"/>
  <c r="M12" i="1"/>
  <c r="I40" i="1"/>
  <c r="L40" i="1" s="1"/>
  <c r="L7" i="1"/>
  <c r="I60" i="1"/>
  <c r="J7" i="1"/>
  <c r="M7" i="1" s="1"/>
  <c r="J15" i="1"/>
  <c r="M15" i="1" s="1"/>
  <c r="H36" i="1"/>
  <c r="M38" i="1"/>
  <c r="L45" i="1"/>
  <c r="M50" i="1"/>
  <c r="L65" i="1"/>
  <c r="L48" i="1"/>
  <c r="H50" i="1"/>
  <c r="L63" i="1"/>
  <c r="I68" i="1"/>
  <c r="L68" i="1" s="1"/>
  <c r="I21" i="1"/>
  <c r="I22" i="1"/>
  <c r="K22" i="1" s="1"/>
  <c r="N22" i="1" s="1"/>
  <c r="I37" i="1"/>
  <c r="L37" i="1" s="1"/>
  <c r="J39" i="1"/>
  <c r="M39" i="1" s="1"/>
  <c r="J46" i="1"/>
  <c r="M46" i="1" s="1"/>
  <c r="I50" i="1"/>
  <c r="M56" i="1"/>
  <c r="I69" i="1"/>
  <c r="L69" i="1" s="1"/>
  <c r="M8" i="1"/>
  <c r="M16" i="1"/>
  <c r="M42" i="1"/>
  <c r="I64" i="1"/>
  <c r="L64" i="1" s="1"/>
  <c r="I28" i="1"/>
  <c r="L28" i="1" s="1"/>
  <c r="J9" i="1"/>
  <c r="M9" i="1" s="1"/>
  <c r="H60" i="1"/>
  <c r="I24" i="1"/>
  <c r="L24" i="1" s="1"/>
  <c r="I38" i="1"/>
  <c r="L38" i="1" s="1"/>
  <c r="I58" i="1"/>
  <c r="L58" i="1" s="1"/>
  <c r="H68" i="1"/>
  <c r="M10" i="1"/>
  <c r="I20" i="1"/>
  <c r="L20" i="1" s="1"/>
  <c r="L34" i="1"/>
  <c r="I36" i="1"/>
  <c r="L36" i="1" s="1"/>
  <c r="H8" i="1"/>
  <c r="I11" i="1"/>
  <c r="L11" i="1" s="1"/>
  <c r="J13" i="1"/>
  <c r="M13" i="1" s="1"/>
  <c r="H16" i="1"/>
  <c r="I19" i="1"/>
  <c r="L19" i="1" s="1"/>
  <c r="H34" i="1"/>
  <c r="J37" i="1"/>
  <c r="M37" i="1" s="1"/>
  <c r="H39" i="1"/>
  <c r="L41" i="1"/>
  <c r="J44" i="1"/>
  <c r="M44" i="1" s="1"/>
  <c r="H48" i="1"/>
  <c r="K48" i="1" s="1"/>
  <c r="N48" i="1" s="1"/>
  <c r="I51" i="1"/>
  <c r="L51" i="1" s="1"/>
  <c r="H53" i="1"/>
  <c r="H59" i="1"/>
  <c r="J64" i="1"/>
  <c r="M64" i="1" s="1"/>
  <c r="I67" i="1"/>
  <c r="L67" i="1" s="1"/>
  <c r="E19" i="1"/>
  <c r="H38" i="1"/>
  <c r="H54" i="1"/>
  <c r="H56" i="1" s="1"/>
  <c r="M62" i="1"/>
  <c r="I54" i="1"/>
  <c r="L54" i="1" s="1"/>
  <c r="I52" i="1"/>
  <c r="I27" i="1"/>
  <c r="K27" i="1" s="1"/>
  <c r="N27" i="1" s="1"/>
  <c r="J29" i="1"/>
  <c r="M29" i="1" s="1"/>
  <c r="I47" i="1"/>
  <c r="L47" i="1" s="1"/>
  <c r="I57" i="1"/>
  <c r="L57" i="1" s="1"/>
  <c r="H29" i="1"/>
  <c r="E34" i="1"/>
  <c r="H49" i="1"/>
  <c r="L13" i="1"/>
  <c r="L15" i="1"/>
  <c r="L17" i="1"/>
  <c r="J43" i="1"/>
  <c r="M43" i="1" s="1"/>
  <c r="E43" i="1"/>
  <c r="K43" i="1" s="1"/>
  <c r="N43" i="1" s="1"/>
  <c r="E5" i="1"/>
  <c r="K5" i="1" s="1"/>
  <c r="N5" i="1" s="1"/>
  <c r="E7" i="1"/>
  <c r="I8" i="1"/>
  <c r="L8" i="1" s="1"/>
  <c r="E9" i="1"/>
  <c r="I10" i="1"/>
  <c r="L10" i="1" s="1"/>
  <c r="E11" i="1"/>
  <c r="I12" i="1"/>
  <c r="L12" i="1" s="1"/>
  <c r="E13" i="1"/>
  <c r="I14" i="1"/>
  <c r="L14" i="1" s="1"/>
  <c r="E15" i="1"/>
  <c r="I16" i="1"/>
  <c r="L16" i="1" s="1"/>
  <c r="E17" i="1"/>
  <c r="I18" i="1"/>
  <c r="L18" i="1" s="1"/>
  <c r="J20" i="1"/>
  <c r="J22" i="1"/>
  <c r="M22" i="1" s="1"/>
  <c r="J30" i="1"/>
  <c r="M30" i="1" s="1"/>
  <c r="J47" i="1"/>
  <c r="M47" i="1" s="1"/>
  <c r="E47" i="1"/>
  <c r="J65" i="1"/>
  <c r="M65" i="1" s="1"/>
  <c r="E65" i="1"/>
  <c r="J67" i="1"/>
  <c r="M67" i="1" s="1"/>
  <c r="E67" i="1"/>
  <c r="H7" i="1"/>
  <c r="H9" i="1"/>
  <c r="H11" i="1"/>
  <c r="H13" i="1"/>
  <c r="H15" i="1"/>
  <c r="H17" i="1"/>
  <c r="C71" i="1"/>
  <c r="E25" i="1"/>
  <c r="K25" i="1" s="1"/>
  <c r="N25" i="1" s="1"/>
  <c r="E33" i="1"/>
  <c r="E39" i="1"/>
  <c r="M40" i="1"/>
  <c r="J49" i="1"/>
  <c r="M49" i="1" s="1"/>
  <c r="E49" i="1"/>
  <c r="M58" i="1"/>
  <c r="J69" i="1"/>
  <c r="M69" i="1" s="1"/>
  <c r="J53" i="1"/>
  <c r="M53" i="1" s="1"/>
  <c r="E53" i="1"/>
  <c r="D72" i="1"/>
  <c r="J72" i="1" s="1"/>
  <c r="M72" i="1" s="1"/>
  <c r="D71" i="1"/>
  <c r="J26" i="1"/>
  <c r="J55" i="1"/>
  <c r="M55" i="1" s="1"/>
  <c r="E55" i="1"/>
  <c r="J57" i="1"/>
  <c r="M57" i="1" s="1"/>
  <c r="E57" i="1"/>
  <c r="J28" i="1"/>
  <c r="M28" i="1" s="1"/>
  <c r="J61" i="1"/>
  <c r="M61" i="1" s="1"/>
  <c r="E61" i="1"/>
  <c r="J45" i="1"/>
  <c r="M45" i="1" s="1"/>
  <c r="E45" i="1"/>
  <c r="M52" i="1"/>
  <c r="J63" i="1"/>
  <c r="M63" i="1" s="1"/>
  <c r="D66" i="1"/>
  <c r="J66" i="1" s="1"/>
  <c r="M66" i="1" s="1"/>
  <c r="E63" i="1"/>
  <c r="M18" i="1"/>
  <c r="J24" i="1"/>
  <c r="M24" i="1" s="1"/>
  <c r="J32" i="1"/>
  <c r="M32" i="1" s="1"/>
  <c r="J51" i="1"/>
  <c r="M51" i="1" s="1"/>
  <c r="E51" i="1"/>
  <c r="H18" i="1"/>
  <c r="H19" i="1"/>
  <c r="H24" i="1"/>
  <c r="E29" i="1"/>
  <c r="L30" i="1"/>
  <c r="H32" i="1"/>
  <c r="J41" i="1"/>
  <c r="M41" i="1" s="1"/>
  <c r="E41" i="1"/>
  <c r="M48" i="1"/>
  <c r="J59" i="1"/>
  <c r="M59" i="1" s="1"/>
  <c r="E59" i="1"/>
  <c r="C72" i="1"/>
  <c r="J34" i="1"/>
  <c r="M34" i="1" s="1"/>
  <c r="J36" i="1"/>
  <c r="J54" i="1"/>
  <c r="J68" i="1"/>
  <c r="M68" i="1" s="1"/>
  <c r="C56" i="1"/>
  <c r="I56" i="1" s="1"/>
  <c r="L56" i="1" s="1"/>
  <c r="C66" i="1"/>
  <c r="I66" i="1" s="1"/>
  <c r="L66" i="1" s="1"/>
  <c r="K52" i="1" l="1"/>
  <c r="N52" i="1" s="1"/>
  <c r="K42" i="1"/>
  <c r="N42" i="1" s="1"/>
  <c r="K65" i="1"/>
  <c r="N65" i="1" s="1"/>
  <c r="K21" i="1"/>
  <c r="N21" i="1" s="1"/>
  <c r="K41" i="1"/>
  <c r="N41" i="1" s="1"/>
  <c r="K50" i="1"/>
  <c r="N50" i="1" s="1"/>
  <c r="K46" i="1"/>
  <c r="N46" i="1" s="1"/>
  <c r="L46" i="1"/>
  <c r="L22" i="1"/>
  <c r="K6" i="1"/>
  <c r="N6" i="1" s="1"/>
  <c r="L27" i="1"/>
  <c r="K20" i="1"/>
  <c r="N20" i="1" s="1"/>
  <c r="K28" i="1"/>
  <c r="N28" i="1" s="1"/>
  <c r="K68" i="1"/>
  <c r="N68" i="1" s="1"/>
  <c r="K64" i="1"/>
  <c r="K44" i="1"/>
  <c r="N44" i="1" s="1"/>
  <c r="K26" i="1"/>
  <c r="N26" i="1" s="1"/>
  <c r="H62" i="1"/>
  <c r="L21" i="1"/>
  <c r="L50" i="1"/>
  <c r="L42" i="1"/>
  <c r="K61" i="1"/>
  <c r="N61" i="1" s="1"/>
  <c r="K40" i="1"/>
  <c r="N40" i="1" s="1"/>
  <c r="K49" i="1"/>
  <c r="N49" i="1" s="1"/>
  <c r="K16" i="1"/>
  <c r="N16" i="1" s="1"/>
  <c r="K36" i="1"/>
  <c r="N36" i="1" s="1"/>
  <c r="K55" i="1"/>
  <c r="N55" i="1" s="1"/>
  <c r="N64" i="1"/>
  <c r="K30" i="1"/>
  <c r="N30" i="1" s="1"/>
  <c r="K37" i="1"/>
  <c r="N37" i="1" s="1"/>
  <c r="K60" i="1"/>
  <c r="N60" i="1" s="1"/>
  <c r="K67" i="1"/>
  <c r="N67" i="1" s="1"/>
  <c r="K38" i="1"/>
  <c r="N38" i="1" s="1"/>
  <c r="K39" i="1"/>
  <c r="N39" i="1" s="1"/>
  <c r="H69" i="1"/>
  <c r="H35" i="1"/>
  <c r="K58" i="1"/>
  <c r="N58" i="1" s="1"/>
  <c r="K53" i="1"/>
  <c r="N53" i="1" s="1"/>
  <c r="H31" i="1"/>
  <c r="K57" i="1"/>
  <c r="N57" i="1" s="1"/>
  <c r="L60" i="1"/>
  <c r="K59" i="1"/>
  <c r="N59" i="1" s="1"/>
  <c r="M26" i="1"/>
  <c r="L52" i="1"/>
  <c r="K54" i="1"/>
  <c r="N54" i="1" s="1"/>
  <c r="K24" i="1"/>
  <c r="N24" i="1" s="1"/>
  <c r="H72" i="1"/>
  <c r="E69" i="1"/>
  <c r="D74" i="1"/>
  <c r="J74" i="1" s="1"/>
  <c r="M74" i="1" s="1"/>
  <c r="K29" i="1"/>
  <c r="N29" i="1" s="1"/>
  <c r="K15" i="1"/>
  <c r="N15" i="1" s="1"/>
  <c r="K10" i="1"/>
  <c r="N10" i="1" s="1"/>
  <c r="E66" i="1"/>
  <c r="K63" i="1"/>
  <c r="N63" i="1" s="1"/>
  <c r="M36" i="1"/>
  <c r="K9" i="1"/>
  <c r="N9" i="1" s="1"/>
  <c r="C74" i="1"/>
  <c r="I74" i="1" s="1"/>
  <c r="L74" i="1" s="1"/>
  <c r="K19" i="1"/>
  <c r="N19" i="1" s="1"/>
  <c r="K51" i="1"/>
  <c r="N51" i="1" s="1"/>
  <c r="K45" i="1"/>
  <c r="N45" i="1" s="1"/>
  <c r="D73" i="1"/>
  <c r="J71" i="1"/>
  <c r="M71" i="1" s="1"/>
  <c r="K34" i="1"/>
  <c r="N34" i="1" s="1"/>
  <c r="C73" i="1"/>
  <c r="I71" i="1"/>
  <c r="L71" i="1" s="1"/>
  <c r="M20" i="1"/>
  <c r="J23" i="1"/>
  <c r="M23" i="1" s="1"/>
  <c r="I23" i="1"/>
  <c r="L23" i="1" s="1"/>
  <c r="K13" i="1"/>
  <c r="N13" i="1" s="1"/>
  <c r="K14" i="1"/>
  <c r="N14" i="1" s="1"/>
  <c r="H23" i="1"/>
  <c r="K7" i="1"/>
  <c r="N7" i="1" s="1"/>
  <c r="M54" i="1"/>
  <c r="K17" i="1"/>
  <c r="N17" i="1" s="1"/>
  <c r="K33" i="1"/>
  <c r="N33" i="1" s="1"/>
  <c r="E35" i="1"/>
  <c r="K11" i="1"/>
  <c r="N11" i="1" s="1"/>
  <c r="K18" i="1"/>
  <c r="N18" i="1" s="1"/>
  <c r="I72" i="1"/>
  <c r="L72" i="1" s="1"/>
  <c r="E72" i="1"/>
  <c r="E62" i="1"/>
  <c r="E56" i="1"/>
  <c r="E31" i="1"/>
  <c r="K32" i="1"/>
  <c r="N32" i="1" s="1"/>
  <c r="K47" i="1"/>
  <c r="N47" i="1" s="1"/>
  <c r="E23" i="1"/>
  <c r="K12" i="1"/>
  <c r="N12" i="1" s="1"/>
  <c r="K8" i="1"/>
  <c r="N8" i="1" s="1"/>
  <c r="H74" i="1" l="1"/>
  <c r="K69" i="1"/>
  <c r="N69" i="1" s="1"/>
  <c r="K62" i="1"/>
  <c r="N62" i="1" s="1"/>
  <c r="K72" i="1"/>
  <c r="N72" i="1" s="1"/>
  <c r="K35" i="1"/>
  <c r="N35" i="1" s="1"/>
  <c r="K31" i="1"/>
  <c r="N31" i="1" s="1"/>
  <c r="C75" i="1"/>
  <c r="I75" i="1" s="1"/>
  <c r="L75" i="1" s="1"/>
  <c r="I73" i="1"/>
  <c r="L73" i="1" s="1"/>
  <c r="K56" i="1"/>
  <c r="N56" i="1" s="1"/>
  <c r="E74" i="1"/>
  <c r="D75" i="1"/>
  <c r="J75" i="1" s="1"/>
  <c r="M75" i="1" s="1"/>
  <c r="J73" i="1"/>
  <c r="M73" i="1" s="1"/>
  <c r="E71" i="1"/>
  <c r="K23" i="1"/>
  <c r="N23" i="1" s="1"/>
  <c r="H71" i="1"/>
  <c r="K66" i="1"/>
  <c r="N66" i="1" s="1"/>
  <c r="K74" i="1" l="1"/>
  <c r="N74" i="1" s="1"/>
  <c r="E73" i="1"/>
  <c r="K71" i="1"/>
  <c r="N71" i="1" s="1"/>
  <c r="H73" i="1"/>
  <c r="H75" i="1" l="1"/>
  <c r="E75" i="1"/>
  <c r="K73" i="1"/>
  <c r="N73" i="1" s="1"/>
  <c r="K75" i="1" l="1"/>
  <c r="N75" i="1" s="1"/>
</calcChain>
</file>

<file path=xl/sharedStrings.xml><?xml version="1.0" encoding="utf-8"?>
<sst xmlns="http://schemas.openxmlformats.org/spreadsheetml/2006/main" count="92" uniqueCount="83">
  <si>
    <t xml:space="preserve">  </t>
  </si>
  <si>
    <t>　　　 神奈川県選挙管理委員会</t>
  </si>
  <si>
    <t>現 在 登 録 者 数</t>
    <phoneticPr fontId="5"/>
  </si>
  <si>
    <t>現 在 登 録 者 数</t>
  </si>
  <si>
    <t>比 較 増 減 数</t>
  </si>
  <si>
    <t>比較増減率（％）</t>
  </si>
  <si>
    <t>市区町村名</t>
  </si>
  <si>
    <t>男</t>
  </si>
  <si>
    <t>女</t>
  </si>
  <si>
    <t>計</t>
  </si>
  <si>
    <t>鶴見区</t>
    <phoneticPr fontId="8"/>
  </si>
  <si>
    <t>神奈川区</t>
    <phoneticPr fontId="8"/>
  </si>
  <si>
    <t>西区</t>
    <phoneticPr fontId="8"/>
  </si>
  <si>
    <t>中区</t>
    <phoneticPr fontId="8"/>
  </si>
  <si>
    <t>南区</t>
    <phoneticPr fontId="8"/>
  </si>
  <si>
    <t xml:space="preserve">港南区 </t>
    <phoneticPr fontId="8"/>
  </si>
  <si>
    <t>保土ケ谷区</t>
    <phoneticPr fontId="8"/>
  </si>
  <si>
    <t>旭区</t>
    <phoneticPr fontId="8"/>
  </si>
  <si>
    <t>磯子区</t>
    <phoneticPr fontId="8"/>
  </si>
  <si>
    <t>金沢区</t>
    <phoneticPr fontId="8"/>
  </si>
  <si>
    <t>港北区</t>
    <phoneticPr fontId="8"/>
  </si>
  <si>
    <t>緑区</t>
    <phoneticPr fontId="8"/>
  </si>
  <si>
    <t>青葉区</t>
    <phoneticPr fontId="8"/>
  </si>
  <si>
    <t>都筑区</t>
    <phoneticPr fontId="8"/>
  </si>
  <si>
    <t>戸塚区</t>
    <phoneticPr fontId="8"/>
  </si>
  <si>
    <t>栄区</t>
    <phoneticPr fontId="8"/>
  </si>
  <si>
    <t>泉区</t>
    <phoneticPr fontId="8"/>
  </si>
  <si>
    <t>瀬谷区</t>
    <phoneticPr fontId="8"/>
  </si>
  <si>
    <t>横浜市計</t>
    <rPh sb="3" eb="4">
      <t>ケイ</t>
    </rPh>
    <phoneticPr fontId="8"/>
  </si>
  <si>
    <t>川崎区</t>
    <phoneticPr fontId="8"/>
  </si>
  <si>
    <t>幸区</t>
    <phoneticPr fontId="8"/>
  </si>
  <si>
    <t>中原区</t>
    <phoneticPr fontId="8"/>
  </si>
  <si>
    <t>高津区</t>
    <phoneticPr fontId="8"/>
  </si>
  <si>
    <t>宮前区</t>
    <phoneticPr fontId="8"/>
  </si>
  <si>
    <t>多摩区</t>
    <phoneticPr fontId="8"/>
  </si>
  <si>
    <t>麻生区</t>
    <phoneticPr fontId="8"/>
  </si>
  <si>
    <t>川崎市計</t>
    <rPh sb="0" eb="1">
      <t>カワ</t>
    </rPh>
    <rPh sb="3" eb="4">
      <t>ケイ</t>
    </rPh>
    <phoneticPr fontId="8"/>
  </si>
  <si>
    <t>緑区</t>
    <rPh sb="0" eb="2">
      <t>ミドリク</t>
    </rPh>
    <phoneticPr fontId="6"/>
  </si>
  <si>
    <t>中央区</t>
    <rPh sb="0" eb="3">
      <t>チュウオウク</t>
    </rPh>
    <phoneticPr fontId="6"/>
  </si>
  <si>
    <t>南区</t>
    <rPh sb="0" eb="2">
      <t>ミナミク</t>
    </rPh>
    <phoneticPr fontId="6"/>
  </si>
  <si>
    <t>相模原市計</t>
    <rPh sb="0" eb="3">
      <t>サガミハラ</t>
    </rPh>
    <rPh sb="4" eb="5">
      <t>ケイ</t>
    </rPh>
    <phoneticPr fontId="8"/>
  </si>
  <si>
    <t>横須賀市</t>
    <phoneticPr fontId="8"/>
  </si>
  <si>
    <t>平塚市</t>
    <phoneticPr fontId="8"/>
  </si>
  <si>
    <t>鎌倉市</t>
    <phoneticPr fontId="8"/>
  </si>
  <si>
    <t>藤沢市</t>
    <phoneticPr fontId="8"/>
  </si>
  <si>
    <t>小田原市</t>
    <rPh sb="2" eb="3">
      <t>ハラ</t>
    </rPh>
    <phoneticPr fontId="8"/>
  </si>
  <si>
    <t>茅ヶ崎市</t>
    <phoneticPr fontId="8"/>
  </si>
  <si>
    <t>逗子市</t>
    <phoneticPr fontId="8"/>
  </si>
  <si>
    <t>三浦市</t>
    <phoneticPr fontId="8"/>
  </si>
  <si>
    <t>秦野市</t>
    <phoneticPr fontId="8"/>
  </si>
  <si>
    <t>厚木市</t>
    <phoneticPr fontId="8"/>
  </si>
  <si>
    <t>大和市</t>
    <phoneticPr fontId="8"/>
  </si>
  <si>
    <t>伊勢原市</t>
    <rPh sb="2" eb="3">
      <t>ハラ</t>
    </rPh>
    <phoneticPr fontId="8"/>
  </si>
  <si>
    <t>海老名市</t>
    <phoneticPr fontId="8"/>
  </si>
  <si>
    <t>座間市</t>
    <phoneticPr fontId="8"/>
  </si>
  <si>
    <t>南足柄市</t>
    <rPh sb="1" eb="3">
      <t>アシガラ</t>
    </rPh>
    <phoneticPr fontId="8"/>
  </si>
  <si>
    <t>綾瀬市</t>
    <phoneticPr fontId="8"/>
  </si>
  <si>
    <t>三浦郡　葉山町</t>
    <phoneticPr fontId="8"/>
  </si>
  <si>
    <t>高座郡  寒川町</t>
    <phoneticPr fontId="8"/>
  </si>
  <si>
    <t>大磯町</t>
    <phoneticPr fontId="8"/>
  </si>
  <si>
    <t>二宮町</t>
    <phoneticPr fontId="8"/>
  </si>
  <si>
    <t>中郡計</t>
    <rPh sb="2" eb="3">
      <t>ケイ</t>
    </rPh>
    <phoneticPr fontId="8"/>
  </si>
  <si>
    <t>中井町</t>
    <phoneticPr fontId="8"/>
  </si>
  <si>
    <t>大井町</t>
    <phoneticPr fontId="8"/>
  </si>
  <si>
    <t>松田町</t>
    <phoneticPr fontId="8"/>
  </si>
  <si>
    <t>山北町</t>
    <phoneticPr fontId="8"/>
  </si>
  <si>
    <t>開成町</t>
    <phoneticPr fontId="8"/>
  </si>
  <si>
    <t>足柄上郡計</t>
    <rPh sb="4" eb="5">
      <t>ケイ</t>
    </rPh>
    <phoneticPr fontId="8"/>
  </si>
  <si>
    <t>箱根町</t>
    <phoneticPr fontId="8"/>
  </si>
  <si>
    <t>真鶴町</t>
    <phoneticPr fontId="8"/>
  </si>
  <si>
    <t>湯河原町</t>
    <phoneticPr fontId="8"/>
  </si>
  <si>
    <t>足柄下郡計</t>
    <rPh sb="4" eb="5">
      <t>ケイ</t>
    </rPh>
    <phoneticPr fontId="8"/>
  </si>
  <si>
    <t>愛川町</t>
    <phoneticPr fontId="8"/>
  </si>
  <si>
    <t>清川村</t>
    <phoneticPr fontId="8"/>
  </si>
  <si>
    <t>愛甲郡計</t>
    <rPh sb="3" eb="4">
      <t>ケイ</t>
    </rPh>
    <phoneticPr fontId="8"/>
  </si>
  <si>
    <t>指 定 都 市 計</t>
    <rPh sb="0" eb="1">
      <t>ユビ</t>
    </rPh>
    <rPh sb="2" eb="3">
      <t>セイレイ</t>
    </rPh>
    <rPh sb="4" eb="5">
      <t>ミヤコ</t>
    </rPh>
    <rPh sb="6" eb="7">
      <t>シ</t>
    </rPh>
    <phoneticPr fontId="8"/>
  </si>
  <si>
    <t>一般市計</t>
    <phoneticPr fontId="8"/>
  </si>
  <si>
    <t>市部計</t>
    <phoneticPr fontId="8"/>
  </si>
  <si>
    <t>郡部計</t>
    <phoneticPr fontId="8"/>
  </si>
  <si>
    <t>県          計</t>
    <phoneticPr fontId="8"/>
  </si>
  <si>
    <t xml:space="preserve">          区分</t>
  </si>
  <si>
    <t>18  市区町村別選挙人名簿登録者数</t>
    <phoneticPr fontId="8"/>
  </si>
  <si>
    <t>令和６年９月２日現在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</si>
</sst>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&quot;令和&quot;e&quot;年&quot;m&quot;月&quot;d&quot;日現在&quot;"/>
  </numFmts>
  <fonts count="1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name val="明朝"/>
      <family val="1"/>
      <charset val="128"/>
    </font>
    <font>
      <sz val="14"/>
      <color indexed="12"/>
      <name val="Terminal"/>
      <family val="3"/>
      <charset val="255"/>
    </font>
    <font>
      <sz val="6"/>
      <name val="ＭＳ Ｐ明朝"/>
      <family val="1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u/>
      <sz val="14"/>
      <name val="Terminal"/>
      <family val="3"/>
      <charset val="255"/>
    </font>
    <font>
      <sz val="12"/>
      <name val="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 applyProtection="1"/>
    <xf numFmtId="0" fontId="3" fillId="0" borderId="0" xfId="0" applyFont="1" applyAlignment="1" applyProtection="1"/>
    <xf numFmtId="176" fontId="0" fillId="0" borderId="0" xfId="0" applyNumberFormat="1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4" fillId="0" borderId="1" xfId="0" applyFont="1" applyBorder="1" applyAlignment="1" applyProtection="1">
      <alignment horizontal="left"/>
    </xf>
    <xf numFmtId="0" fontId="0" fillId="0" borderId="1" xfId="0" applyBorder="1" applyAlignment="1" applyProtection="1"/>
    <xf numFmtId="57" fontId="0" fillId="0" borderId="3" xfId="0" quotePrefix="1" applyNumberFormat="1" applyFont="1" applyBorder="1" applyAlignment="1" applyProtection="1">
      <alignment horizontal="right" vertical="center"/>
    </xf>
    <xf numFmtId="0" fontId="0" fillId="0" borderId="4" xfId="0" quotePrefix="1" applyBorder="1" applyAlignment="1" applyProtection="1">
      <alignment horizontal="centerContinuous" vertical="center"/>
    </xf>
    <xf numFmtId="0" fontId="0" fillId="0" borderId="3" xfId="0" quotePrefix="1" applyBorder="1" applyAlignment="1" applyProtection="1">
      <alignment horizontal="centerContinuous" vertical="center"/>
    </xf>
    <xf numFmtId="0" fontId="0" fillId="0" borderId="5" xfId="0" quotePrefix="1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37" fontId="0" fillId="0" borderId="7" xfId="0" applyNumberFormat="1" applyBorder="1" applyAlignment="1" applyProtection="1"/>
    <xf numFmtId="2" fontId="0" fillId="0" borderId="7" xfId="0" applyNumberFormat="1" applyBorder="1" applyAlignment="1" applyProtection="1"/>
    <xf numFmtId="2" fontId="0" fillId="0" borderId="8" xfId="0" applyNumberFormat="1" applyBorder="1" applyAlignment="1" applyProtection="1"/>
    <xf numFmtId="37" fontId="0" fillId="0" borderId="7" xfId="0" applyNumberFormat="1" applyFill="1" applyBorder="1" applyAlignment="1" applyProtection="1"/>
    <xf numFmtId="37" fontId="0" fillId="0" borderId="7" xfId="0" applyNumberFormat="1" applyBorder="1" applyAlignment="1" applyProtection="1">
      <alignment horizontal="right"/>
    </xf>
    <xf numFmtId="37" fontId="0" fillId="0" borderId="11" xfId="0" applyNumberFormat="1" applyBorder="1" applyAlignment="1" applyProtection="1"/>
    <xf numFmtId="3" fontId="0" fillId="0" borderId="11" xfId="1" applyNumberFormat="1" applyFont="1" applyBorder="1" applyAlignment="1" applyProtection="1"/>
    <xf numFmtId="2" fontId="0" fillId="0" borderId="11" xfId="0" applyNumberFormat="1" applyBorder="1" applyAlignment="1" applyProtection="1"/>
    <xf numFmtId="2" fontId="0" fillId="0" borderId="12" xfId="0" applyNumberFormat="1" applyBorder="1" applyAlignment="1" applyProtection="1"/>
    <xf numFmtId="37" fontId="0" fillId="0" borderId="0" xfId="0" applyNumberFormat="1" applyBorder="1" applyAlignment="1" applyProtection="1"/>
    <xf numFmtId="2" fontId="0" fillId="0" borderId="0" xfId="0" applyNumberFormat="1" applyBorder="1" applyAlignment="1" applyProtection="1"/>
    <xf numFmtId="0" fontId="0" fillId="0" borderId="0" xfId="0" applyBorder="1" applyAlignment="1" applyProtection="1"/>
    <xf numFmtId="37" fontId="0" fillId="0" borderId="0" xfId="0" applyNumberFormat="1" applyFill="1" applyBorder="1" applyAlignment="1" applyProtection="1"/>
    <xf numFmtId="37" fontId="4" fillId="0" borderId="0" xfId="0" applyNumberFormat="1" applyFont="1" applyBorder="1" applyAlignment="1" applyProtection="1"/>
    <xf numFmtId="0" fontId="0" fillId="0" borderId="0" xfId="0" applyBorder="1" applyAlignment="1" applyProtection="1">
      <alignment horizontal="left"/>
    </xf>
    <xf numFmtId="0" fontId="7" fillId="0" borderId="14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vertical="center"/>
    </xf>
    <xf numFmtId="0" fontId="7" fillId="0" borderId="16" xfId="0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17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2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0" fontId="7" fillId="0" borderId="22" xfId="0" applyFont="1" applyFill="1" applyBorder="1" applyAlignment="1" applyProtection="1">
      <alignment horizontal="distributed" vertical="center"/>
    </xf>
    <xf numFmtId="0" fontId="7" fillId="0" borderId="29" xfId="0" applyFont="1" applyFill="1" applyBorder="1" applyAlignment="1" applyProtection="1">
      <alignment horizontal="distributed" vertical="center"/>
    </xf>
    <xf numFmtId="0" fontId="7" fillId="0" borderId="9" xfId="0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 applyProtection="1">
      <alignment horizontal="distributed" vertical="center"/>
    </xf>
    <xf numFmtId="0" fontId="7" fillId="0" borderId="30" xfId="0" applyFont="1" applyFill="1" applyBorder="1" applyAlignment="1" applyProtection="1">
      <alignment horizontal="distributed" vertical="center"/>
    </xf>
    <xf numFmtId="0" fontId="7" fillId="0" borderId="6" xfId="0" applyFont="1" applyFill="1" applyBorder="1" applyAlignment="1" applyProtection="1">
      <alignment horizontal="distributed"/>
    </xf>
    <xf numFmtId="0" fontId="7" fillId="0" borderId="30" xfId="0" applyFont="1" applyFill="1" applyBorder="1" applyAlignment="1" applyProtection="1">
      <alignment horizontal="distributed"/>
    </xf>
    <xf numFmtId="37" fontId="9" fillId="0" borderId="7" xfId="0" applyNumberFormat="1" applyFont="1" applyFill="1" applyBorder="1" applyAlignment="1" applyProtection="1"/>
    <xf numFmtId="37" fontId="9" fillId="0" borderId="33" xfId="0" applyNumberFormat="1" applyFont="1" applyFill="1" applyBorder="1" applyAlignment="1" applyProtection="1"/>
    <xf numFmtId="37" fontId="9" fillId="0" borderId="34" xfId="0" applyNumberFormat="1" applyFont="1" applyFill="1" applyBorder="1" applyAlignment="1" applyProtection="1"/>
    <xf numFmtId="37" fontId="9" fillId="0" borderId="25" xfId="0" applyNumberFormat="1" applyFont="1" applyFill="1" applyBorder="1" applyAlignment="1" applyProtection="1"/>
    <xf numFmtId="57" fontId="7" fillId="0" borderId="3" xfId="0" quotePrefix="1" applyNumberFormat="1" applyFont="1" applyFill="1" applyBorder="1" applyAlignment="1" applyProtection="1">
      <alignment horizontal="right" vertical="center"/>
    </xf>
    <xf numFmtId="0" fontId="7" fillId="0" borderId="4" xfId="0" quotePrefix="1" applyFont="1" applyFill="1" applyBorder="1" applyAlignment="1" applyProtection="1">
      <alignment horizontal="centerContinuous" vertical="center"/>
    </xf>
    <xf numFmtId="0" fontId="7" fillId="0" borderId="28" xfId="0" quotePrefix="1" applyFont="1" applyFill="1" applyBorder="1" applyAlignment="1" applyProtection="1">
      <alignment horizontal="centerContinuous" vertical="center"/>
    </xf>
    <xf numFmtId="0" fontId="10" fillId="0" borderId="0" xfId="0" applyFont="1" applyFill="1" applyAlignment="1" applyProtection="1"/>
    <xf numFmtId="0" fontId="0" fillId="0" borderId="1" xfId="0" applyBorder="1" applyAlignment="1" applyProtection="1">
      <alignment horizontal="right"/>
    </xf>
    <xf numFmtId="176" fontId="0" fillId="0" borderId="0" xfId="0" applyNumberFormat="1" applyFont="1" applyAlignment="1" applyProtection="1">
      <alignment horizontal="right"/>
    </xf>
    <xf numFmtId="0" fontId="0" fillId="0" borderId="13" xfId="0" applyBorder="1" applyAlignment="1" applyProtection="1"/>
    <xf numFmtId="0" fontId="0" fillId="0" borderId="13" xfId="0" applyBorder="1" applyAlignment="1"/>
    <xf numFmtId="0" fontId="7" fillId="0" borderId="2" xfId="0" applyFont="1" applyFill="1" applyBorder="1" applyAlignment="1" applyProtection="1">
      <alignment horizontal="right" vertical="center"/>
    </xf>
    <xf numFmtId="0" fontId="7" fillId="0" borderId="13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35" xfId="0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distributed" vertical="center"/>
    </xf>
    <xf numFmtId="0" fontId="7" fillId="0" borderId="19" xfId="0" applyFont="1" applyFill="1" applyBorder="1" applyAlignment="1" applyProtection="1">
      <alignment horizontal="distributed" vertical="center"/>
    </xf>
    <xf numFmtId="0" fontId="7" fillId="0" borderId="20" xfId="0" applyFont="1" applyFill="1" applyBorder="1" applyAlignment="1" applyProtection="1">
      <alignment horizontal="distributed" vertical="center"/>
    </xf>
    <xf numFmtId="0" fontId="7" fillId="0" borderId="21" xfId="0" applyFont="1" applyFill="1" applyBorder="1" applyAlignment="1" applyProtection="1">
      <alignment horizontal="distributed" vertical="center"/>
    </xf>
    <xf numFmtId="0" fontId="7" fillId="0" borderId="23" xfId="0" applyFont="1" applyFill="1" applyBorder="1" applyAlignment="1" applyProtection="1">
      <alignment horizontal="distributed" vertical="center"/>
    </xf>
    <xf numFmtId="0" fontId="7" fillId="0" borderId="24" xfId="0" applyFont="1" applyFill="1" applyBorder="1" applyAlignment="1" applyProtection="1">
      <alignment horizontal="distributed" vertical="center"/>
    </xf>
    <xf numFmtId="0" fontId="7" fillId="0" borderId="10" xfId="0" applyFont="1" applyFill="1" applyBorder="1" applyAlignment="1" applyProtection="1">
      <alignment horizontal="distributed" vertical="center"/>
    </xf>
    <xf numFmtId="0" fontId="7" fillId="0" borderId="25" xfId="0" applyFont="1" applyFill="1" applyBorder="1" applyAlignment="1" applyProtection="1">
      <alignment horizontal="distributed" vertical="center"/>
    </xf>
    <xf numFmtId="0" fontId="7" fillId="0" borderId="26" xfId="0" applyFont="1" applyFill="1" applyBorder="1" applyAlignment="1" applyProtection="1">
      <alignment horizontal="distributed" vertical="center"/>
    </xf>
    <xf numFmtId="0" fontId="7" fillId="0" borderId="27" xfId="0" applyFont="1" applyFill="1" applyBorder="1" applyAlignment="1" applyProtection="1">
      <alignment horizontal="distributed" vertical="center"/>
    </xf>
    <xf numFmtId="0" fontId="7" fillId="0" borderId="14" xfId="0" applyFont="1" applyFill="1" applyBorder="1" applyAlignment="1" applyProtection="1">
      <alignment horizontal="distributed" vertical="center"/>
    </xf>
    <xf numFmtId="0" fontId="7" fillId="0" borderId="28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 vertical="center"/>
    </xf>
    <xf numFmtId="0" fontId="7" fillId="0" borderId="29" xfId="0" applyFont="1" applyFill="1" applyBorder="1" applyAlignment="1" applyProtection="1">
      <alignment horizontal="distributed" vertical="center"/>
    </xf>
    <xf numFmtId="0" fontId="7" fillId="0" borderId="15" xfId="0" applyFont="1" applyFill="1" applyBorder="1" applyAlignment="1" applyProtection="1">
      <alignment horizontal="distributed"/>
    </xf>
    <xf numFmtId="0" fontId="7" fillId="0" borderId="29" xfId="0" applyFont="1" applyFill="1" applyBorder="1" applyAlignment="1" applyProtection="1">
      <alignment horizontal="distributed"/>
    </xf>
    <xf numFmtId="0" fontId="7" fillId="0" borderId="31" xfId="0" applyFont="1" applyFill="1" applyBorder="1" applyAlignment="1" applyProtection="1">
      <alignment horizontal="distributed"/>
    </xf>
    <xf numFmtId="0" fontId="7" fillId="0" borderId="32" xfId="0" applyFont="1" applyFill="1" applyBorder="1" applyAlignment="1" applyProtection="1">
      <alignment horizont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</xdr:rowOff>
    </xdr:from>
    <xdr:to>
      <xdr:col>2</xdr:col>
      <xdr:colOff>0</xdr:colOff>
      <xdr:row>4</xdr:row>
      <xdr:rowOff>7620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388620"/>
          <a:ext cx="1272540" cy="472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7620</xdr:rowOff>
    </xdr:from>
    <xdr:to>
      <xdr:col>2</xdr:col>
      <xdr:colOff>22860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H="1" flipV="1">
          <a:off x="0" y="495300"/>
          <a:ext cx="154686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7620</xdr:rowOff>
    </xdr:from>
    <xdr:to>
      <xdr:col>2</xdr:col>
      <xdr:colOff>22860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 flipH="1" flipV="1">
          <a:off x="0" y="495300"/>
          <a:ext cx="154686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R6&#24180;&#24230;/04_&#31649;&#29702;/05_&#36984;&#25369;&#20154;&#21517;&#31807;/01_&#23450;&#26178;&#30331;&#37682;/02_9&#26376;&#23450;&#26178;/03&#38598;&#35336;/20&#21306;&#29256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入力表"/>
      <sheetName val="10.記者資料(定時前回)"/>
      <sheetName val="確認出力用（前回比較）"/>
      <sheetName val="10.記者資料(定時前回) (起案用）"/>
      <sheetName val="2.定時（前回比較）"/>
      <sheetName val="2.定時（前回比較） (起案用)"/>
      <sheetName val="5-2.20区 (定時前回)"/>
      <sheetName val="5-2.20区 (定時前回) (起案用)"/>
      <sheetName val="確認出力用（前年比較）"/>
      <sheetName val="10-5.記者資料(昨年比較)"/>
      <sheetName val="10-5.記者資料(昨年比較) (起案用)"/>
      <sheetName val="2-2.定時 (3月比較)"/>
      <sheetName val="2-3.定時 (12月比較）"/>
      <sheetName val="2-4.定時 (9月比較)"/>
      <sheetName val="2-5.定時 (6月比較)"/>
      <sheetName val="5-2.20区 (12月比較)"/>
      <sheetName val="5-2.20区 (３月比較)  "/>
      <sheetName val="5-2.20区 (６月比較) "/>
      <sheetName val="5-2.20区 (９月比較)"/>
      <sheetName val="8-1.50分の1"/>
      <sheetName val="8-2.3分の1(区) "/>
      <sheetName val="8-3.3分の1"/>
      <sheetName val="8-4.法定署名数（起案）"/>
      <sheetName val="4-2.支出制限額（県議）"/>
    </sheetNames>
    <sheetDataSet>
      <sheetData sheetId="0">
        <row r="3">
          <cell r="B3">
            <v>45537</v>
          </cell>
        </row>
        <row r="5">
          <cell r="B5">
            <v>124423</v>
          </cell>
          <cell r="C5">
            <v>116117</v>
          </cell>
        </row>
        <row r="6">
          <cell r="B6">
            <v>103767</v>
          </cell>
          <cell r="C6">
            <v>102235</v>
          </cell>
        </row>
        <row r="7">
          <cell r="B7">
            <v>43851</v>
          </cell>
          <cell r="C7">
            <v>43777</v>
          </cell>
        </row>
        <row r="8">
          <cell r="B8">
            <v>63343</v>
          </cell>
          <cell r="C8">
            <v>58249</v>
          </cell>
        </row>
        <row r="9">
          <cell r="B9">
            <v>83831</v>
          </cell>
          <cell r="C9">
            <v>83586</v>
          </cell>
        </row>
        <row r="10">
          <cell r="B10">
            <v>87136</v>
          </cell>
          <cell r="C10">
            <v>94168</v>
          </cell>
        </row>
        <row r="11">
          <cell r="B11">
            <v>84375</v>
          </cell>
          <cell r="C11">
            <v>87304</v>
          </cell>
        </row>
        <row r="12">
          <cell r="B12">
            <v>99508</v>
          </cell>
          <cell r="C12">
            <v>106605</v>
          </cell>
        </row>
        <row r="13">
          <cell r="B13">
            <v>67695</v>
          </cell>
          <cell r="C13">
            <v>70568</v>
          </cell>
        </row>
        <row r="14">
          <cell r="B14">
            <v>80024</v>
          </cell>
          <cell r="C14">
            <v>84923</v>
          </cell>
        </row>
        <row r="15">
          <cell r="B15">
            <v>147618</v>
          </cell>
          <cell r="C15">
            <v>151395</v>
          </cell>
        </row>
        <row r="16">
          <cell r="B16">
            <v>73861</v>
          </cell>
          <cell r="C16">
            <v>77082</v>
          </cell>
        </row>
        <row r="17">
          <cell r="B17">
            <v>122758</v>
          </cell>
          <cell r="C17">
            <v>134671</v>
          </cell>
        </row>
        <row r="18">
          <cell r="B18">
            <v>85787</v>
          </cell>
          <cell r="C18">
            <v>89330</v>
          </cell>
        </row>
        <row r="19">
          <cell r="B19">
            <v>114463</v>
          </cell>
          <cell r="C19">
            <v>120479</v>
          </cell>
        </row>
        <row r="20">
          <cell r="B20">
            <v>50019</v>
          </cell>
          <cell r="C20">
            <v>53743</v>
          </cell>
        </row>
        <row r="21">
          <cell r="B21">
            <v>62084</v>
          </cell>
          <cell r="C21">
            <v>65950</v>
          </cell>
        </row>
        <row r="22">
          <cell r="B22">
            <v>50119</v>
          </cell>
          <cell r="C22">
            <v>53183</v>
          </cell>
        </row>
        <row r="23">
          <cell r="B23">
            <v>1544662</v>
          </cell>
          <cell r="C23">
            <v>1593365</v>
          </cell>
        </row>
        <row r="24">
          <cell r="B24">
            <v>103636</v>
          </cell>
          <cell r="C24">
            <v>85327</v>
          </cell>
        </row>
        <row r="25">
          <cell r="B25">
            <v>72370</v>
          </cell>
          <cell r="C25">
            <v>69753</v>
          </cell>
        </row>
        <row r="26">
          <cell r="B26">
            <v>110228</v>
          </cell>
          <cell r="C26">
            <v>109433</v>
          </cell>
        </row>
        <row r="27">
          <cell r="B27">
            <v>96356</v>
          </cell>
          <cell r="C27">
            <v>97284</v>
          </cell>
        </row>
        <row r="28">
          <cell r="B28">
            <v>93703</v>
          </cell>
          <cell r="C28">
            <v>100170</v>
          </cell>
        </row>
        <row r="29">
          <cell r="B29">
            <v>94294</v>
          </cell>
          <cell r="C29">
            <v>91639</v>
          </cell>
        </row>
        <row r="30">
          <cell r="B30">
            <v>71419</v>
          </cell>
          <cell r="C30">
            <v>77654</v>
          </cell>
        </row>
        <row r="31">
          <cell r="B31">
            <v>642006</v>
          </cell>
          <cell r="C31">
            <v>631260</v>
          </cell>
        </row>
        <row r="32">
          <cell r="B32">
            <v>71082</v>
          </cell>
          <cell r="C32">
            <v>70089</v>
          </cell>
        </row>
        <row r="33">
          <cell r="B33">
            <v>114562</v>
          </cell>
          <cell r="C33">
            <v>113310</v>
          </cell>
        </row>
        <row r="34">
          <cell r="B34">
            <v>116029</v>
          </cell>
          <cell r="C34">
            <v>119218</v>
          </cell>
        </row>
        <row r="35">
          <cell r="B35">
            <v>301673</v>
          </cell>
          <cell r="C35">
            <v>302617</v>
          </cell>
        </row>
        <row r="36">
          <cell r="B36">
            <v>162515</v>
          </cell>
          <cell r="C36">
            <v>165683</v>
          </cell>
        </row>
        <row r="37">
          <cell r="B37">
            <v>108262</v>
          </cell>
          <cell r="C37">
            <v>109075</v>
          </cell>
        </row>
        <row r="38">
          <cell r="B38">
            <v>70107</v>
          </cell>
          <cell r="C38">
            <v>80256</v>
          </cell>
        </row>
        <row r="39">
          <cell r="B39">
            <v>181660</v>
          </cell>
          <cell r="C39">
            <v>189005</v>
          </cell>
        </row>
        <row r="40">
          <cell r="B40">
            <v>77207</v>
          </cell>
          <cell r="C40">
            <v>82398</v>
          </cell>
        </row>
        <row r="41">
          <cell r="B41">
            <v>100338</v>
          </cell>
          <cell r="C41">
            <v>107901</v>
          </cell>
        </row>
        <row r="42">
          <cell r="B42">
            <v>22976</v>
          </cell>
          <cell r="C42">
            <v>26737</v>
          </cell>
        </row>
        <row r="43">
          <cell r="B43">
            <v>17185</v>
          </cell>
          <cell r="C43">
            <v>18526</v>
          </cell>
        </row>
        <row r="44">
          <cell r="B44">
            <v>66924</v>
          </cell>
          <cell r="C44">
            <v>67595</v>
          </cell>
        </row>
        <row r="45">
          <cell r="B45">
            <v>95927</v>
          </cell>
          <cell r="C45">
            <v>90121</v>
          </cell>
        </row>
        <row r="46">
          <cell r="B46">
            <v>100981</v>
          </cell>
          <cell r="C46">
            <v>102063</v>
          </cell>
        </row>
        <row r="47">
          <cell r="B47">
            <v>42639</v>
          </cell>
          <cell r="C47">
            <v>41341</v>
          </cell>
        </row>
        <row r="48">
          <cell r="B48">
            <v>58265</v>
          </cell>
          <cell r="C48">
            <v>58154</v>
          </cell>
        </row>
        <row r="49">
          <cell r="B49">
            <v>55013</v>
          </cell>
          <cell r="C49">
            <v>55436</v>
          </cell>
        </row>
        <row r="50">
          <cell r="B50">
            <v>17035</v>
          </cell>
          <cell r="C50">
            <v>17794</v>
          </cell>
        </row>
        <row r="51">
          <cell r="B51">
            <v>33954</v>
          </cell>
          <cell r="C51">
            <v>33276</v>
          </cell>
        </row>
        <row r="52">
          <cell r="B52">
            <v>12448</v>
          </cell>
          <cell r="C52">
            <v>14525</v>
          </cell>
        </row>
        <row r="53">
          <cell r="B53">
            <v>20533</v>
          </cell>
          <cell r="C53">
            <v>20155</v>
          </cell>
        </row>
        <row r="54">
          <cell r="B54">
            <v>13317</v>
          </cell>
          <cell r="C54">
            <v>14135</v>
          </cell>
        </row>
        <row r="55">
          <cell r="B55">
            <v>11638</v>
          </cell>
          <cell r="C55">
            <v>12631</v>
          </cell>
        </row>
        <row r="57">
          <cell r="B57">
            <v>3815</v>
          </cell>
          <cell r="C57">
            <v>3764</v>
          </cell>
        </row>
        <row r="58">
          <cell r="B58">
            <v>7321</v>
          </cell>
          <cell r="C58">
            <v>7517</v>
          </cell>
        </row>
        <row r="59">
          <cell r="B59">
            <v>4474</v>
          </cell>
          <cell r="C59">
            <v>4636</v>
          </cell>
        </row>
        <row r="60">
          <cell r="B60">
            <v>4062</v>
          </cell>
          <cell r="C60">
            <v>4229</v>
          </cell>
        </row>
        <row r="61">
          <cell r="B61">
            <v>7398</v>
          </cell>
          <cell r="C61">
            <v>7876</v>
          </cell>
        </row>
        <row r="62">
          <cell r="B62">
            <v>27070</v>
          </cell>
          <cell r="C62">
            <v>28022</v>
          </cell>
        </row>
        <row r="63">
          <cell r="B63">
            <v>4431</v>
          </cell>
          <cell r="C63">
            <v>4726</v>
          </cell>
        </row>
        <row r="64">
          <cell r="B64">
            <v>2803</v>
          </cell>
          <cell r="C64">
            <v>3224</v>
          </cell>
        </row>
        <row r="65">
          <cell r="B65">
            <v>9655</v>
          </cell>
          <cell r="C65">
            <v>11089</v>
          </cell>
        </row>
        <row r="67">
          <cell r="B67">
            <v>16529</v>
          </cell>
          <cell r="C67">
            <v>15184</v>
          </cell>
        </row>
        <row r="68">
          <cell r="B68">
            <v>1208</v>
          </cell>
          <cell r="C68">
            <v>1147</v>
          </cell>
        </row>
        <row r="69">
          <cell r="B69">
            <v>17737</v>
          </cell>
          <cell r="C69">
            <v>16331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8"/>
  <sheetViews>
    <sheetView tabSelected="1" workbookViewId="0">
      <pane xSplit="2" ySplit="4" topLeftCell="C5" activePane="bottomRight" state="frozenSplit"/>
      <selection pane="topRight" activeCell="B1" sqref="B1"/>
      <selection pane="bottomLeft" activeCell="A5" sqref="A5"/>
      <selection pane="bottomRight" activeCell="K17" sqref="A12:K17"/>
    </sheetView>
  </sheetViews>
  <sheetFormatPr defaultColWidth="8.125" defaultRowHeight="14.25"/>
  <cols>
    <col min="1" max="1" width="5.125" style="1" customWidth="1"/>
    <col min="2" max="2" width="16.25" style="1" customWidth="1"/>
    <col min="3" max="14" width="18.125" style="1" customWidth="1"/>
    <col min="15" max="254" width="8.125" style="1"/>
    <col min="255" max="255" width="16.25" style="1" customWidth="1"/>
    <col min="256" max="261" width="9.75" style="1" customWidth="1"/>
    <col min="262" max="264" width="10.875" style="1" customWidth="1"/>
    <col min="265" max="267" width="9.75" style="1" customWidth="1"/>
    <col min="268" max="510" width="8.125" style="1"/>
    <col min="511" max="511" width="16.25" style="1" customWidth="1"/>
    <col min="512" max="517" width="9.75" style="1" customWidth="1"/>
    <col min="518" max="520" width="10.875" style="1" customWidth="1"/>
    <col min="521" max="523" width="9.75" style="1" customWidth="1"/>
    <col min="524" max="766" width="8.125" style="1"/>
    <col min="767" max="767" width="16.25" style="1" customWidth="1"/>
    <col min="768" max="773" width="9.75" style="1" customWidth="1"/>
    <col min="774" max="776" width="10.875" style="1" customWidth="1"/>
    <col min="777" max="779" width="9.75" style="1" customWidth="1"/>
    <col min="780" max="1022" width="8.125" style="1"/>
    <col min="1023" max="1023" width="16.25" style="1" customWidth="1"/>
    <col min="1024" max="1029" width="9.75" style="1" customWidth="1"/>
    <col min="1030" max="1032" width="10.875" style="1" customWidth="1"/>
    <col min="1033" max="1035" width="9.75" style="1" customWidth="1"/>
    <col min="1036" max="1278" width="8.125" style="1"/>
    <col min="1279" max="1279" width="16.25" style="1" customWidth="1"/>
    <col min="1280" max="1285" width="9.75" style="1" customWidth="1"/>
    <col min="1286" max="1288" width="10.875" style="1" customWidth="1"/>
    <col min="1289" max="1291" width="9.75" style="1" customWidth="1"/>
    <col min="1292" max="1534" width="8.125" style="1"/>
    <col min="1535" max="1535" width="16.25" style="1" customWidth="1"/>
    <col min="1536" max="1541" width="9.75" style="1" customWidth="1"/>
    <col min="1542" max="1544" width="10.875" style="1" customWidth="1"/>
    <col min="1545" max="1547" width="9.75" style="1" customWidth="1"/>
    <col min="1548" max="1790" width="8.125" style="1"/>
    <col min="1791" max="1791" width="16.25" style="1" customWidth="1"/>
    <col min="1792" max="1797" width="9.75" style="1" customWidth="1"/>
    <col min="1798" max="1800" width="10.875" style="1" customWidth="1"/>
    <col min="1801" max="1803" width="9.75" style="1" customWidth="1"/>
    <col min="1804" max="2046" width="8.125" style="1"/>
    <col min="2047" max="2047" width="16.25" style="1" customWidth="1"/>
    <col min="2048" max="2053" width="9.75" style="1" customWidth="1"/>
    <col min="2054" max="2056" width="10.875" style="1" customWidth="1"/>
    <col min="2057" max="2059" width="9.75" style="1" customWidth="1"/>
    <col min="2060" max="2302" width="8.125" style="1"/>
    <col min="2303" max="2303" width="16.25" style="1" customWidth="1"/>
    <col min="2304" max="2309" width="9.75" style="1" customWidth="1"/>
    <col min="2310" max="2312" width="10.875" style="1" customWidth="1"/>
    <col min="2313" max="2315" width="9.75" style="1" customWidth="1"/>
    <col min="2316" max="2558" width="8.125" style="1"/>
    <col min="2559" max="2559" width="16.25" style="1" customWidth="1"/>
    <col min="2560" max="2565" width="9.75" style="1" customWidth="1"/>
    <col min="2566" max="2568" width="10.875" style="1" customWidth="1"/>
    <col min="2569" max="2571" width="9.75" style="1" customWidth="1"/>
    <col min="2572" max="2814" width="8.125" style="1"/>
    <col min="2815" max="2815" width="16.25" style="1" customWidth="1"/>
    <col min="2816" max="2821" width="9.75" style="1" customWidth="1"/>
    <col min="2822" max="2824" width="10.875" style="1" customWidth="1"/>
    <col min="2825" max="2827" width="9.75" style="1" customWidth="1"/>
    <col min="2828" max="3070" width="8.125" style="1"/>
    <col min="3071" max="3071" width="16.25" style="1" customWidth="1"/>
    <col min="3072" max="3077" width="9.75" style="1" customWidth="1"/>
    <col min="3078" max="3080" width="10.875" style="1" customWidth="1"/>
    <col min="3081" max="3083" width="9.75" style="1" customWidth="1"/>
    <col min="3084" max="3326" width="8.125" style="1"/>
    <col min="3327" max="3327" width="16.25" style="1" customWidth="1"/>
    <col min="3328" max="3333" width="9.75" style="1" customWidth="1"/>
    <col min="3334" max="3336" width="10.875" style="1" customWidth="1"/>
    <col min="3337" max="3339" width="9.75" style="1" customWidth="1"/>
    <col min="3340" max="3582" width="8.125" style="1"/>
    <col min="3583" max="3583" width="16.25" style="1" customWidth="1"/>
    <col min="3584" max="3589" width="9.75" style="1" customWidth="1"/>
    <col min="3590" max="3592" width="10.875" style="1" customWidth="1"/>
    <col min="3593" max="3595" width="9.75" style="1" customWidth="1"/>
    <col min="3596" max="3838" width="8.125" style="1"/>
    <col min="3839" max="3839" width="16.25" style="1" customWidth="1"/>
    <col min="3840" max="3845" width="9.75" style="1" customWidth="1"/>
    <col min="3846" max="3848" width="10.875" style="1" customWidth="1"/>
    <col min="3849" max="3851" width="9.75" style="1" customWidth="1"/>
    <col min="3852" max="4094" width="8.125" style="1"/>
    <col min="4095" max="4095" width="16.25" style="1" customWidth="1"/>
    <col min="4096" max="4101" width="9.75" style="1" customWidth="1"/>
    <col min="4102" max="4104" width="10.875" style="1" customWidth="1"/>
    <col min="4105" max="4107" width="9.75" style="1" customWidth="1"/>
    <col min="4108" max="4350" width="8.125" style="1"/>
    <col min="4351" max="4351" width="16.25" style="1" customWidth="1"/>
    <col min="4352" max="4357" width="9.75" style="1" customWidth="1"/>
    <col min="4358" max="4360" width="10.875" style="1" customWidth="1"/>
    <col min="4361" max="4363" width="9.75" style="1" customWidth="1"/>
    <col min="4364" max="4606" width="8.125" style="1"/>
    <col min="4607" max="4607" width="16.25" style="1" customWidth="1"/>
    <col min="4608" max="4613" width="9.75" style="1" customWidth="1"/>
    <col min="4614" max="4616" width="10.875" style="1" customWidth="1"/>
    <col min="4617" max="4619" width="9.75" style="1" customWidth="1"/>
    <col min="4620" max="4862" width="8.125" style="1"/>
    <col min="4863" max="4863" width="16.25" style="1" customWidth="1"/>
    <col min="4864" max="4869" width="9.75" style="1" customWidth="1"/>
    <col min="4870" max="4872" width="10.875" style="1" customWidth="1"/>
    <col min="4873" max="4875" width="9.75" style="1" customWidth="1"/>
    <col min="4876" max="5118" width="8.125" style="1"/>
    <col min="5119" max="5119" width="16.25" style="1" customWidth="1"/>
    <col min="5120" max="5125" width="9.75" style="1" customWidth="1"/>
    <col min="5126" max="5128" width="10.875" style="1" customWidth="1"/>
    <col min="5129" max="5131" width="9.75" style="1" customWidth="1"/>
    <col min="5132" max="5374" width="8.125" style="1"/>
    <col min="5375" max="5375" width="16.25" style="1" customWidth="1"/>
    <col min="5376" max="5381" width="9.75" style="1" customWidth="1"/>
    <col min="5382" max="5384" width="10.875" style="1" customWidth="1"/>
    <col min="5385" max="5387" width="9.75" style="1" customWidth="1"/>
    <col min="5388" max="5630" width="8.125" style="1"/>
    <col min="5631" max="5631" width="16.25" style="1" customWidth="1"/>
    <col min="5632" max="5637" width="9.75" style="1" customWidth="1"/>
    <col min="5638" max="5640" width="10.875" style="1" customWidth="1"/>
    <col min="5641" max="5643" width="9.75" style="1" customWidth="1"/>
    <col min="5644" max="5886" width="8.125" style="1"/>
    <col min="5887" max="5887" width="16.25" style="1" customWidth="1"/>
    <col min="5888" max="5893" width="9.75" style="1" customWidth="1"/>
    <col min="5894" max="5896" width="10.875" style="1" customWidth="1"/>
    <col min="5897" max="5899" width="9.75" style="1" customWidth="1"/>
    <col min="5900" max="6142" width="8.125" style="1"/>
    <col min="6143" max="6143" width="16.25" style="1" customWidth="1"/>
    <col min="6144" max="6149" width="9.75" style="1" customWidth="1"/>
    <col min="6150" max="6152" width="10.875" style="1" customWidth="1"/>
    <col min="6153" max="6155" width="9.75" style="1" customWidth="1"/>
    <col min="6156" max="6398" width="8.125" style="1"/>
    <col min="6399" max="6399" width="16.25" style="1" customWidth="1"/>
    <col min="6400" max="6405" width="9.75" style="1" customWidth="1"/>
    <col min="6406" max="6408" width="10.875" style="1" customWidth="1"/>
    <col min="6409" max="6411" width="9.75" style="1" customWidth="1"/>
    <col min="6412" max="6654" width="8.125" style="1"/>
    <col min="6655" max="6655" width="16.25" style="1" customWidth="1"/>
    <col min="6656" max="6661" width="9.75" style="1" customWidth="1"/>
    <col min="6662" max="6664" width="10.875" style="1" customWidth="1"/>
    <col min="6665" max="6667" width="9.75" style="1" customWidth="1"/>
    <col min="6668" max="6910" width="8.125" style="1"/>
    <col min="6911" max="6911" width="16.25" style="1" customWidth="1"/>
    <col min="6912" max="6917" width="9.75" style="1" customWidth="1"/>
    <col min="6918" max="6920" width="10.875" style="1" customWidth="1"/>
    <col min="6921" max="6923" width="9.75" style="1" customWidth="1"/>
    <col min="6924" max="7166" width="8.125" style="1"/>
    <col min="7167" max="7167" width="16.25" style="1" customWidth="1"/>
    <col min="7168" max="7173" width="9.75" style="1" customWidth="1"/>
    <col min="7174" max="7176" width="10.875" style="1" customWidth="1"/>
    <col min="7177" max="7179" width="9.75" style="1" customWidth="1"/>
    <col min="7180" max="7422" width="8.125" style="1"/>
    <col min="7423" max="7423" width="16.25" style="1" customWidth="1"/>
    <col min="7424" max="7429" width="9.75" style="1" customWidth="1"/>
    <col min="7430" max="7432" width="10.875" style="1" customWidth="1"/>
    <col min="7433" max="7435" width="9.75" style="1" customWidth="1"/>
    <col min="7436" max="7678" width="8.125" style="1"/>
    <col min="7679" max="7679" width="16.25" style="1" customWidth="1"/>
    <col min="7680" max="7685" width="9.75" style="1" customWidth="1"/>
    <col min="7686" max="7688" width="10.875" style="1" customWidth="1"/>
    <col min="7689" max="7691" width="9.75" style="1" customWidth="1"/>
    <col min="7692" max="7934" width="8.125" style="1"/>
    <col min="7935" max="7935" width="16.25" style="1" customWidth="1"/>
    <col min="7936" max="7941" width="9.75" style="1" customWidth="1"/>
    <col min="7942" max="7944" width="10.875" style="1" customWidth="1"/>
    <col min="7945" max="7947" width="9.75" style="1" customWidth="1"/>
    <col min="7948" max="8190" width="8.125" style="1"/>
    <col min="8191" max="8191" width="16.25" style="1" customWidth="1"/>
    <col min="8192" max="8197" width="9.75" style="1" customWidth="1"/>
    <col min="8198" max="8200" width="10.875" style="1" customWidth="1"/>
    <col min="8201" max="8203" width="9.75" style="1" customWidth="1"/>
    <col min="8204" max="8446" width="8.125" style="1"/>
    <col min="8447" max="8447" width="16.25" style="1" customWidth="1"/>
    <col min="8448" max="8453" width="9.75" style="1" customWidth="1"/>
    <col min="8454" max="8456" width="10.875" style="1" customWidth="1"/>
    <col min="8457" max="8459" width="9.75" style="1" customWidth="1"/>
    <col min="8460" max="8702" width="8.125" style="1"/>
    <col min="8703" max="8703" width="16.25" style="1" customWidth="1"/>
    <col min="8704" max="8709" width="9.75" style="1" customWidth="1"/>
    <col min="8710" max="8712" width="10.875" style="1" customWidth="1"/>
    <col min="8713" max="8715" width="9.75" style="1" customWidth="1"/>
    <col min="8716" max="8958" width="8.125" style="1"/>
    <col min="8959" max="8959" width="16.25" style="1" customWidth="1"/>
    <col min="8960" max="8965" width="9.75" style="1" customWidth="1"/>
    <col min="8966" max="8968" width="10.875" style="1" customWidth="1"/>
    <col min="8969" max="8971" width="9.75" style="1" customWidth="1"/>
    <col min="8972" max="9214" width="8.125" style="1"/>
    <col min="9215" max="9215" width="16.25" style="1" customWidth="1"/>
    <col min="9216" max="9221" width="9.75" style="1" customWidth="1"/>
    <col min="9222" max="9224" width="10.875" style="1" customWidth="1"/>
    <col min="9225" max="9227" width="9.75" style="1" customWidth="1"/>
    <col min="9228" max="9470" width="8.125" style="1"/>
    <col min="9471" max="9471" width="16.25" style="1" customWidth="1"/>
    <col min="9472" max="9477" width="9.75" style="1" customWidth="1"/>
    <col min="9478" max="9480" width="10.875" style="1" customWidth="1"/>
    <col min="9481" max="9483" width="9.75" style="1" customWidth="1"/>
    <col min="9484" max="9726" width="8.125" style="1"/>
    <col min="9727" max="9727" width="16.25" style="1" customWidth="1"/>
    <col min="9728" max="9733" width="9.75" style="1" customWidth="1"/>
    <col min="9734" max="9736" width="10.875" style="1" customWidth="1"/>
    <col min="9737" max="9739" width="9.75" style="1" customWidth="1"/>
    <col min="9740" max="9982" width="8.125" style="1"/>
    <col min="9983" max="9983" width="16.25" style="1" customWidth="1"/>
    <col min="9984" max="9989" width="9.75" style="1" customWidth="1"/>
    <col min="9990" max="9992" width="10.875" style="1" customWidth="1"/>
    <col min="9993" max="9995" width="9.75" style="1" customWidth="1"/>
    <col min="9996" max="10238" width="8.125" style="1"/>
    <col min="10239" max="10239" width="16.25" style="1" customWidth="1"/>
    <col min="10240" max="10245" width="9.75" style="1" customWidth="1"/>
    <col min="10246" max="10248" width="10.875" style="1" customWidth="1"/>
    <col min="10249" max="10251" width="9.75" style="1" customWidth="1"/>
    <col min="10252" max="10494" width="8.125" style="1"/>
    <col min="10495" max="10495" width="16.25" style="1" customWidth="1"/>
    <col min="10496" max="10501" width="9.75" style="1" customWidth="1"/>
    <col min="10502" max="10504" width="10.875" style="1" customWidth="1"/>
    <col min="10505" max="10507" width="9.75" style="1" customWidth="1"/>
    <col min="10508" max="10750" width="8.125" style="1"/>
    <col min="10751" max="10751" width="16.25" style="1" customWidth="1"/>
    <col min="10752" max="10757" width="9.75" style="1" customWidth="1"/>
    <col min="10758" max="10760" width="10.875" style="1" customWidth="1"/>
    <col min="10761" max="10763" width="9.75" style="1" customWidth="1"/>
    <col min="10764" max="11006" width="8.125" style="1"/>
    <col min="11007" max="11007" width="16.25" style="1" customWidth="1"/>
    <col min="11008" max="11013" width="9.75" style="1" customWidth="1"/>
    <col min="11014" max="11016" width="10.875" style="1" customWidth="1"/>
    <col min="11017" max="11019" width="9.75" style="1" customWidth="1"/>
    <col min="11020" max="11262" width="8.125" style="1"/>
    <col min="11263" max="11263" width="16.25" style="1" customWidth="1"/>
    <col min="11264" max="11269" width="9.75" style="1" customWidth="1"/>
    <col min="11270" max="11272" width="10.875" style="1" customWidth="1"/>
    <col min="11273" max="11275" width="9.75" style="1" customWidth="1"/>
    <col min="11276" max="11518" width="8.125" style="1"/>
    <col min="11519" max="11519" width="16.25" style="1" customWidth="1"/>
    <col min="11520" max="11525" width="9.75" style="1" customWidth="1"/>
    <col min="11526" max="11528" width="10.875" style="1" customWidth="1"/>
    <col min="11529" max="11531" width="9.75" style="1" customWidth="1"/>
    <col min="11532" max="11774" width="8.125" style="1"/>
    <col min="11775" max="11775" width="16.25" style="1" customWidth="1"/>
    <col min="11776" max="11781" width="9.75" style="1" customWidth="1"/>
    <col min="11782" max="11784" width="10.875" style="1" customWidth="1"/>
    <col min="11785" max="11787" width="9.75" style="1" customWidth="1"/>
    <col min="11788" max="12030" width="8.125" style="1"/>
    <col min="12031" max="12031" width="16.25" style="1" customWidth="1"/>
    <col min="12032" max="12037" width="9.75" style="1" customWidth="1"/>
    <col min="12038" max="12040" width="10.875" style="1" customWidth="1"/>
    <col min="12041" max="12043" width="9.75" style="1" customWidth="1"/>
    <col min="12044" max="12286" width="8.125" style="1"/>
    <col min="12287" max="12287" width="16.25" style="1" customWidth="1"/>
    <col min="12288" max="12293" width="9.75" style="1" customWidth="1"/>
    <col min="12294" max="12296" width="10.875" style="1" customWidth="1"/>
    <col min="12297" max="12299" width="9.75" style="1" customWidth="1"/>
    <col min="12300" max="12542" width="8.125" style="1"/>
    <col min="12543" max="12543" width="16.25" style="1" customWidth="1"/>
    <col min="12544" max="12549" width="9.75" style="1" customWidth="1"/>
    <col min="12550" max="12552" width="10.875" style="1" customWidth="1"/>
    <col min="12553" max="12555" width="9.75" style="1" customWidth="1"/>
    <col min="12556" max="12798" width="8.125" style="1"/>
    <col min="12799" max="12799" width="16.25" style="1" customWidth="1"/>
    <col min="12800" max="12805" width="9.75" style="1" customWidth="1"/>
    <col min="12806" max="12808" width="10.875" style="1" customWidth="1"/>
    <col min="12809" max="12811" width="9.75" style="1" customWidth="1"/>
    <col min="12812" max="13054" width="8.125" style="1"/>
    <col min="13055" max="13055" width="16.25" style="1" customWidth="1"/>
    <col min="13056" max="13061" width="9.75" style="1" customWidth="1"/>
    <col min="13062" max="13064" width="10.875" style="1" customWidth="1"/>
    <col min="13065" max="13067" width="9.75" style="1" customWidth="1"/>
    <col min="13068" max="13310" width="8.125" style="1"/>
    <col min="13311" max="13311" width="16.25" style="1" customWidth="1"/>
    <col min="13312" max="13317" width="9.75" style="1" customWidth="1"/>
    <col min="13318" max="13320" width="10.875" style="1" customWidth="1"/>
    <col min="13321" max="13323" width="9.75" style="1" customWidth="1"/>
    <col min="13324" max="13566" width="8.125" style="1"/>
    <col min="13567" max="13567" width="16.25" style="1" customWidth="1"/>
    <col min="13568" max="13573" width="9.75" style="1" customWidth="1"/>
    <col min="13574" max="13576" width="10.875" style="1" customWidth="1"/>
    <col min="13577" max="13579" width="9.75" style="1" customWidth="1"/>
    <col min="13580" max="13822" width="8.125" style="1"/>
    <col min="13823" max="13823" width="16.25" style="1" customWidth="1"/>
    <col min="13824" max="13829" width="9.75" style="1" customWidth="1"/>
    <col min="13830" max="13832" width="10.875" style="1" customWidth="1"/>
    <col min="13833" max="13835" width="9.75" style="1" customWidth="1"/>
    <col min="13836" max="14078" width="8.125" style="1"/>
    <col min="14079" max="14079" width="16.25" style="1" customWidth="1"/>
    <col min="14080" max="14085" width="9.75" style="1" customWidth="1"/>
    <col min="14086" max="14088" width="10.875" style="1" customWidth="1"/>
    <col min="14089" max="14091" width="9.75" style="1" customWidth="1"/>
    <col min="14092" max="14334" width="8.125" style="1"/>
    <col min="14335" max="14335" width="16.25" style="1" customWidth="1"/>
    <col min="14336" max="14341" width="9.75" style="1" customWidth="1"/>
    <col min="14342" max="14344" width="10.875" style="1" customWidth="1"/>
    <col min="14345" max="14347" width="9.75" style="1" customWidth="1"/>
    <col min="14348" max="14590" width="8.125" style="1"/>
    <col min="14591" max="14591" width="16.25" style="1" customWidth="1"/>
    <col min="14592" max="14597" width="9.75" style="1" customWidth="1"/>
    <col min="14598" max="14600" width="10.875" style="1" customWidth="1"/>
    <col min="14601" max="14603" width="9.75" style="1" customWidth="1"/>
    <col min="14604" max="14846" width="8.125" style="1"/>
    <col min="14847" max="14847" width="16.25" style="1" customWidth="1"/>
    <col min="14848" max="14853" width="9.75" style="1" customWidth="1"/>
    <col min="14854" max="14856" width="10.875" style="1" customWidth="1"/>
    <col min="14857" max="14859" width="9.75" style="1" customWidth="1"/>
    <col min="14860" max="15102" width="8.125" style="1"/>
    <col min="15103" max="15103" width="16.25" style="1" customWidth="1"/>
    <col min="15104" max="15109" width="9.75" style="1" customWidth="1"/>
    <col min="15110" max="15112" width="10.875" style="1" customWidth="1"/>
    <col min="15113" max="15115" width="9.75" style="1" customWidth="1"/>
    <col min="15116" max="15358" width="8.125" style="1"/>
    <col min="15359" max="15359" width="16.25" style="1" customWidth="1"/>
    <col min="15360" max="15365" width="9.75" style="1" customWidth="1"/>
    <col min="15366" max="15368" width="10.875" style="1" customWidth="1"/>
    <col min="15369" max="15371" width="9.75" style="1" customWidth="1"/>
    <col min="15372" max="15614" width="8.125" style="1"/>
    <col min="15615" max="15615" width="16.25" style="1" customWidth="1"/>
    <col min="15616" max="15621" width="9.75" style="1" customWidth="1"/>
    <col min="15622" max="15624" width="10.875" style="1" customWidth="1"/>
    <col min="15625" max="15627" width="9.75" style="1" customWidth="1"/>
    <col min="15628" max="15870" width="8.125" style="1"/>
    <col min="15871" max="15871" width="16.25" style="1" customWidth="1"/>
    <col min="15872" max="15877" width="9.75" style="1" customWidth="1"/>
    <col min="15878" max="15880" width="10.875" style="1" customWidth="1"/>
    <col min="15881" max="15883" width="9.75" style="1" customWidth="1"/>
    <col min="15884" max="16126" width="8.125" style="1"/>
    <col min="16127" max="16127" width="16.25" style="1" customWidth="1"/>
    <col min="16128" max="16133" width="9.75" style="1" customWidth="1"/>
    <col min="16134" max="16136" width="10.875" style="1" customWidth="1"/>
    <col min="16137" max="16139" width="9.75" style="1" customWidth="1"/>
    <col min="16140" max="16384" width="8.125" style="1"/>
  </cols>
  <sheetData>
    <row r="1" spans="1:14" ht="24">
      <c r="A1" s="53" t="s">
        <v>81</v>
      </c>
      <c r="F1" s="2"/>
      <c r="J1" s="3"/>
      <c r="K1" s="4"/>
      <c r="N1" s="55" t="s">
        <v>82</v>
      </c>
    </row>
    <row r="2" spans="1:14" ht="16.5" thickBot="1">
      <c r="B2" s="5"/>
      <c r="C2" s="5" t="s">
        <v>0</v>
      </c>
      <c r="D2" s="6"/>
      <c r="E2" s="6"/>
      <c r="F2" s="25"/>
      <c r="G2" s="25"/>
      <c r="H2" s="25"/>
      <c r="I2" s="6"/>
      <c r="J2" s="6"/>
      <c r="L2" s="6"/>
      <c r="M2" s="6"/>
      <c r="N2" s="54" t="s">
        <v>1</v>
      </c>
    </row>
    <row r="3" spans="1:14" s="11" customFormat="1" ht="18.75" customHeight="1">
      <c r="A3" s="58" t="s">
        <v>80</v>
      </c>
      <c r="B3" s="59"/>
      <c r="C3" s="7">
        <f>'[1]1.入力表'!B3</f>
        <v>45537</v>
      </c>
      <c r="D3" s="8" t="s">
        <v>2</v>
      </c>
      <c r="E3" s="8"/>
      <c r="F3" s="50">
        <v>45170</v>
      </c>
      <c r="G3" s="51" t="s">
        <v>3</v>
      </c>
      <c r="H3" s="52"/>
      <c r="I3" s="9" t="s">
        <v>4</v>
      </c>
      <c r="J3" s="9"/>
      <c r="K3" s="9"/>
      <c r="L3" s="9" t="s">
        <v>5</v>
      </c>
      <c r="M3" s="8"/>
      <c r="N3" s="10"/>
    </row>
    <row r="4" spans="1:14" s="11" customFormat="1" ht="18.75" customHeight="1" thickBot="1">
      <c r="A4" s="60" t="s">
        <v>6</v>
      </c>
      <c r="B4" s="61"/>
      <c r="C4" s="12" t="s">
        <v>7</v>
      </c>
      <c r="D4" s="12" t="s">
        <v>8</v>
      </c>
      <c r="E4" s="12" t="s">
        <v>9</v>
      </c>
      <c r="F4" s="12" t="s">
        <v>7</v>
      </c>
      <c r="G4" s="12" t="s">
        <v>8</v>
      </c>
      <c r="H4" s="12" t="s">
        <v>9</v>
      </c>
      <c r="I4" s="12" t="s">
        <v>7</v>
      </c>
      <c r="J4" s="12" t="s">
        <v>8</v>
      </c>
      <c r="K4" s="12" t="s">
        <v>9</v>
      </c>
      <c r="L4" s="12" t="s">
        <v>7</v>
      </c>
      <c r="M4" s="12" t="s">
        <v>8</v>
      </c>
      <c r="N4" s="13" t="s">
        <v>9</v>
      </c>
    </row>
    <row r="5" spans="1:14">
      <c r="A5" s="29"/>
      <c r="B5" s="30" t="s">
        <v>10</v>
      </c>
      <c r="C5" s="14">
        <f>'[1]1.入力表'!B5</f>
        <v>124423</v>
      </c>
      <c r="D5" s="14">
        <f>'[1]1.入力表'!C5</f>
        <v>116117</v>
      </c>
      <c r="E5" s="14">
        <f>C5+D5</f>
        <v>240540</v>
      </c>
      <c r="F5" s="46">
        <v>124251</v>
      </c>
      <c r="G5" s="46">
        <v>115812</v>
      </c>
      <c r="H5" s="14">
        <f>F5+G5</f>
        <v>240063</v>
      </c>
      <c r="I5" s="14">
        <f>C5-F5</f>
        <v>172</v>
      </c>
      <c r="J5" s="14">
        <f>D5-G5</f>
        <v>305</v>
      </c>
      <c r="K5" s="14">
        <f t="shared" ref="K5:K22" si="0">IF(E5-H5=I5+J5,I5+J5,"ｴﾗｰ")</f>
        <v>477</v>
      </c>
      <c r="L5" s="15">
        <f>IF(F5=0,"        －",ROUND(I5/F5*100,2))</f>
        <v>0.14000000000000001</v>
      </c>
      <c r="M5" s="15">
        <f t="shared" ref="L5:M20" si="1">IF(G5=0,"        －",ROUND(J5/G5*100,2))</f>
        <v>0.26</v>
      </c>
      <c r="N5" s="16">
        <f>IF(H5=0,"        －",ROUND(K5/H5*100,5))</f>
        <v>0.19869999999999999</v>
      </c>
    </row>
    <row r="6" spans="1:14">
      <c r="A6" s="31"/>
      <c r="B6" s="30" t="s">
        <v>11</v>
      </c>
      <c r="C6" s="14">
        <f>'[1]1.入力表'!B6</f>
        <v>103767</v>
      </c>
      <c r="D6" s="14">
        <f>'[1]1.入力表'!C6</f>
        <v>102235</v>
      </c>
      <c r="E6" s="14">
        <f t="shared" ref="E6:E20" si="2">C6+D6</f>
        <v>206002</v>
      </c>
      <c r="F6" s="46">
        <v>103124</v>
      </c>
      <c r="G6" s="46">
        <v>101544</v>
      </c>
      <c r="H6" s="14">
        <f t="shared" ref="H6:H22" si="3">F6+G6</f>
        <v>204668</v>
      </c>
      <c r="I6" s="14">
        <f t="shared" ref="I6:J22" si="4">C6-F6</f>
        <v>643</v>
      </c>
      <c r="J6" s="14">
        <f t="shared" si="4"/>
        <v>691</v>
      </c>
      <c r="K6" s="14">
        <f>IF(E6-H6=I6+J6,I6+J6,"ｴﾗｰ")</f>
        <v>1334</v>
      </c>
      <c r="L6" s="15">
        <f t="shared" si="1"/>
        <v>0.62</v>
      </c>
      <c r="M6" s="15">
        <f t="shared" si="1"/>
        <v>0.68</v>
      </c>
      <c r="N6" s="16">
        <f t="shared" ref="N6:N69" si="5">IF(H6=0,"        －",ROUND(K6/H6*100,5))</f>
        <v>0.65178999999999998</v>
      </c>
    </row>
    <row r="7" spans="1:14">
      <c r="A7" s="31"/>
      <c r="B7" s="30" t="s">
        <v>12</v>
      </c>
      <c r="C7" s="14">
        <f>'[1]1.入力表'!B7</f>
        <v>43851</v>
      </c>
      <c r="D7" s="14">
        <f>'[1]1.入力表'!C7</f>
        <v>43777</v>
      </c>
      <c r="E7" s="14">
        <f t="shared" si="2"/>
        <v>87628</v>
      </c>
      <c r="F7" s="46">
        <v>43617</v>
      </c>
      <c r="G7" s="46">
        <v>43637</v>
      </c>
      <c r="H7" s="14">
        <f t="shared" si="3"/>
        <v>87254</v>
      </c>
      <c r="I7" s="14">
        <f t="shared" si="4"/>
        <v>234</v>
      </c>
      <c r="J7" s="14">
        <f t="shared" si="4"/>
        <v>140</v>
      </c>
      <c r="K7" s="14">
        <f t="shared" si="0"/>
        <v>374</v>
      </c>
      <c r="L7" s="15">
        <f t="shared" si="1"/>
        <v>0.54</v>
      </c>
      <c r="M7" s="15">
        <f t="shared" si="1"/>
        <v>0.32</v>
      </c>
      <c r="N7" s="16">
        <f t="shared" si="5"/>
        <v>0.42863000000000001</v>
      </c>
    </row>
    <row r="8" spans="1:14">
      <c r="A8" s="31"/>
      <c r="B8" s="30" t="s">
        <v>13</v>
      </c>
      <c r="C8" s="14">
        <f>'[1]1.入力表'!B8</f>
        <v>63343</v>
      </c>
      <c r="D8" s="14">
        <f>'[1]1.入力表'!C8</f>
        <v>58249</v>
      </c>
      <c r="E8" s="14">
        <f t="shared" si="2"/>
        <v>121592</v>
      </c>
      <c r="F8" s="46">
        <v>63062</v>
      </c>
      <c r="G8" s="46">
        <v>58111</v>
      </c>
      <c r="H8" s="14">
        <f t="shared" si="3"/>
        <v>121173</v>
      </c>
      <c r="I8" s="14">
        <f t="shared" si="4"/>
        <v>281</v>
      </c>
      <c r="J8" s="14">
        <f t="shared" si="4"/>
        <v>138</v>
      </c>
      <c r="K8" s="14">
        <f t="shared" si="0"/>
        <v>419</v>
      </c>
      <c r="L8" s="15">
        <f t="shared" si="1"/>
        <v>0.45</v>
      </c>
      <c r="M8" s="15">
        <f t="shared" si="1"/>
        <v>0.24</v>
      </c>
      <c r="N8" s="16">
        <f t="shared" si="5"/>
        <v>0.34578999999999999</v>
      </c>
    </row>
    <row r="9" spans="1:14">
      <c r="A9" s="31"/>
      <c r="B9" s="30" t="s">
        <v>14</v>
      </c>
      <c r="C9" s="14">
        <f>'[1]1.入力表'!B9</f>
        <v>83831</v>
      </c>
      <c r="D9" s="14">
        <f>'[1]1.入力表'!C9</f>
        <v>83586</v>
      </c>
      <c r="E9" s="14">
        <f t="shared" si="2"/>
        <v>167417</v>
      </c>
      <c r="F9" s="46">
        <v>83812</v>
      </c>
      <c r="G9" s="46">
        <v>83626</v>
      </c>
      <c r="H9" s="14">
        <f t="shared" si="3"/>
        <v>167438</v>
      </c>
      <c r="I9" s="14">
        <f t="shared" si="4"/>
        <v>19</v>
      </c>
      <c r="J9" s="14">
        <f t="shared" si="4"/>
        <v>-40</v>
      </c>
      <c r="K9" s="14">
        <f t="shared" si="0"/>
        <v>-21</v>
      </c>
      <c r="L9" s="15">
        <f t="shared" si="1"/>
        <v>0.02</v>
      </c>
      <c r="M9" s="15">
        <f t="shared" si="1"/>
        <v>-0.05</v>
      </c>
      <c r="N9" s="16">
        <f t="shared" si="5"/>
        <v>-1.2540000000000001E-2</v>
      </c>
    </row>
    <row r="10" spans="1:14">
      <c r="A10" s="31"/>
      <c r="B10" s="30" t="s">
        <v>15</v>
      </c>
      <c r="C10" s="14">
        <f>'[1]1.入力表'!B10</f>
        <v>87136</v>
      </c>
      <c r="D10" s="14">
        <f>'[1]1.入力表'!C10</f>
        <v>94168</v>
      </c>
      <c r="E10" s="14">
        <f t="shared" si="2"/>
        <v>181304</v>
      </c>
      <c r="F10" s="46">
        <v>87842</v>
      </c>
      <c r="G10" s="46">
        <v>94634</v>
      </c>
      <c r="H10" s="14">
        <f t="shared" si="3"/>
        <v>182476</v>
      </c>
      <c r="I10" s="14">
        <f t="shared" si="4"/>
        <v>-706</v>
      </c>
      <c r="J10" s="14">
        <f t="shared" si="4"/>
        <v>-466</v>
      </c>
      <c r="K10" s="14">
        <f t="shared" si="0"/>
        <v>-1172</v>
      </c>
      <c r="L10" s="15">
        <f t="shared" si="1"/>
        <v>-0.8</v>
      </c>
      <c r="M10" s="15">
        <f t="shared" si="1"/>
        <v>-0.49</v>
      </c>
      <c r="N10" s="16">
        <f t="shared" si="5"/>
        <v>-0.64227999999999996</v>
      </c>
    </row>
    <row r="11" spans="1:14">
      <c r="A11" s="31"/>
      <c r="B11" s="30" t="s">
        <v>16</v>
      </c>
      <c r="C11" s="14">
        <f>'[1]1.入力表'!B11</f>
        <v>84375</v>
      </c>
      <c r="D11" s="14">
        <f>'[1]1.入力表'!C11</f>
        <v>87304</v>
      </c>
      <c r="E11" s="14">
        <f t="shared" si="2"/>
        <v>171679</v>
      </c>
      <c r="F11" s="46">
        <v>84782</v>
      </c>
      <c r="G11" s="46">
        <v>87445</v>
      </c>
      <c r="H11" s="14">
        <f t="shared" si="3"/>
        <v>172227</v>
      </c>
      <c r="I11" s="14">
        <f t="shared" si="4"/>
        <v>-407</v>
      </c>
      <c r="J11" s="14">
        <f t="shared" si="4"/>
        <v>-141</v>
      </c>
      <c r="K11" s="14">
        <f t="shared" si="0"/>
        <v>-548</v>
      </c>
      <c r="L11" s="15">
        <f t="shared" si="1"/>
        <v>-0.48</v>
      </c>
      <c r="M11" s="15">
        <f t="shared" si="1"/>
        <v>-0.16</v>
      </c>
      <c r="N11" s="16">
        <f t="shared" si="5"/>
        <v>-0.31818000000000002</v>
      </c>
    </row>
    <row r="12" spans="1:14">
      <c r="A12" s="31"/>
      <c r="B12" s="30" t="s">
        <v>17</v>
      </c>
      <c r="C12" s="14">
        <f>'[1]1.入力表'!B12</f>
        <v>99508</v>
      </c>
      <c r="D12" s="14">
        <f>'[1]1.入力表'!C12</f>
        <v>106605</v>
      </c>
      <c r="E12" s="14">
        <f t="shared" si="2"/>
        <v>206113</v>
      </c>
      <c r="F12" s="46">
        <v>100170</v>
      </c>
      <c r="G12" s="46">
        <v>106984</v>
      </c>
      <c r="H12" s="14">
        <f t="shared" si="3"/>
        <v>207154</v>
      </c>
      <c r="I12" s="14">
        <f t="shared" si="4"/>
        <v>-662</v>
      </c>
      <c r="J12" s="14">
        <f t="shared" si="4"/>
        <v>-379</v>
      </c>
      <c r="K12" s="14">
        <f t="shared" si="0"/>
        <v>-1041</v>
      </c>
      <c r="L12" s="15">
        <f t="shared" si="1"/>
        <v>-0.66</v>
      </c>
      <c r="M12" s="15">
        <f t="shared" si="1"/>
        <v>-0.35</v>
      </c>
      <c r="N12" s="16">
        <f t="shared" si="5"/>
        <v>-0.50251999999999997</v>
      </c>
    </row>
    <row r="13" spans="1:14">
      <c r="A13" s="31"/>
      <c r="B13" s="30" t="s">
        <v>18</v>
      </c>
      <c r="C13" s="14">
        <f>'[1]1.入力表'!B13</f>
        <v>67695</v>
      </c>
      <c r="D13" s="14">
        <f>'[1]1.入力表'!C13</f>
        <v>70568</v>
      </c>
      <c r="E13" s="14">
        <f t="shared" si="2"/>
        <v>138263</v>
      </c>
      <c r="F13" s="46">
        <v>68159</v>
      </c>
      <c r="G13" s="46">
        <v>70896</v>
      </c>
      <c r="H13" s="14">
        <f t="shared" si="3"/>
        <v>139055</v>
      </c>
      <c r="I13" s="14">
        <f t="shared" si="4"/>
        <v>-464</v>
      </c>
      <c r="J13" s="14">
        <f t="shared" si="4"/>
        <v>-328</v>
      </c>
      <c r="K13" s="14">
        <f t="shared" si="0"/>
        <v>-792</v>
      </c>
      <c r="L13" s="15">
        <f t="shared" si="1"/>
        <v>-0.68</v>
      </c>
      <c r="M13" s="15">
        <f t="shared" si="1"/>
        <v>-0.46</v>
      </c>
      <c r="N13" s="16">
        <f t="shared" si="5"/>
        <v>-0.56955999999999996</v>
      </c>
    </row>
    <row r="14" spans="1:14">
      <c r="A14" s="31"/>
      <c r="B14" s="32" t="s">
        <v>19</v>
      </c>
      <c r="C14" s="14">
        <f>'[1]1.入力表'!B14</f>
        <v>80024</v>
      </c>
      <c r="D14" s="14">
        <f>'[1]1.入力表'!C14</f>
        <v>84923</v>
      </c>
      <c r="E14" s="14">
        <f t="shared" si="2"/>
        <v>164947</v>
      </c>
      <c r="F14" s="47">
        <v>80661</v>
      </c>
      <c r="G14" s="47">
        <v>85306</v>
      </c>
      <c r="H14" s="14">
        <f t="shared" si="3"/>
        <v>165967</v>
      </c>
      <c r="I14" s="14">
        <f t="shared" si="4"/>
        <v>-637</v>
      </c>
      <c r="J14" s="14">
        <f t="shared" si="4"/>
        <v>-383</v>
      </c>
      <c r="K14" s="14">
        <f t="shared" si="0"/>
        <v>-1020</v>
      </c>
      <c r="L14" s="15">
        <f t="shared" si="1"/>
        <v>-0.79</v>
      </c>
      <c r="M14" s="15">
        <f t="shared" si="1"/>
        <v>-0.45</v>
      </c>
      <c r="N14" s="16">
        <f>IF(H14=0,"        －",ROUND(K14/H14*100,5))</f>
        <v>-0.61458000000000002</v>
      </c>
    </row>
    <row r="15" spans="1:14">
      <c r="A15" s="33"/>
      <c r="B15" s="30" t="s">
        <v>20</v>
      </c>
      <c r="C15" s="14">
        <f>'[1]1.入力表'!B15</f>
        <v>147618</v>
      </c>
      <c r="D15" s="14">
        <f>'[1]1.入力表'!C15</f>
        <v>151395</v>
      </c>
      <c r="E15" s="14">
        <f t="shared" si="2"/>
        <v>299013</v>
      </c>
      <c r="F15" s="46">
        <v>146939</v>
      </c>
      <c r="G15" s="46">
        <v>150491</v>
      </c>
      <c r="H15" s="14">
        <f t="shared" si="3"/>
        <v>297430</v>
      </c>
      <c r="I15" s="14">
        <f t="shared" si="4"/>
        <v>679</v>
      </c>
      <c r="J15" s="14">
        <f t="shared" si="4"/>
        <v>904</v>
      </c>
      <c r="K15" s="14">
        <f t="shared" si="0"/>
        <v>1583</v>
      </c>
      <c r="L15" s="15">
        <f t="shared" si="1"/>
        <v>0.46</v>
      </c>
      <c r="M15" s="15">
        <f t="shared" si="1"/>
        <v>0.6</v>
      </c>
      <c r="N15" s="16">
        <f t="shared" si="5"/>
        <v>0.53222999999999998</v>
      </c>
    </row>
    <row r="16" spans="1:14">
      <c r="A16" s="31"/>
      <c r="B16" s="30" t="s">
        <v>21</v>
      </c>
      <c r="C16" s="14">
        <f>'[1]1.入力表'!B16</f>
        <v>73861</v>
      </c>
      <c r="D16" s="14">
        <f>'[1]1.入力表'!C16</f>
        <v>77082</v>
      </c>
      <c r="E16" s="14">
        <f t="shared" si="2"/>
        <v>150943</v>
      </c>
      <c r="F16" s="46">
        <v>74013</v>
      </c>
      <c r="G16" s="46">
        <v>77048</v>
      </c>
      <c r="H16" s="14">
        <f t="shared" si="3"/>
        <v>151061</v>
      </c>
      <c r="I16" s="14">
        <f t="shared" si="4"/>
        <v>-152</v>
      </c>
      <c r="J16" s="14">
        <f t="shared" si="4"/>
        <v>34</v>
      </c>
      <c r="K16" s="14">
        <f t="shared" si="0"/>
        <v>-118</v>
      </c>
      <c r="L16" s="15">
        <f t="shared" si="1"/>
        <v>-0.21</v>
      </c>
      <c r="M16" s="15">
        <f t="shared" si="1"/>
        <v>0.04</v>
      </c>
      <c r="N16" s="16">
        <f t="shared" si="5"/>
        <v>-7.8109999999999999E-2</v>
      </c>
    </row>
    <row r="17" spans="1:14">
      <c r="A17" s="31"/>
      <c r="B17" s="30" t="s">
        <v>22</v>
      </c>
      <c r="C17" s="14">
        <f>'[1]1.入力表'!B17</f>
        <v>122758</v>
      </c>
      <c r="D17" s="14">
        <f>'[1]1.入力表'!C17</f>
        <v>134671</v>
      </c>
      <c r="E17" s="14">
        <f t="shared" si="2"/>
        <v>257429</v>
      </c>
      <c r="F17" s="46">
        <v>123326</v>
      </c>
      <c r="G17" s="46">
        <v>135096</v>
      </c>
      <c r="H17" s="14">
        <f t="shared" si="3"/>
        <v>258422</v>
      </c>
      <c r="I17" s="14">
        <f t="shared" si="4"/>
        <v>-568</v>
      </c>
      <c r="J17" s="14">
        <f t="shared" si="4"/>
        <v>-425</v>
      </c>
      <c r="K17" s="14">
        <f t="shared" si="0"/>
        <v>-993</v>
      </c>
      <c r="L17" s="15">
        <f t="shared" si="1"/>
        <v>-0.46</v>
      </c>
      <c r="M17" s="15">
        <f t="shared" si="1"/>
        <v>-0.31</v>
      </c>
      <c r="N17" s="16">
        <f t="shared" si="5"/>
        <v>-0.38425999999999999</v>
      </c>
    </row>
    <row r="18" spans="1:14">
      <c r="A18" s="31"/>
      <c r="B18" s="30" t="s">
        <v>23</v>
      </c>
      <c r="C18" s="14">
        <f>'[1]1.入力表'!B18</f>
        <v>85787</v>
      </c>
      <c r="D18" s="14">
        <f>'[1]1.入力表'!C18</f>
        <v>89330</v>
      </c>
      <c r="E18" s="14">
        <f t="shared" si="2"/>
        <v>175117</v>
      </c>
      <c r="F18" s="46">
        <v>85817</v>
      </c>
      <c r="G18" s="46">
        <v>88997</v>
      </c>
      <c r="H18" s="14">
        <f t="shared" si="3"/>
        <v>174814</v>
      </c>
      <c r="I18" s="14">
        <f t="shared" si="4"/>
        <v>-30</v>
      </c>
      <c r="J18" s="14">
        <f t="shared" si="4"/>
        <v>333</v>
      </c>
      <c r="K18" s="14">
        <f t="shared" si="0"/>
        <v>303</v>
      </c>
      <c r="L18" s="15">
        <f t="shared" si="1"/>
        <v>-0.03</v>
      </c>
      <c r="M18" s="15">
        <f t="shared" si="1"/>
        <v>0.37</v>
      </c>
      <c r="N18" s="16">
        <f>IF(H18=0,"        －",ROUND(K18/H18*100,5))</f>
        <v>0.17333000000000001</v>
      </c>
    </row>
    <row r="19" spans="1:14">
      <c r="A19" s="31"/>
      <c r="B19" s="30" t="s">
        <v>24</v>
      </c>
      <c r="C19" s="14">
        <f>'[1]1.入力表'!B19</f>
        <v>114463</v>
      </c>
      <c r="D19" s="14">
        <f>'[1]1.入力表'!C19</f>
        <v>120479</v>
      </c>
      <c r="E19" s="14">
        <f t="shared" si="2"/>
        <v>234942</v>
      </c>
      <c r="F19" s="46">
        <v>114702</v>
      </c>
      <c r="G19" s="46">
        <v>120513</v>
      </c>
      <c r="H19" s="14">
        <f t="shared" si="3"/>
        <v>235215</v>
      </c>
      <c r="I19" s="14">
        <f t="shared" si="4"/>
        <v>-239</v>
      </c>
      <c r="J19" s="14">
        <f t="shared" si="4"/>
        <v>-34</v>
      </c>
      <c r="K19" s="14">
        <f t="shared" si="0"/>
        <v>-273</v>
      </c>
      <c r="L19" s="15">
        <f t="shared" si="1"/>
        <v>-0.21</v>
      </c>
      <c r="M19" s="15">
        <f t="shared" si="1"/>
        <v>-0.03</v>
      </c>
      <c r="N19" s="16">
        <f t="shared" si="5"/>
        <v>-0.11606</v>
      </c>
    </row>
    <row r="20" spans="1:14">
      <c r="A20" s="31"/>
      <c r="B20" s="30" t="s">
        <v>25</v>
      </c>
      <c r="C20" s="14">
        <f>'[1]1.入力表'!B20</f>
        <v>50019</v>
      </c>
      <c r="D20" s="14">
        <f>'[1]1.入力表'!C20</f>
        <v>53743</v>
      </c>
      <c r="E20" s="14">
        <f t="shared" si="2"/>
        <v>103762</v>
      </c>
      <c r="F20" s="46">
        <v>50059</v>
      </c>
      <c r="G20" s="46">
        <v>53737</v>
      </c>
      <c r="H20" s="14">
        <f t="shared" si="3"/>
        <v>103796</v>
      </c>
      <c r="I20" s="14">
        <f t="shared" si="4"/>
        <v>-40</v>
      </c>
      <c r="J20" s="14">
        <f t="shared" si="4"/>
        <v>6</v>
      </c>
      <c r="K20" s="14">
        <f t="shared" si="0"/>
        <v>-34</v>
      </c>
      <c r="L20" s="15">
        <f t="shared" si="1"/>
        <v>-0.08</v>
      </c>
      <c r="M20" s="15">
        <f t="shared" si="1"/>
        <v>0.01</v>
      </c>
      <c r="N20" s="16">
        <f t="shared" si="5"/>
        <v>-3.2759999999999997E-2</v>
      </c>
    </row>
    <row r="21" spans="1:14">
      <c r="A21" s="31"/>
      <c r="B21" s="30" t="s">
        <v>26</v>
      </c>
      <c r="C21" s="14">
        <f>'[1]1.入力表'!B21</f>
        <v>62084</v>
      </c>
      <c r="D21" s="14">
        <f>'[1]1.入力表'!C21</f>
        <v>65950</v>
      </c>
      <c r="E21" s="14">
        <f>C21+D21</f>
        <v>128034</v>
      </c>
      <c r="F21" s="46">
        <v>62292</v>
      </c>
      <c r="G21" s="46">
        <v>66046</v>
      </c>
      <c r="H21" s="14">
        <f t="shared" si="3"/>
        <v>128338</v>
      </c>
      <c r="I21" s="14">
        <f t="shared" si="4"/>
        <v>-208</v>
      </c>
      <c r="J21" s="14">
        <f t="shared" si="4"/>
        <v>-96</v>
      </c>
      <c r="K21" s="14">
        <f t="shared" si="0"/>
        <v>-304</v>
      </c>
      <c r="L21" s="15">
        <f t="shared" ref="L21:M40" si="6">IF(F21=0,"        －",ROUND(I21/F21*100,2))</f>
        <v>-0.33</v>
      </c>
      <c r="M21" s="15">
        <f t="shared" si="6"/>
        <v>-0.15</v>
      </c>
      <c r="N21" s="16">
        <f t="shared" si="5"/>
        <v>-0.23687</v>
      </c>
    </row>
    <row r="22" spans="1:14" ht="15" thickBot="1">
      <c r="A22" s="34"/>
      <c r="B22" s="35" t="s">
        <v>27</v>
      </c>
      <c r="C22" s="14">
        <f>'[1]1.入力表'!B22</f>
        <v>50119</v>
      </c>
      <c r="D22" s="14">
        <f>'[1]1.入力表'!C22</f>
        <v>53183</v>
      </c>
      <c r="E22" s="14">
        <f>C22+D22</f>
        <v>103302</v>
      </c>
      <c r="F22" s="48">
        <v>50248</v>
      </c>
      <c r="G22" s="48">
        <v>53317</v>
      </c>
      <c r="H22" s="14">
        <f t="shared" si="3"/>
        <v>103565</v>
      </c>
      <c r="I22" s="14">
        <f t="shared" si="4"/>
        <v>-129</v>
      </c>
      <c r="J22" s="14">
        <f t="shared" si="4"/>
        <v>-134</v>
      </c>
      <c r="K22" s="14">
        <f t="shared" si="0"/>
        <v>-263</v>
      </c>
      <c r="L22" s="15">
        <f t="shared" si="6"/>
        <v>-0.26</v>
      </c>
      <c r="M22" s="15">
        <f t="shared" si="6"/>
        <v>-0.25</v>
      </c>
      <c r="N22" s="16">
        <f t="shared" si="5"/>
        <v>-0.25395000000000001</v>
      </c>
    </row>
    <row r="23" spans="1:14" ht="15" thickBot="1">
      <c r="A23" s="62" t="s">
        <v>28</v>
      </c>
      <c r="B23" s="63"/>
      <c r="C23" s="14">
        <f>'[1]1.入力表'!B23</f>
        <v>1544662</v>
      </c>
      <c r="D23" s="14">
        <f>'[1]1.入力表'!C23</f>
        <v>1593365</v>
      </c>
      <c r="E23" s="14">
        <f>SUM(E5:E22)</f>
        <v>3138027</v>
      </c>
      <c r="F23" s="49">
        <v>1546876</v>
      </c>
      <c r="G23" s="49">
        <v>1593240</v>
      </c>
      <c r="H23" s="14">
        <f>IF(F23+G23=SUM(H5:H22),F23+G23,"ｴﾗｰ")</f>
        <v>3140116</v>
      </c>
      <c r="I23" s="14">
        <f>IF(C23-F23=SUM(I5:I22),C23-F23,"ｴﾗｰ")</f>
        <v>-2214</v>
      </c>
      <c r="J23" s="14">
        <f>IF(D23-G23=SUM(J5:J22),D23-G23,"ｴﾗｰ")</f>
        <v>125</v>
      </c>
      <c r="K23" s="14">
        <f>IF(AND(E23-H23=SUM(K5:K22),E23-H23=I23+J23),I23+J23,"ｴﾗｰ")</f>
        <v>-2089</v>
      </c>
      <c r="L23" s="15">
        <f t="shared" si="6"/>
        <v>-0.14000000000000001</v>
      </c>
      <c r="M23" s="15">
        <f t="shared" si="6"/>
        <v>0.01</v>
      </c>
      <c r="N23" s="16">
        <f t="shared" si="5"/>
        <v>-6.6530000000000006E-2</v>
      </c>
    </row>
    <row r="24" spans="1:14">
      <c r="A24" s="33"/>
      <c r="B24" s="30" t="s">
        <v>29</v>
      </c>
      <c r="C24" s="14">
        <f>'[1]1.入力表'!B24</f>
        <v>103636</v>
      </c>
      <c r="D24" s="14">
        <f>'[1]1.入力表'!C24</f>
        <v>85327</v>
      </c>
      <c r="E24" s="14">
        <f>C24+D24</f>
        <v>188963</v>
      </c>
      <c r="F24" s="49">
        <v>103790</v>
      </c>
      <c r="G24" s="49">
        <v>85335</v>
      </c>
      <c r="H24" s="14">
        <f t="shared" ref="H24:H34" si="7">F24+G24</f>
        <v>189125</v>
      </c>
      <c r="I24" s="14">
        <f t="shared" ref="I24:J42" si="8">C24-F24</f>
        <v>-154</v>
      </c>
      <c r="J24" s="14">
        <f t="shared" si="8"/>
        <v>-8</v>
      </c>
      <c r="K24" s="14">
        <f t="shared" ref="K24:K34" si="9">IF(E24-H24=I24+J24,I24+J24,"ｴﾗｰ")</f>
        <v>-162</v>
      </c>
      <c r="L24" s="15">
        <f t="shared" si="6"/>
        <v>-0.15</v>
      </c>
      <c r="M24" s="15">
        <f t="shared" si="6"/>
        <v>-0.01</v>
      </c>
      <c r="N24" s="16">
        <f t="shared" si="5"/>
        <v>-8.566E-2</v>
      </c>
    </row>
    <row r="25" spans="1:14">
      <c r="A25" s="31"/>
      <c r="B25" s="30" t="s">
        <v>30</v>
      </c>
      <c r="C25" s="14">
        <f>'[1]1.入力表'!B25</f>
        <v>72370</v>
      </c>
      <c r="D25" s="14">
        <f>'[1]1.入力表'!C25</f>
        <v>69753</v>
      </c>
      <c r="E25" s="14">
        <f t="shared" ref="E25:E34" si="10">C25+D25</f>
        <v>142123</v>
      </c>
      <c r="F25" s="49">
        <v>71886</v>
      </c>
      <c r="G25" s="49">
        <v>69144</v>
      </c>
      <c r="H25" s="14">
        <f t="shared" si="7"/>
        <v>141030</v>
      </c>
      <c r="I25" s="14">
        <f t="shared" si="8"/>
        <v>484</v>
      </c>
      <c r="J25" s="14">
        <f t="shared" si="8"/>
        <v>609</v>
      </c>
      <c r="K25" s="14">
        <f t="shared" si="9"/>
        <v>1093</v>
      </c>
      <c r="L25" s="15">
        <f t="shared" si="6"/>
        <v>0.67</v>
      </c>
      <c r="M25" s="15">
        <f t="shared" si="6"/>
        <v>0.88</v>
      </c>
      <c r="N25" s="16">
        <f t="shared" si="5"/>
        <v>0.77500999999999998</v>
      </c>
    </row>
    <row r="26" spans="1:14">
      <c r="A26" s="31"/>
      <c r="B26" s="30" t="s">
        <v>31</v>
      </c>
      <c r="C26" s="14">
        <f>'[1]1.入力表'!B26</f>
        <v>110228</v>
      </c>
      <c r="D26" s="14">
        <f>'[1]1.入力表'!C26</f>
        <v>109433</v>
      </c>
      <c r="E26" s="14">
        <f>C26+D26</f>
        <v>219661</v>
      </c>
      <c r="F26" s="49">
        <v>109526</v>
      </c>
      <c r="G26" s="49">
        <v>108649</v>
      </c>
      <c r="H26" s="14">
        <f t="shared" si="7"/>
        <v>218175</v>
      </c>
      <c r="I26" s="14">
        <f t="shared" si="8"/>
        <v>702</v>
      </c>
      <c r="J26" s="14">
        <f t="shared" si="8"/>
        <v>784</v>
      </c>
      <c r="K26" s="14">
        <f t="shared" si="9"/>
        <v>1486</v>
      </c>
      <c r="L26" s="15">
        <f t="shared" si="6"/>
        <v>0.64</v>
      </c>
      <c r="M26" s="15">
        <f t="shared" si="6"/>
        <v>0.72</v>
      </c>
      <c r="N26" s="16">
        <f t="shared" si="5"/>
        <v>0.68110000000000004</v>
      </c>
    </row>
    <row r="27" spans="1:14">
      <c r="A27" s="31"/>
      <c r="B27" s="30" t="s">
        <v>32</v>
      </c>
      <c r="C27" s="14">
        <f>'[1]1.入力表'!B27</f>
        <v>96356</v>
      </c>
      <c r="D27" s="14">
        <f>'[1]1.入力表'!C27</f>
        <v>97284</v>
      </c>
      <c r="E27" s="14">
        <f>C27+D27</f>
        <v>193640</v>
      </c>
      <c r="F27" s="49">
        <v>95660</v>
      </c>
      <c r="G27" s="49">
        <v>96696</v>
      </c>
      <c r="H27" s="14">
        <f t="shared" si="7"/>
        <v>192356</v>
      </c>
      <c r="I27" s="14">
        <f t="shared" si="8"/>
        <v>696</v>
      </c>
      <c r="J27" s="14">
        <f t="shared" si="8"/>
        <v>588</v>
      </c>
      <c r="K27" s="14">
        <f t="shared" si="9"/>
        <v>1284</v>
      </c>
      <c r="L27" s="15">
        <f t="shared" si="6"/>
        <v>0.73</v>
      </c>
      <c r="M27" s="15">
        <f t="shared" si="6"/>
        <v>0.61</v>
      </c>
      <c r="N27" s="16">
        <f t="shared" si="5"/>
        <v>0.66751000000000005</v>
      </c>
    </row>
    <row r="28" spans="1:14">
      <c r="A28" s="31"/>
      <c r="B28" s="30" t="s">
        <v>33</v>
      </c>
      <c r="C28" s="14">
        <f>'[1]1.入力表'!B28</f>
        <v>93703</v>
      </c>
      <c r="D28" s="14">
        <f>'[1]1.入力表'!C28</f>
        <v>100170</v>
      </c>
      <c r="E28" s="14">
        <f t="shared" si="10"/>
        <v>193873</v>
      </c>
      <c r="F28" s="49">
        <v>93966</v>
      </c>
      <c r="G28" s="49">
        <v>99830</v>
      </c>
      <c r="H28" s="14">
        <f t="shared" si="7"/>
        <v>193796</v>
      </c>
      <c r="I28" s="14">
        <f t="shared" si="8"/>
        <v>-263</v>
      </c>
      <c r="J28" s="14">
        <f t="shared" si="8"/>
        <v>340</v>
      </c>
      <c r="K28" s="14">
        <f t="shared" si="9"/>
        <v>77</v>
      </c>
      <c r="L28" s="15">
        <f t="shared" si="6"/>
        <v>-0.28000000000000003</v>
      </c>
      <c r="M28" s="15">
        <f t="shared" si="6"/>
        <v>0.34</v>
      </c>
      <c r="N28" s="16">
        <f t="shared" si="5"/>
        <v>3.9730000000000001E-2</v>
      </c>
    </row>
    <row r="29" spans="1:14">
      <c r="A29" s="31"/>
      <c r="B29" s="30" t="s">
        <v>34</v>
      </c>
      <c r="C29" s="14">
        <f>'[1]1.入力表'!B29</f>
        <v>94294</v>
      </c>
      <c r="D29" s="14">
        <f>'[1]1.入力表'!C29</f>
        <v>91639</v>
      </c>
      <c r="E29" s="14">
        <f t="shared" si="10"/>
        <v>185933</v>
      </c>
      <c r="F29" s="49">
        <v>93485</v>
      </c>
      <c r="G29" s="49">
        <v>91092</v>
      </c>
      <c r="H29" s="14">
        <f t="shared" si="7"/>
        <v>184577</v>
      </c>
      <c r="I29" s="14">
        <f t="shared" si="8"/>
        <v>809</v>
      </c>
      <c r="J29" s="14">
        <f t="shared" si="8"/>
        <v>547</v>
      </c>
      <c r="K29" s="14">
        <f t="shared" si="9"/>
        <v>1356</v>
      </c>
      <c r="L29" s="15">
        <f t="shared" si="6"/>
        <v>0.87</v>
      </c>
      <c r="M29" s="15">
        <f t="shared" si="6"/>
        <v>0.6</v>
      </c>
      <c r="N29" s="16">
        <f t="shared" si="5"/>
        <v>0.73465000000000003</v>
      </c>
    </row>
    <row r="30" spans="1:14" ht="15" thickBot="1">
      <c r="A30" s="34"/>
      <c r="B30" s="36" t="s">
        <v>35</v>
      </c>
      <c r="C30" s="14">
        <f>'[1]1.入力表'!B30</f>
        <v>71419</v>
      </c>
      <c r="D30" s="14">
        <f>'[1]1.入力表'!C30</f>
        <v>77654</v>
      </c>
      <c r="E30" s="14">
        <f t="shared" si="10"/>
        <v>149073</v>
      </c>
      <c r="F30" s="49">
        <v>71411</v>
      </c>
      <c r="G30" s="49">
        <v>77590</v>
      </c>
      <c r="H30" s="14">
        <f t="shared" si="7"/>
        <v>149001</v>
      </c>
      <c r="I30" s="14">
        <f t="shared" si="8"/>
        <v>8</v>
      </c>
      <c r="J30" s="14">
        <f t="shared" si="8"/>
        <v>64</v>
      </c>
      <c r="K30" s="14">
        <f t="shared" si="9"/>
        <v>72</v>
      </c>
      <c r="L30" s="15">
        <f t="shared" si="6"/>
        <v>0.01</v>
      </c>
      <c r="M30" s="15">
        <f t="shared" si="6"/>
        <v>0.08</v>
      </c>
      <c r="N30" s="16">
        <f t="shared" si="5"/>
        <v>4.8320000000000002E-2</v>
      </c>
    </row>
    <row r="31" spans="1:14" ht="15" thickBot="1">
      <c r="A31" s="64" t="s">
        <v>36</v>
      </c>
      <c r="B31" s="65"/>
      <c r="C31" s="14">
        <f>'[1]1.入力表'!B31</f>
        <v>642006</v>
      </c>
      <c r="D31" s="14">
        <f>'[1]1.入力表'!C31</f>
        <v>631260</v>
      </c>
      <c r="E31" s="14">
        <f>SUM(E24:E30)</f>
        <v>1273266</v>
      </c>
      <c r="F31" s="49">
        <v>639724</v>
      </c>
      <c r="G31" s="49">
        <v>628336</v>
      </c>
      <c r="H31" s="14">
        <f>IF(F31+G31=SUM(H24:H30),F31+G31,"ｴﾗｰ")</f>
        <v>1268060</v>
      </c>
      <c r="I31" s="14">
        <f t="shared" si="8"/>
        <v>2282</v>
      </c>
      <c r="J31" s="14">
        <f t="shared" si="8"/>
        <v>2924</v>
      </c>
      <c r="K31" s="14">
        <f>IF(AND(E31-H31=I31+J31,SUM(K24:K30)=E31-H31),I31+J31,"ｴﾗｰ")</f>
        <v>5206</v>
      </c>
      <c r="L31" s="15">
        <f t="shared" si="6"/>
        <v>0.36</v>
      </c>
      <c r="M31" s="15">
        <f t="shared" si="6"/>
        <v>0.47</v>
      </c>
      <c r="N31" s="16">
        <f t="shared" si="5"/>
        <v>0.41055000000000003</v>
      </c>
    </row>
    <row r="32" spans="1:14">
      <c r="A32" s="37"/>
      <c r="B32" s="30" t="s">
        <v>37</v>
      </c>
      <c r="C32" s="14">
        <f>'[1]1.入力表'!B32</f>
        <v>71082</v>
      </c>
      <c r="D32" s="14">
        <f>'[1]1.入力表'!C32</f>
        <v>70089</v>
      </c>
      <c r="E32" s="14">
        <f>C32+D32</f>
        <v>141171</v>
      </c>
      <c r="F32" s="49">
        <v>71395</v>
      </c>
      <c r="G32" s="49">
        <v>70252</v>
      </c>
      <c r="H32" s="14">
        <f t="shared" si="7"/>
        <v>141647</v>
      </c>
      <c r="I32" s="14">
        <f t="shared" si="8"/>
        <v>-313</v>
      </c>
      <c r="J32" s="14">
        <f t="shared" si="8"/>
        <v>-163</v>
      </c>
      <c r="K32" s="14">
        <f t="shared" si="9"/>
        <v>-476</v>
      </c>
      <c r="L32" s="15">
        <f t="shared" si="6"/>
        <v>-0.44</v>
      </c>
      <c r="M32" s="15">
        <f t="shared" si="6"/>
        <v>-0.23</v>
      </c>
      <c r="N32" s="16">
        <f t="shared" si="5"/>
        <v>-0.33605000000000002</v>
      </c>
    </row>
    <row r="33" spans="1:14">
      <c r="A33" s="38"/>
      <c r="B33" s="30" t="s">
        <v>38</v>
      </c>
      <c r="C33" s="14">
        <f>'[1]1.入力表'!B33</f>
        <v>114562</v>
      </c>
      <c r="D33" s="14">
        <f>'[1]1.入力表'!C33</f>
        <v>113310</v>
      </c>
      <c r="E33" s="14">
        <f t="shared" si="10"/>
        <v>227872</v>
      </c>
      <c r="F33" s="49">
        <v>114772</v>
      </c>
      <c r="G33" s="49">
        <v>113429</v>
      </c>
      <c r="H33" s="14">
        <f t="shared" si="7"/>
        <v>228201</v>
      </c>
      <c r="I33" s="14">
        <f t="shared" si="8"/>
        <v>-210</v>
      </c>
      <c r="J33" s="14">
        <f t="shared" si="8"/>
        <v>-119</v>
      </c>
      <c r="K33" s="14">
        <f t="shared" si="9"/>
        <v>-329</v>
      </c>
      <c r="L33" s="15">
        <f t="shared" si="6"/>
        <v>-0.18</v>
      </c>
      <c r="M33" s="15">
        <f t="shared" si="6"/>
        <v>-0.1</v>
      </c>
      <c r="N33" s="16">
        <f t="shared" si="5"/>
        <v>-0.14416999999999999</v>
      </c>
    </row>
    <row r="34" spans="1:14" ht="15" thickBot="1">
      <c r="A34" s="39"/>
      <c r="B34" s="30" t="s">
        <v>39</v>
      </c>
      <c r="C34" s="14">
        <f>'[1]1.入力表'!B34</f>
        <v>116029</v>
      </c>
      <c r="D34" s="14">
        <f>'[1]1.入力表'!C34</f>
        <v>119218</v>
      </c>
      <c r="E34" s="14">
        <f t="shared" si="10"/>
        <v>235247</v>
      </c>
      <c r="F34" s="49">
        <v>116212</v>
      </c>
      <c r="G34" s="49">
        <v>119234</v>
      </c>
      <c r="H34" s="14">
        <f t="shared" si="7"/>
        <v>235446</v>
      </c>
      <c r="I34" s="14">
        <f t="shared" si="8"/>
        <v>-183</v>
      </c>
      <c r="J34" s="14">
        <f t="shared" si="8"/>
        <v>-16</v>
      </c>
      <c r="K34" s="14">
        <f t="shared" si="9"/>
        <v>-199</v>
      </c>
      <c r="L34" s="15">
        <f t="shared" si="6"/>
        <v>-0.16</v>
      </c>
      <c r="M34" s="15">
        <f t="shared" si="6"/>
        <v>-0.01</v>
      </c>
      <c r="N34" s="16">
        <f t="shared" si="5"/>
        <v>-8.4519999999999998E-2</v>
      </c>
    </row>
    <row r="35" spans="1:14" ht="15" thickBot="1">
      <c r="A35" s="64" t="s">
        <v>40</v>
      </c>
      <c r="B35" s="65"/>
      <c r="C35" s="14">
        <f>'[1]1.入力表'!B35</f>
        <v>301673</v>
      </c>
      <c r="D35" s="14">
        <f>'[1]1.入力表'!C35</f>
        <v>302617</v>
      </c>
      <c r="E35" s="17">
        <f>IF(C35+D35=SUM(E32:E34),C35+D35,"ｴﾗｰ")</f>
        <v>604290</v>
      </c>
      <c r="F35" s="49">
        <v>302379</v>
      </c>
      <c r="G35" s="49">
        <v>302915</v>
      </c>
      <c r="H35" s="17">
        <f>IF(F35+G35=SUM(H32:H34),F35+G35,"ｴﾗｰ")</f>
        <v>605294</v>
      </c>
      <c r="I35" s="14">
        <f>C35-F35</f>
        <v>-706</v>
      </c>
      <c r="J35" s="14">
        <f>D35-G35</f>
        <v>-298</v>
      </c>
      <c r="K35" s="17">
        <f>IF(AND(E35-H35=I35+J35,SUM(K32:K34)=E35-H35),I35+J35,"ｴﾗｰ")</f>
        <v>-1004</v>
      </c>
      <c r="L35" s="15">
        <f>IF(F35=0,"        －",ROUND(I35/F35*100,2))</f>
        <v>-0.23</v>
      </c>
      <c r="M35" s="15">
        <f>IF(G35=0,"        －",ROUND(J35/G35*100,2))</f>
        <v>-0.1</v>
      </c>
      <c r="N35" s="16">
        <f>IF(H35=0,"        －",ROUND(K35/H35*100,5))</f>
        <v>-0.16586999999999999</v>
      </c>
    </row>
    <row r="36" spans="1:14">
      <c r="A36" s="66" t="s">
        <v>41</v>
      </c>
      <c r="B36" s="67"/>
      <c r="C36" s="14">
        <f>'[1]1.入力表'!B36</f>
        <v>162515</v>
      </c>
      <c r="D36" s="14">
        <f>'[1]1.入力表'!C36</f>
        <v>165683</v>
      </c>
      <c r="E36" s="14">
        <f t="shared" ref="E36:E50" si="11">C36+D36</f>
        <v>328198</v>
      </c>
      <c r="F36" s="46">
        <v>164357</v>
      </c>
      <c r="G36" s="46">
        <v>167217</v>
      </c>
      <c r="H36" s="14">
        <f t="shared" ref="H36:H50" si="12">F36+G36</f>
        <v>331574</v>
      </c>
      <c r="I36" s="14">
        <f t="shared" si="8"/>
        <v>-1842</v>
      </c>
      <c r="J36" s="14">
        <f t="shared" si="8"/>
        <v>-1534</v>
      </c>
      <c r="K36" s="14">
        <f t="shared" ref="K36:K50" si="13">IF(E36-H36=I36+J36,I36+J36,"ｴﾗｰ")</f>
        <v>-3376</v>
      </c>
      <c r="L36" s="15">
        <f t="shared" si="6"/>
        <v>-1.1200000000000001</v>
      </c>
      <c r="M36" s="15">
        <f t="shared" si="6"/>
        <v>-0.92</v>
      </c>
      <c r="N36" s="16">
        <f t="shared" si="5"/>
        <v>-1.01817</v>
      </c>
    </row>
    <row r="37" spans="1:14">
      <c r="A37" s="68" t="s">
        <v>42</v>
      </c>
      <c r="B37" s="69"/>
      <c r="C37" s="14">
        <f>'[1]1.入力表'!B37</f>
        <v>108262</v>
      </c>
      <c r="D37" s="14">
        <f>'[1]1.入力表'!C37</f>
        <v>109075</v>
      </c>
      <c r="E37" s="14">
        <f t="shared" si="11"/>
        <v>217337</v>
      </c>
      <c r="F37" s="46">
        <v>108048</v>
      </c>
      <c r="G37" s="46">
        <v>108826</v>
      </c>
      <c r="H37" s="14">
        <f t="shared" si="12"/>
        <v>216874</v>
      </c>
      <c r="I37" s="14">
        <f t="shared" si="8"/>
        <v>214</v>
      </c>
      <c r="J37" s="14">
        <f t="shared" si="8"/>
        <v>249</v>
      </c>
      <c r="K37" s="14">
        <f t="shared" si="13"/>
        <v>463</v>
      </c>
      <c r="L37" s="15">
        <f t="shared" si="6"/>
        <v>0.2</v>
      </c>
      <c r="M37" s="15">
        <f t="shared" si="6"/>
        <v>0.23</v>
      </c>
      <c r="N37" s="16">
        <f t="shared" si="5"/>
        <v>0.21349000000000001</v>
      </c>
    </row>
    <row r="38" spans="1:14">
      <c r="A38" s="68" t="s">
        <v>43</v>
      </c>
      <c r="B38" s="69"/>
      <c r="C38" s="14">
        <f>'[1]1.入力表'!B38</f>
        <v>70107</v>
      </c>
      <c r="D38" s="14">
        <f>'[1]1.入力表'!C38</f>
        <v>80256</v>
      </c>
      <c r="E38" s="14">
        <f t="shared" si="11"/>
        <v>150363</v>
      </c>
      <c r="F38" s="46">
        <v>70440</v>
      </c>
      <c r="G38" s="46">
        <v>80551</v>
      </c>
      <c r="H38" s="14">
        <f t="shared" si="12"/>
        <v>150991</v>
      </c>
      <c r="I38" s="14">
        <f t="shared" si="8"/>
        <v>-333</v>
      </c>
      <c r="J38" s="14">
        <f t="shared" si="8"/>
        <v>-295</v>
      </c>
      <c r="K38" s="14">
        <f t="shared" si="13"/>
        <v>-628</v>
      </c>
      <c r="L38" s="15">
        <f t="shared" si="6"/>
        <v>-0.47</v>
      </c>
      <c r="M38" s="15">
        <f t="shared" si="6"/>
        <v>-0.37</v>
      </c>
      <c r="N38" s="16">
        <f t="shared" si="5"/>
        <v>-0.41592000000000001</v>
      </c>
    </row>
    <row r="39" spans="1:14">
      <c r="A39" s="68" t="s">
        <v>44</v>
      </c>
      <c r="B39" s="69"/>
      <c r="C39" s="14">
        <f>'[1]1.入力表'!B39</f>
        <v>181660</v>
      </c>
      <c r="D39" s="14">
        <f>'[1]1.入力表'!C39</f>
        <v>189005</v>
      </c>
      <c r="E39" s="14">
        <f t="shared" si="11"/>
        <v>370665</v>
      </c>
      <c r="F39" s="46">
        <v>181633</v>
      </c>
      <c r="G39" s="46">
        <v>188942</v>
      </c>
      <c r="H39" s="14">
        <f t="shared" si="12"/>
        <v>370575</v>
      </c>
      <c r="I39" s="14">
        <f t="shared" si="8"/>
        <v>27</v>
      </c>
      <c r="J39" s="14">
        <f t="shared" si="8"/>
        <v>63</v>
      </c>
      <c r="K39" s="14">
        <f t="shared" si="13"/>
        <v>90</v>
      </c>
      <c r="L39" s="15">
        <f t="shared" si="6"/>
        <v>0.01</v>
      </c>
      <c r="M39" s="15">
        <f t="shared" si="6"/>
        <v>0.03</v>
      </c>
      <c r="N39" s="16">
        <f t="shared" si="5"/>
        <v>2.4289999999999999E-2</v>
      </c>
    </row>
    <row r="40" spans="1:14">
      <c r="A40" s="68" t="s">
        <v>45</v>
      </c>
      <c r="B40" s="69"/>
      <c r="C40" s="14">
        <f>'[1]1.入力表'!B40</f>
        <v>77207</v>
      </c>
      <c r="D40" s="14">
        <f>'[1]1.入力表'!C40</f>
        <v>82398</v>
      </c>
      <c r="E40" s="14">
        <f t="shared" si="11"/>
        <v>159605</v>
      </c>
      <c r="F40" s="46">
        <v>77696</v>
      </c>
      <c r="G40" s="46">
        <v>82605</v>
      </c>
      <c r="H40" s="14">
        <f t="shared" si="12"/>
        <v>160301</v>
      </c>
      <c r="I40" s="14">
        <f t="shared" si="8"/>
        <v>-489</v>
      </c>
      <c r="J40" s="14">
        <f t="shared" si="8"/>
        <v>-207</v>
      </c>
      <c r="K40" s="14">
        <f t="shared" si="13"/>
        <v>-696</v>
      </c>
      <c r="L40" s="15">
        <f t="shared" si="6"/>
        <v>-0.63</v>
      </c>
      <c r="M40" s="15">
        <f t="shared" si="6"/>
        <v>-0.25</v>
      </c>
      <c r="N40" s="16">
        <f t="shared" si="5"/>
        <v>-0.43418000000000001</v>
      </c>
    </row>
    <row r="41" spans="1:14">
      <c r="A41" s="68" t="s">
        <v>46</v>
      </c>
      <c r="B41" s="69"/>
      <c r="C41" s="14">
        <f>'[1]1.入力表'!B41</f>
        <v>100338</v>
      </c>
      <c r="D41" s="14">
        <f>'[1]1.入力表'!C41</f>
        <v>107901</v>
      </c>
      <c r="E41" s="14">
        <f t="shared" si="11"/>
        <v>208239</v>
      </c>
      <c r="F41" s="46">
        <v>100276</v>
      </c>
      <c r="G41" s="46">
        <v>107597</v>
      </c>
      <c r="H41" s="14">
        <f t="shared" si="12"/>
        <v>207873</v>
      </c>
      <c r="I41" s="14">
        <f t="shared" si="8"/>
        <v>62</v>
      </c>
      <c r="J41" s="14">
        <f t="shared" si="8"/>
        <v>304</v>
      </c>
      <c r="K41" s="14">
        <f t="shared" si="13"/>
        <v>366</v>
      </c>
      <c r="L41" s="15">
        <f t="shared" ref="L41:M56" si="14">IF(F41=0,"        －",ROUND(I41/F41*100,2))</f>
        <v>0.06</v>
      </c>
      <c r="M41" s="15">
        <f t="shared" si="14"/>
        <v>0.28000000000000003</v>
      </c>
      <c r="N41" s="16">
        <f t="shared" si="5"/>
        <v>0.17607</v>
      </c>
    </row>
    <row r="42" spans="1:14">
      <c r="A42" s="68" t="s">
        <v>47</v>
      </c>
      <c r="B42" s="69"/>
      <c r="C42" s="14">
        <f>'[1]1.入力表'!B42</f>
        <v>22976</v>
      </c>
      <c r="D42" s="14">
        <f>'[1]1.入力表'!C42</f>
        <v>26737</v>
      </c>
      <c r="E42" s="14">
        <f t="shared" si="11"/>
        <v>49713</v>
      </c>
      <c r="F42" s="46">
        <v>23172</v>
      </c>
      <c r="G42" s="46">
        <v>26948</v>
      </c>
      <c r="H42" s="14">
        <f t="shared" si="12"/>
        <v>50120</v>
      </c>
      <c r="I42" s="14">
        <f t="shared" si="8"/>
        <v>-196</v>
      </c>
      <c r="J42" s="14">
        <f t="shared" si="8"/>
        <v>-211</v>
      </c>
      <c r="K42" s="14">
        <f t="shared" si="13"/>
        <v>-407</v>
      </c>
      <c r="L42" s="15">
        <f t="shared" si="14"/>
        <v>-0.85</v>
      </c>
      <c r="M42" s="15">
        <f t="shared" si="14"/>
        <v>-0.78</v>
      </c>
      <c r="N42" s="16">
        <f t="shared" si="5"/>
        <v>-0.81205000000000005</v>
      </c>
    </row>
    <row r="43" spans="1:14">
      <c r="A43" s="68" t="s">
        <v>48</v>
      </c>
      <c r="B43" s="69"/>
      <c r="C43" s="14">
        <f>'[1]1.入力表'!B43</f>
        <v>17185</v>
      </c>
      <c r="D43" s="14">
        <f>'[1]1.入力表'!C43</f>
        <v>18526</v>
      </c>
      <c r="E43" s="14">
        <f t="shared" si="11"/>
        <v>35711</v>
      </c>
      <c r="F43" s="46">
        <v>17531</v>
      </c>
      <c r="G43" s="46">
        <v>18910</v>
      </c>
      <c r="H43" s="14">
        <f t="shared" si="12"/>
        <v>36441</v>
      </c>
      <c r="I43" s="14">
        <f t="shared" ref="I43:J58" si="15">C43-F43</f>
        <v>-346</v>
      </c>
      <c r="J43" s="14">
        <f t="shared" si="15"/>
        <v>-384</v>
      </c>
      <c r="K43" s="14">
        <f t="shared" si="13"/>
        <v>-730</v>
      </c>
      <c r="L43" s="15">
        <f t="shared" si="14"/>
        <v>-1.97</v>
      </c>
      <c r="M43" s="15">
        <f t="shared" si="14"/>
        <v>-2.0299999999999998</v>
      </c>
      <c r="N43" s="16">
        <f t="shared" si="5"/>
        <v>-2.0032399999999999</v>
      </c>
    </row>
    <row r="44" spans="1:14">
      <c r="A44" s="68" t="s">
        <v>49</v>
      </c>
      <c r="B44" s="69"/>
      <c r="C44" s="14">
        <f>'[1]1.入力表'!B44</f>
        <v>66924</v>
      </c>
      <c r="D44" s="14">
        <f>'[1]1.入力表'!C44</f>
        <v>67595</v>
      </c>
      <c r="E44" s="14">
        <f t="shared" si="11"/>
        <v>134519</v>
      </c>
      <c r="F44" s="46">
        <v>67237</v>
      </c>
      <c r="G44" s="46">
        <v>67700</v>
      </c>
      <c r="H44" s="14">
        <f t="shared" si="12"/>
        <v>134937</v>
      </c>
      <c r="I44" s="14">
        <f t="shared" si="15"/>
        <v>-313</v>
      </c>
      <c r="J44" s="14">
        <f t="shared" si="15"/>
        <v>-105</v>
      </c>
      <c r="K44" s="14">
        <f t="shared" si="13"/>
        <v>-418</v>
      </c>
      <c r="L44" s="15">
        <f t="shared" si="14"/>
        <v>-0.47</v>
      </c>
      <c r="M44" s="15">
        <f t="shared" si="14"/>
        <v>-0.16</v>
      </c>
      <c r="N44" s="16">
        <f t="shared" si="5"/>
        <v>-0.30976999999999999</v>
      </c>
    </row>
    <row r="45" spans="1:14">
      <c r="A45" s="68" t="s">
        <v>50</v>
      </c>
      <c r="B45" s="69"/>
      <c r="C45" s="14">
        <f>'[1]1.入力表'!B45</f>
        <v>95927</v>
      </c>
      <c r="D45" s="14">
        <f>'[1]1.入力表'!C45</f>
        <v>90121</v>
      </c>
      <c r="E45" s="14">
        <f t="shared" si="11"/>
        <v>186048</v>
      </c>
      <c r="F45" s="46">
        <v>96121</v>
      </c>
      <c r="G45" s="46">
        <v>90268</v>
      </c>
      <c r="H45" s="14">
        <f t="shared" si="12"/>
        <v>186389</v>
      </c>
      <c r="I45" s="14">
        <f t="shared" si="15"/>
        <v>-194</v>
      </c>
      <c r="J45" s="14">
        <f t="shared" si="15"/>
        <v>-147</v>
      </c>
      <c r="K45" s="14">
        <f t="shared" si="13"/>
        <v>-341</v>
      </c>
      <c r="L45" s="15">
        <f t="shared" si="14"/>
        <v>-0.2</v>
      </c>
      <c r="M45" s="15">
        <f t="shared" si="14"/>
        <v>-0.16</v>
      </c>
      <c r="N45" s="16">
        <f t="shared" si="5"/>
        <v>-0.18295</v>
      </c>
    </row>
    <row r="46" spans="1:14">
      <c r="A46" s="68" t="s">
        <v>51</v>
      </c>
      <c r="B46" s="69"/>
      <c r="C46" s="14">
        <f>'[1]1.入力表'!B46</f>
        <v>100981</v>
      </c>
      <c r="D46" s="14">
        <f>'[1]1.入力表'!C46</f>
        <v>102063</v>
      </c>
      <c r="E46" s="14">
        <f t="shared" si="11"/>
        <v>203044</v>
      </c>
      <c r="F46" s="46">
        <v>101097</v>
      </c>
      <c r="G46" s="46">
        <v>101780</v>
      </c>
      <c r="H46" s="14">
        <f t="shared" si="12"/>
        <v>202877</v>
      </c>
      <c r="I46" s="14">
        <f t="shared" si="15"/>
        <v>-116</v>
      </c>
      <c r="J46" s="14">
        <f t="shared" si="15"/>
        <v>283</v>
      </c>
      <c r="K46" s="14">
        <f t="shared" si="13"/>
        <v>167</v>
      </c>
      <c r="L46" s="15">
        <f t="shared" si="14"/>
        <v>-0.11</v>
      </c>
      <c r="M46" s="15">
        <f t="shared" si="14"/>
        <v>0.28000000000000003</v>
      </c>
      <c r="N46" s="16">
        <f t="shared" si="5"/>
        <v>8.2320000000000004E-2</v>
      </c>
    </row>
    <row r="47" spans="1:14">
      <c r="A47" s="68" t="s">
        <v>52</v>
      </c>
      <c r="B47" s="69"/>
      <c r="C47" s="14">
        <f>'[1]1.入力表'!B47</f>
        <v>42639</v>
      </c>
      <c r="D47" s="14">
        <f>'[1]1.入力表'!C47</f>
        <v>41341</v>
      </c>
      <c r="E47" s="14">
        <f t="shared" si="11"/>
        <v>83980</v>
      </c>
      <c r="F47" s="46">
        <v>42702</v>
      </c>
      <c r="G47" s="46">
        <v>41481</v>
      </c>
      <c r="H47" s="14">
        <f t="shared" si="12"/>
        <v>84183</v>
      </c>
      <c r="I47" s="14">
        <f t="shared" si="15"/>
        <v>-63</v>
      </c>
      <c r="J47" s="14">
        <f t="shared" si="15"/>
        <v>-140</v>
      </c>
      <c r="K47" s="14">
        <f t="shared" si="13"/>
        <v>-203</v>
      </c>
      <c r="L47" s="15">
        <f t="shared" si="14"/>
        <v>-0.15</v>
      </c>
      <c r="M47" s="15">
        <f t="shared" si="14"/>
        <v>-0.34</v>
      </c>
      <c r="N47" s="16">
        <f t="shared" si="5"/>
        <v>-0.24113999999999999</v>
      </c>
    </row>
    <row r="48" spans="1:14">
      <c r="A48" s="68" t="s">
        <v>53</v>
      </c>
      <c r="B48" s="69"/>
      <c r="C48" s="14">
        <f>'[1]1.入力表'!B48</f>
        <v>58265</v>
      </c>
      <c r="D48" s="14">
        <f>'[1]1.入力表'!C48</f>
        <v>58154</v>
      </c>
      <c r="E48" s="14">
        <f t="shared" si="11"/>
        <v>116419</v>
      </c>
      <c r="F48" s="46">
        <v>57854</v>
      </c>
      <c r="G48" s="46">
        <v>57608</v>
      </c>
      <c r="H48" s="14">
        <f t="shared" si="12"/>
        <v>115462</v>
      </c>
      <c r="I48" s="14">
        <f t="shared" si="15"/>
        <v>411</v>
      </c>
      <c r="J48" s="14">
        <f t="shared" si="15"/>
        <v>546</v>
      </c>
      <c r="K48" s="14">
        <f t="shared" si="13"/>
        <v>957</v>
      </c>
      <c r="L48" s="15">
        <f t="shared" si="14"/>
        <v>0.71</v>
      </c>
      <c r="M48" s="15">
        <f t="shared" si="14"/>
        <v>0.95</v>
      </c>
      <c r="N48" s="16">
        <f t="shared" si="5"/>
        <v>0.82884000000000002</v>
      </c>
    </row>
    <row r="49" spans="1:14">
      <c r="A49" s="68" t="s">
        <v>54</v>
      </c>
      <c r="B49" s="69"/>
      <c r="C49" s="14">
        <f>'[1]1.入力表'!B49</f>
        <v>55013</v>
      </c>
      <c r="D49" s="14">
        <f>'[1]1.入力表'!C49</f>
        <v>55436</v>
      </c>
      <c r="E49" s="14">
        <f t="shared" si="11"/>
        <v>110449</v>
      </c>
      <c r="F49" s="46">
        <v>55272</v>
      </c>
      <c r="G49" s="46">
        <v>55391</v>
      </c>
      <c r="H49" s="14">
        <f t="shared" si="12"/>
        <v>110663</v>
      </c>
      <c r="I49" s="14">
        <f t="shared" si="15"/>
        <v>-259</v>
      </c>
      <c r="J49" s="14">
        <f t="shared" si="15"/>
        <v>45</v>
      </c>
      <c r="K49" s="14">
        <f t="shared" si="13"/>
        <v>-214</v>
      </c>
      <c r="L49" s="15">
        <f t="shared" si="14"/>
        <v>-0.47</v>
      </c>
      <c r="M49" s="15">
        <f t="shared" si="14"/>
        <v>0.08</v>
      </c>
      <c r="N49" s="16">
        <f t="shared" si="5"/>
        <v>-0.19338</v>
      </c>
    </row>
    <row r="50" spans="1:14">
      <c r="A50" s="68" t="s">
        <v>55</v>
      </c>
      <c r="B50" s="69"/>
      <c r="C50" s="14">
        <f>'[1]1.入力表'!B50</f>
        <v>17035</v>
      </c>
      <c r="D50" s="14">
        <f>'[1]1.入力表'!C50</f>
        <v>17794</v>
      </c>
      <c r="E50" s="14">
        <f t="shared" si="11"/>
        <v>34829</v>
      </c>
      <c r="F50" s="46">
        <v>17167</v>
      </c>
      <c r="G50" s="46">
        <v>17923</v>
      </c>
      <c r="H50" s="14">
        <f t="shared" si="12"/>
        <v>35090</v>
      </c>
      <c r="I50" s="14">
        <f t="shared" si="15"/>
        <v>-132</v>
      </c>
      <c r="J50" s="14">
        <f t="shared" si="15"/>
        <v>-129</v>
      </c>
      <c r="K50" s="14">
        <f t="shared" si="13"/>
        <v>-261</v>
      </c>
      <c r="L50" s="15">
        <f t="shared" si="14"/>
        <v>-0.77</v>
      </c>
      <c r="M50" s="15">
        <f t="shared" si="14"/>
        <v>-0.72</v>
      </c>
      <c r="N50" s="16">
        <f t="shared" si="5"/>
        <v>-0.74380000000000002</v>
      </c>
    </row>
    <row r="51" spans="1:14" ht="15" thickBot="1">
      <c r="A51" s="70" t="s">
        <v>56</v>
      </c>
      <c r="B51" s="71"/>
      <c r="C51" s="14">
        <f>'[1]1.入力表'!B51</f>
        <v>33954</v>
      </c>
      <c r="D51" s="14">
        <f>'[1]1.入力表'!C51</f>
        <v>33276</v>
      </c>
      <c r="E51" s="14">
        <f>C51+D51</f>
        <v>67230</v>
      </c>
      <c r="F51" s="49">
        <v>34189</v>
      </c>
      <c r="G51" s="49">
        <v>33448</v>
      </c>
      <c r="H51" s="14">
        <f>F51+G51</f>
        <v>67637</v>
      </c>
      <c r="I51" s="14">
        <f t="shared" si="15"/>
        <v>-235</v>
      </c>
      <c r="J51" s="14">
        <f t="shared" si="15"/>
        <v>-172</v>
      </c>
      <c r="K51" s="14">
        <f>IF(E51-H51=I51+J51,I51+J51,"ｴﾗｰ")</f>
        <v>-407</v>
      </c>
      <c r="L51" s="15">
        <f t="shared" si="14"/>
        <v>-0.69</v>
      </c>
      <c r="M51" s="15">
        <f t="shared" si="14"/>
        <v>-0.51</v>
      </c>
      <c r="N51" s="16">
        <f t="shared" si="5"/>
        <v>-0.60174000000000005</v>
      </c>
    </row>
    <row r="52" spans="1:14">
      <c r="A52" s="72" t="s">
        <v>57</v>
      </c>
      <c r="B52" s="73"/>
      <c r="C52" s="14">
        <f>'[1]1.入力表'!B52</f>
        <v>12448</v>
      </c>
      <c r="D52" s="14">
        <f>'[1]1.入力表'!C52</f>
        <v>14525</v>
      </c>
      <c r="E52" s="14">
        <f>C52+D52</f>
        <v>26973</v>
      </c>
      <c r="F52" s="49">
        <v>12613</v>
      </c>
      <c r="G52" s="49">
        <v>14621</v>
      </c>
      <c r="H52" s="14">
        <f>F52+G52</f>
        <v>27234</v>
      </c>
      <c r="I52" s="14">
        <f t="shared" si="15"/>
        <v>-165</v>
      </c>
      <c r="J52" s="14">
        <f t="shared" si="15"/>
        <v>-96</v>
      </c>
      <c r="K52" s="14">
        <f>IF(E52-H52=I52+J52,I52+J52,"ｴﾗｰ")</f>
        <v>-261</v>
      </c>
      <c r="L52" s="15">
        <f t="shared" si="14"/>
        <v>-1.31</v>
      </c>
      <c r="M52" s="15">
        <f t="shared" si="14"/>
        <v>-0.66</v>
      </c>
      <c r="N52" s="16">
        <f t="shared" si="5"/>
        <v>-0.95835999999999999</v>
      </c>
    </row>
    <row r="53" spans="1:14">
      <c r="A53" s="74" t="s">
        <v>58</v>
      </c>
      <c r="B53" s="75"/>
      <c r="C53" s="14">
        <f>'[1]1.入力表'!B53</f>
        <v>20533</v>
      </c>
      <c r="D53" s="14">
        <f>'[1]1.入力表'!C53</f>
        <v>20155</v>
      </c>
      <c r="E53" s="14">
        <f>C53+D53</f>
        <v>40688</v>
      </c>
      <c r="F53" s="49">
        <v>20650</v>
      </c>
      <c r="G53" s="49">
        <v>20102</v>
      </c>
      <c r="H53" s="14">
        <f>F53+G53</f>
        <v>40752</v>
      </c>
      <c r="I53" s="14">
        <f t="shared" si="15"/>
        <v>-117</v>
      </c>
      <c r="J53" s="14">
        <f t="shared" si="15"/>
        <v>53</v>
      </c>
      <c r="K53" s="14">
        <f>IF(E53-H53=I53+J53,I53+J53,"ｴﾗｰ")</f>
        <v>-64</v>
      </c>
      <c r="L53" s="15">
        <f t="shared" si="14"/>
        <v>-0.56999999999999995</v>
      </c>
      <c r="M53" s="15">
        <f t="shared" si="14"/>
        <v>0.26</v>
      </c>
      <c r="N53" s="16">
        <f t="shared" si="5"/>
        <v>-0.15705</v>
      </c>
    </row>
    <row r="54" spans="1:14">
      <c r="A54" s="38"/>
      <c r="B54" s="40" t="s">
        <v>59</v>
      </c>
      <c r="C54" s="14">
        <f>'[1]1.入力表'!B54</f>
        <v>13317</v>
      </c>
      <c r="D54" s="14">
        <f>'[1]1.入力表'!C54</f>
        <v>14135</v>
      </c>
      <c r="E54" s="14">
        <f>C54+D54</f>
        <v>27452</v>
      </c>
      <c r="F54" s="49">
        <v>13425</v>
      </c>
      <c r="G54" s="49">
        <v>14263</v>
      </c>
      <c r="H54" s="14">
        <f>F54+G54</f>
        <v>27688</v>
      </c>
      <c r="I54" s="14">
        <f t="shared" si="15"/>
        <v>-108</v>
      </c>
      <c r="J54" s="14">
        <f t="shared" si="15"/>
        <v>-128</v>
      </c>
      <c r="K54" s="14">
        <f>IF(E54-H54=I54+J54,I54+J54,"ｴﾗｰ")</f>
        <v>-236</v>
      </c>
      <c r="L54" s="15">
        <f t="shared" si="14"/>
        <v>-0.8</v>
      </c>
      <c r="M54" s="15">
        <f t="shared" si="14"/>
        <v>-0.9</v>
      </c>
      <c r="N54" s="16">
        <f t="shared" si="5"/>
        <v>-0.85235000000000005</v>
      </c>
    </row>
    <row r="55" spans="1:14" ht="15" thickBot="1">
      <c r="A55" s="41"/>
      <c r="B55" s="35" t="s">
        <v>60</v>
      </c>
      <c r="C55" s="14">
        <f>'[1]1.入力表'!B55</f>
        <v>11638</v>
      </c>
      <c r="D55" s="14">
        <f>'[1]1.入力表'!C55</f>
        <v>12631</v>
      </c>
      <c r="E55" s="14">
        <f>C55+D55</f>
        <v>24269</v>
      </c>
      <c r="F55" s="49">
        <v>11813</v>
      </c>
      <c r="G55" s="49">
        <v>12780</v>
      </c>
      <c r="H55" s="14">
        <f>F55+G55</f>
        <v>24593</v>
      </c>
      <c r="I55" s="14">
        <f t="shared" si="15"/>
        <v>-175</v>
      </c>
      <c r="J55" s="14">
        <f t="shared" si="15"/>
        <v>-149</v>
      </c>
      <c r="K55" s="14">
        <f>IF(E55-H55=I55+J55,I55+J55,"ｴﾗｰ")</f>
        <v>-324</v>
      </c>
      <c r="L55" s="15">
        <f t="shared" si="14"/>
        <v>-1.48</v>
      </c>
      <c r="M55" s="15">
        <f t="shared" si="14"/>
        <v>-1.17</v>
      </c>
      <c r="N55" s="16">
        <f t="shared" si="5"/>
        <v>-1.31745</v>
      </c>
    </row>
    <row r="56" spans="1:14" ht="15" thickBot="1">
      <c r="A56" s="62" t="s">
        <v>61</v>
      </c>
      <c r="B56" s="63"/>
      <c r="C56" s="14">
        <f>SUM(C54:C55)</f>
        <v>24955</v>
      </c>
      <c r="D56" s="14">
        <f>SUM(D54:D55)</f>
        <v>26766</v>
      </c>
      <c r="E56" s="14">
        <f>IF(E54+E55=C56+D56,C56+D56,"ｴﾗｰ")</f>
        <v>51721</v>
      </c>
      <c r="F56" s="49">
        <v>25238</v>
      </c>
      <c r="G56" s="49">
        <v>27043</v>
      </c>
      <c r="H56" s="14">
        <f>IF(H54+H55=F56+G56,F56+G56,"ｴﾗｰ")</f>
        <v>52281</v>
      </c>
      <c r="I56" s="14">
        <f t="shared" si="15"/>
        <v>-283</v>
      </c>
      <c r="J56" s="14">
        <f t="shared" si="15"/>
        <v>-277</v>
      </c>
      <c r="K56" s="14">
        <f>IF(AND(E56-H56=I56+J56,K54+K55=E56-H56),I56+J56,"ｴﾗｰ")</f>
        <v>-560</v>
      </c>
      <c r="L56" s="15">
        <f t="shared" si="14"/>
        <v>-1.1200000000000001</v>
      </c>
      <c r="M56" s="15">
        <f t="shared" si="14"/>
        <v>-1.02</v>
      </c>
      <c r="N56" s="16">
        <f t="shared" si="5"/>
        <v>-1.0711299999999999</v>
      </c>
    </row>
    <row r="57" spans="1:14">
      <c r="A57" s="42"/>
      <c r="B57" s="43" t="s">
        <v>62</v>
      </c>
      <c r="C57" s="14">
        <f>'[1]1.入力表'!B57</f>
        <v>3815</v>
      </c>
      <c r="D57" s="14">
        <f>'[1]1.入力表'!C57</f>
        <v>3764</v>
      </c>
      <c r="E57" s="14">
        <f>C57+D57</f>
        <v>7579</v>
      </c>
      <c r="F57" s="49">
        <v>3845</v>
      </c>
      <c r="G57" s="49">
        <v>3801</v>
      </c>
      <c r="H57" s="14">
        <f>F57+G57</f>
        <v>7646</v>
      </c>
      <c r="I57" s="14">
        <f t="shared" si="15"/>
        <v>-30</v>
      </c>
      <c r="J57" s="14">
        <f t="shared" si="15"/>
        <v>-37</v>
      </c>
      <c r="K57" s="14">
        <f>IF(E57-H57=I57+J57,I57+J57,"ｴﾗｰ")</f>
        <v>-67</v>
      </c>
      <c r="L57" s="15">
        <f t="shared" ref="L57:M69" si="16">IF(F57=0,"        －",ROUND(I57/F57*100,2))</f>
        <v>-0.78</v>
      </c>
      <c r="M57" s="15">
        <f t="shared" si="16"/>
        <v>-0.97</v>
      </c>
      <c r="N57" s="16">
        <f t="shared" si="5"/>
        <v>-0.87627999999999995</v>
      </c>
    </row>
    <row r="58" spans="1:14">
      <c r="A58" s="38"/>
      <c r="B58" s="40" t="s">
        <v>63</v>
      </c>
      <c r="C58" s="14">
        <f>'[1]1.入力表'!B58</f>
        <v>7321</v>
      </c>
      <c r="D58" s="14">
        <f>'[1]1.入力表'!C58</f>
        <v>7517</v>
      </c>
      <c r="E58" s="14">
        <f>C58+D58</f>
        <v>14838</v>
      </c>
      <c r="F58" s="49">
        <v>7302</v>
      </c>
      <c r="G58" s="49">
        <v>7486</v>
      </c>
      <c r="H58" s="14">
        <f>F58+G58</f>
        <v>14788</v>
      </c>
      <c r="I58" s="14">
        <f t="shared" si="15"/>
        <v>19</v>
      </c>
      <c r="J58" s="14">
        <f t="shared" si="15"/>
        <v>31</v>
      </c>
      <c r="K58" s="14">
        <f>IF(E58-H58=I58+J58,I58+J58,"ｴﾗｰ")</f>
        <v>50</v>
      </c>
      <c r="L58" s="15">
        <f t="shared" si="16"/>
        <v>0.26</v>
      </c>
      <c r="M58" s="15">
        <f t="shared" si="16"/>
        <v>0.41</v>
      </c>
      <c r="N58" s="16">
        <f t="shared" si="5"/>
        <v>0.33811000000000002</v>
      </c>
    </row>
    <row r="59" spans="1:14">
      <c r="A59" s="38"/>
      <c r="B59" s="40" t="s">
        <v>64</v>
      </c>
      <c r="C59" s="14">
        <f>'[1]1.入力表'!B59</f>
        <v>4474</v>
      </c>
      <c r="D59" s="14">
        <f>'[1]1.入力表'!C59</f>
        <v>4636</v>
      </c>
      <c r="E59" s="14">
        <f>C59+D59</f>
        <v>9110</v>
      </c>
      <c r="F59" s="49">
        <v>4549</v>
      </c>
      <c r="G59" s="49">
        <v>4679</v>
      </c>
      <c r="H59" s="14">
        <f>F59+G59</f>
        <v>9228</v>
      </c>
      <c r="I59" s="14">
        <f t="shared" ref="I59:J69" si="17">C59-F59</f>
        <v>-75</v>
      </c>
      <c r="J59" s="14">
        <f t="shared" si="17"/>
        <v>-43</v>
      </c>
      <c r="K59" s="14">
        <f>IF(E59-H59=I59+J59,I59+J59,"ｴﾗｰ")</f>
        <v>-118</v>
      </c>
      <c r="L59" s="15">
        <f t="shared" si="16"/>
        <v>-1.65</v>
      </c>
      <c r="M59" s="15">
        <f t="shared" si="16"/>
        <v>-0.92</v>
      </c>
      <c r="N59" s="16">
        <f t="shared" si="5"/>
        <v>-1.2787200000000001</v>
      </c>
    </row>
    <row r="60" spans="1:14">
      <c r="A60" s="38"/>
      <c r="B60" s="40" t="s">
        <v>65</v>
      </c>
      <c r="C60" s="14">
        <f>'[1]1.入力表'!B60</f>
        <v>4062</v>
      </c>
      <c r="D60" s="14">
        <f>'[1]1.入力表'!C60</f>
        <v>4229</v>
      </c>
      <c r="E60" s="14">
        <f>C60+D60</f>
        <v>8291</v>
      </c>
      <c r="F60" s="49">
        <v>4137</v>
      </c>
      <c r="G60" s="49">
        <v>4316</v>
      </c>
      <c r="H60" s="14">
        <f>F60+G60</f>
        <v>8453</v>
      </c>
      <c r="I60" s="14">
        <f t="shared" si="17"/>
        <v>-75</v>
      </c>
      <c r="J60" s="14">
        <f t="shared" si="17"/>
        <v>-87</v>
      </c>
      <c r="K60" s="14">
        <f>IF(E60-H60=I60+J60,I60+J60,"ｴﾗｰ")</f>
        <v>-162</v>
      </c>
      <c r="L60" s="15">
        <f t="shared" si="16"/>
        <v>-1.81</v>
      </c>
      <c r="M60" s="15">
        <f t="shared" si="16"/>
        <v>-2.02</v>
      </c>
      <c r="N60" s="16">
        <f t="shared" si="5"/>
        <v>-1.91648</v>
      </c>
    </row>
    <row r="61" spans="1:14" ht="15" thickBot="1">
      <c r="A61" s="41"/>
      <c r="B61" s="35" t="s">
        <v>66</v>
      </c>
      <c r="C61" s="14">
        <f>'[1]1.入力表'!B61</f>
        <v>7398</v>
      </c>
      <c r="D61" s="14">
        <f>'[1]1.入力表'!C61</f>
        <v>7876</v>
      </c>
      <c r="E61" s="14">
        <f>C61+D61</f>
        <v>15274</v>
      </c>
      <c r="F61" s="49">
        <v>7405</v>
      </c>
      <c r="G61" s="49">
        <v>7804</v>
      </c>
      <c r="H61" s="14">
        <f>F61+G61</f>
        <v>15209</v>
      </c>
      <c r="I61" s="14">
        <f t="shared" si="17"/>
        <v>-7</v>
      </c>
      <c r="J61" s="14">
        <f t="shared" si="17"/>
        <v>72</v>
      </c>
      <c r="K61" s="14">
        <f>IF(E61-H61=I61+J61,I61+J61,"ｴﾗｰ")</f>
        <v>65</v>
      </c>
      <c r="L61" s="15">
        <f t="shared" si="16"/>
        <v>-0.09</v>
      </c>
      <c r="M61" s="15">
        <f t="shared" si="16"/>
        <v>0.92</v>
      </c>
      <c r="N61" s="16">
        <f t="shared" si="5"/>
        <v>0.42737999999999998</v>
      </c>
    </row>
    <row r="62" spans="1:14" ht="15" thickBot="1">
      <c r="A62" s="62" t="s">
        <v>67</v>
      </c>
      <c r="B62" s="63"/>
      <c r="C62" s="14">
        <f>'[1]1.入力表'!B62</f>
        <v>27070</v>
      </c>
      <c r="D62" s="14">
        <f>'[1]1.入力表'!C62</f>
        <v>28022</v>
      </c>
      <c r="E62" s="14">
        <f>IF(C62+D62=SUM(E57:E61),C62+D62,"ｴﾗｰ")</f>
        <v>55092</v>
      </c>
      <c r="F62" s="49">
        <v>27238</v>
      </c>
      <c r="G62" s="49">
        <v>28086</v>
      </c>
      <c r="H62" s="14">
        <f>IF(F62+G62=SUM(H57:H61),F62+G62,"ｴﾗｰ")</f>
        <v>55324</v>
      </c>
      <c r="I62" s="14">
        <f t="shared" si="17"/>
        <v>-168</v>
      </c>
      <c r="J62" s="14">
        <f t="shared" si="17"/>
        <v>-64</v>
      </c>
      <c r="K62" s="14">
        <f>IF(AND(E62-H62=I62+J62,SUM(K57:K61)=E62-H62),I62+J62,"ｴﾗｰ")</f>
        <v>-232</v>
      </c>
      <c r="L62" s="15">
        <f t="shared" si="16"/>
        <v>-0.62</v>
      </c>
      <c r="M62" s="15">
        <f t="shared" si="16"/>
        <v>-0.23</v>
      </c>
      <c r="N62" s="16">
        <f t="shared" si="5"/>
        <v>-0.41935</v>
      </c>
    </row>
    <row r="63" spans="1:14">
      <c r="A63" s="42"/>
      <c r="B63" s="43" t="s">
        <v>68</v>
      </c>
      <c r="C63" s="14">
        <f>'[1]1.入力表'!B63</f>
        <v>4431</v>
      </c>
      <c r="D63" s="14">
        <f>'[1]1.入力表'!C63</f>
        <v>4726</v>
      </c>
      <c r="E63" s="14">
        <f>C63+D63</f>
        <v>9157</v>
      </c>
      <c r="F63" s="49">
        <v>4510</v>
      </c>
      <c r="G63" s="49">
        <v>4883</v>
      </c>
      <c r="H63" s="14">
        <f>F63+G63</f>
        <v>9393</v>
      </c>
      <c r="I63" s="14">
        <f t="shared" si="17"/>
        <v>-79</v>
      </c>
      <c r="J63" s="14">
        <f t="shared" si="17"/>
        <v>-157</v>
      </c>
      <c r="K63" s="14">
        <f>IF(E63-H63=I63+J63,I63+J63,"ｴﾗｰ")</f>
        <v>-236</v>
      </c>
      <c r="L63" s="15">
        <f t="shared" si="16"/>
        <v>-1.75</v>
      </c>
      <c r="M63" s="15">
        <f t="shared" si="16"/>
        <v>-3.22</v>
      </c>
      <c r="N63" s="16">
        <f t="shared" si="5"/>
        <v>-2.5125099999999998</v>
      </c>
    </row>
    <row r="64" spans="1:14">
      <c r="A64" s="38"/>
      <c r="B64" s="40" t="s">
        <v>69</v>
      </c>
      <c r="C64" s="14">
        <f>'[1]1.入力表'!B64</f>
        <v>2803</v>
      </c>
      <c r="D64" s="14">
        <f>'[1]1.入力表'!C64</f>
        <v>3224</v>
      </c>
      <c r="E64" s="14">
        <f>C64+D64</f>
        <v>6027</v>
      </c>
      <c r="F64" s="49">
        <v>2861</v>
      </c>
      <c r="G64" s="49">
        <v>3299</v>
      </c>
      <c r="H64" s="14">
        <f>F64+G64</f>
        <v>6160</v>
      </c>
      <c r="I64" s="14">
        <f t="shared" si="17"/>
        <v>-58</v>
      </c>
      <c r="J64" s="14">
        <f t="shared" si="17"/>
        <v>-75</v>
      </c>
      <c r="K64" s="14">
        <f>IF(E64-H64=I64+J64,I64+J64,"ｴﾗｰ")</f>
        <v>-133</v>
      </c>
      <c r="L64" s="15">
        <f t="shared" si="16"/>
        <v>-2.0299999999999998</v>
      </c>
      <c r="M64" s="15">
        <f t="shared" si="16"/>
        <v>-2.27</v>
      </c>
      <c r="N64" s="16">
        <f t="shared" si="5"/>
        <v>-2.15909</v>
      </c>
    </row>
    <row r="65" spans="1:14" ht="15" thickBot="1">
      <c r="A65" s="41"/>
      <c r="B65" s="35" t="s">
        <v>70</v>
      </c>
      <c r="C65" s="14">
        <f>'[1]1.入力表'!B65</f>
        <v>9655</v>
      </c>
      <c r="D65" s="14">
        <f>'[1]1.入力表'!C65</f>
        <v>11089</v>
      </c>
      <c r="E65" s="14">
        <f>C65+D65</f>
        <v>20744</v>
      </c>
      <c r="F65" s="49">
        <v>9805</v>
      </c>
      <c r="G65" s="49">
        <v>11284</v>
      </c>
      <c r="H65" s="14">
        <f>F65+G65</f>
        <v>21089</v>
      </c>
      <c r="I65" s="14">
        <f t="shared" si="17"/>
        <v>-150</v>
      </c>
      <c r="J65" s="14">
        <f t="shared" si="17"/>
        <v>-195</v>
      </c>
      <c r="K65" s="14">
        <f>IF(E65-H65=I65+J65,I65+J65,"ｴﾗｰ")</f>
        <v>-345</v>
      </c>
      <c r="L65" s="15">
        <f t="shared" si="16"/>
        <v>-1.53</v>
      </c>
      <c r="M65" s="15">
        <f t="shared" si="16"/>
        <v>-1.73</v>
      </c>
      <c r="N65" s="16">
        <f t="shared" si="5"/>
        <v>-1.63592</v>
      </c>
    </row>
    <row r="66" spans="1:14" ht="15" thickBot="1">
      <c r="A66" s="62" t="s">
        <v>71</v>
      </c>
      <c r="B66" s="63"/>
      <c r="C66" s="14">
        <f>SUM(C63:C65)</f>
        <v>16889</v>
      </c>
      <c r="D66" s="14">
        <f>SUM(D63:D65)</f>
        <v>19039</v>
      </c>
      <c r="E66" s="14">
        <f>SUM(E63:E65)</f>
        <v>35928</v>
      </c>
      <c r="F66" s="49">
        <v>17176</v>
      </c>
      <c r="G66" s="49">
        <v>19466</v>
      </c>
      <c r="H66" s="14">
        <f>IF(F66+G66=SUM(H63:H65),F66+G66,"ｴﾗｰ")</f>
        <v>36642</v>
      </c>
      <c r="I66" s="14">
        <f t="shared" si="17"/>
        <v>-287</v>
      </c>
      <c r="J66" s="14">
        <f t="shared" si="17"/>
        <v>-427</v>
      </c>
      <c r="K66" s="14">
        <f>IF(AND(E66-H66=I66+J66,SUM(K63:K65)=E66-H66),I66+J66,"ｴﾗｰ")</f>
        <v>-714</v>
      </c>
      <c r="L66" s="15">
        <f t="shared" si="16"/>
        <v>-1.67</v>
      </c>
      <c r="M66" s="15">
        <f t="shared" si="16"/>
        <v>-2.19</v>
      </c>
      <c r="N66" s="16">
        <f t="shared" si="5"/>
        <v>-1.94858</v>
      </c>
    </row>
    <row r="67" spans="1:14">
      <c r="A67" s="42"/>
      <c r="B67" s="43" t="s">
        <v>72</v>
      </c>
      <c r="C67" s="14">
        <f>'[1]1.入力表'!B67</f>
        <v>16529</v>
      </c>
      <c r="D67" s="14">
        <f>'[1]1.入力表'!C67</f>
        <v>15184</v>
      </c>
      <c r="E67" s="14">
        <f>C67+D67</f>
        <v>31713</v>
      </c>
      <c r="F67" s="49">
        <v>16653</v>
      </c>
      <c r="G67" s="49">
        <v>15267</v>
      </c>
      <c r="H67" s="14">
        <f>F67+G67</f>
        <v>31920</v>
      </c>
      <c r="I67" s="14">
        <f>C67-F67</f>
        <v>-124</v>
      </c>
      <c r="J67" s="14">
        <f t="shared" si="17"/>
        <v>-83</v>
      </c>
      <c r="K67" s="14">
        <f>IF(E67-H67=I67+J67,I67+J67,"ｴﾗｰ")</f>
        <v>-207</v>
      </c>
      <c r="L67" s="15">
        <f t="shared" si="16"/>
        <v>-0.74</v>
      </c>
      <c r="M67" s="15">
        <f t="shared" si="16"/>
        <v>-0.54</v>
      </c>
      <c r="N67" s="16">
        <f t="shared" si="5"/>
        <v>-0.64849999999999997</v>
      </c>
    </row>
    <row r="68" spans="1:14" ht="15" thickBot="1">
      <c r="A68" s="41"/>
      <c r="B68" s="35" t="s">
        <v>73</v>
      </c>
      <c r="C68" s="14">
        <f>'[1]1.入力表'!B68</f>
        <v>1208</v>
      </c>
      <c r="D68" s="14">
        <f>'[1]1.入力表'!C68</f>
        <v>1147</v>
      </c>
      <c r="E68" s="14">
        <f>C68+D68</f>
        <v>2355</v>
      </c>
      <c r="F68" s="49">
        <v>1231</v>
      </c>
      <c r="G68" s="49">
        <v>1163</v>
      </c>
      <c r="H68" s="14">
        <f>F68+G68</f>
        <v>2394</v>
      </c>
      <c r="I68" s="14">
        <f t="shared" si="17"/>
        <v>-23</v>
      </c>
      <c r="J68" s="14">
        <f t="shared" si="17"/>
        <v>-16</v>
      </c>
      <c r="K68" s="14">
        <f>IF(E68-H68=I68+J68,I68+J68,"ｴﾗｰ")</f>
        <v>-39</v>
      </c>
      <c r="L68" s="15">
        <f t="shared" si="16"/>
        <v>-1.87</v>
      </c>
      <c r="M68" s="15">
        <f t="shared" si="16"/>
        <v>-1.38</v>
      </c>
      <c r="N68" s="16">
        <f t="shared" si="5"/>
        <v>-1.62907</v>
      </c>
    </row>
    <row r="69" spans="1:14" ht="15" thickBot="1">
      <c r="A69" s="62" t="s">
        <v>74</v>
      </c>
      <c r="B69" s="63"/>
      <c r="C69" s="14">
        <f>'[1]1.入力表'!B69</f>
        <v>17737</v>
      </c>
      <c r="D69" s="14">
        <f>'[1]1.入力表'!C69</f>
        <v>16331</v>
      </c>
      <c r="E69" s="14">
        <f>IF(C69+D69=SUM(E67:E68),C69+D69,"ｴﾗｰ")</f>
        <v>34068</v>
      </c>
      <c r="F69" s="49">
        <v>17884</v>
      </c>
      <c r="G69" s="49">
        <v>16430</v>
      </c>
      <c r="H69" s="14">
        <f>IF(F69+G69=SUM(H67:H68),F69+G69,"ｴﾗｰ")</f>
        <v>34314</v>
      </c>
      <c r="I69" s="14">
        <f t="shared" si="17"/>
        <v>-147</v>
      </c>
      <c r="J69" s="14">
        <f t="shared" si="17"/>
        <v>-99</v>
      </c>
      <c r="K69" s="14">
        <f>IF(AND(E69-H69=I69+J69,K67+K68=E69-H69),I69+J69,"ｴﾗｰ")</f>
        <v>-246</v>
      </c>
      <c r="L69" s="15">
        <f t="shared" si="16"/>
        <v>-0.82</v>
      </c>
      <c r="M69" s="15">
        <f t="shared" si="16"/>
        <v>-0.6</v>
      </c>
      <c r="N69" s="16">
        <f t="shared" si="5"/>
        <v>-0.71691000000000005</v>
      </c>
    </row>
    <row r="70" spans="1:14">
      <c r="A70" s="44"/>
      <c r="B70" s="45"/>
      <c r="C70" s="14"/>
      <c r="D70" s="14"/>
      <c r="E70" s="14"/>
      <c r="F70" s="14"/>
      <c r="G70" s="14"/>
      <c r="H70" s="14"/>
      <c r="I70" s="14"/>
      <c r="J70" s="14"/>
      <c r="K70" s="14"/>
      <c r="L70" s="15"/>
      <c r="M70" s="15"/>
      <c r="N70" s="16"/>
    </row>
    <row r="71" spans="1:14" ht="14.45" customHeight="1">
      <c r="A71" s="76" t="s">
        <v>75</v>
      </c>
      <c r="B71" s="77"/>
      <c r="C71" s="14">
        <f>C23+C31+C35</f>
        <v>2488341</v>
      </c>
      <c r="D71" s="14">
        <f>D23+D31+D35</f>
        <v>2527242</v>
      </c>
      <c r="E71" s="14">
        <f>IF(E23+E31+E35=C71+D71,C71+D71,"ｴﾗｰ")</f>
        <v>5015583</v>
      </c>
      <c r="F71" s="14">
        <f>F23+F31+F35</f>
        <v>2488979</v>
      </c>
      <c r="G71" s="14">
        <f>G23+G31+G35</f>
        <v>2524491</v>
      </c>
      <c r="H71" s="14">
        <f>IF(H23+H31+H35=F71+G71,F71+G71,"ｴﾗｰ")</f>
        <v>5013470</v>
      </c>
      <c r="I71" s="14">
        <f>C71-F71</f>
        <v>-638</v>
      </c>
      <c r="J71" s="14">
        <f t="shared" ref="I71:J75" si="18">D71-G71</f>
        <v>2751</v>
      </c>
      <c r="K71" s="14">
        <f>IF(AND(E71-H71=I71+J71,K23+K31+K35=E71-H71),I71+J71,"ｴﾗｰ")</f>
        <v>2113</v>
      </c>
      <c r="L71" s="15">
        <f t="shared" ref="L71:M75" si="19">IF(F71=0,"        －",ROUND(I71/F71*100,2))</f>
        <v>-0.03</v>
      </c>
      <c r="M71" s="15">
        <f t="shared" si="19"/>
        <v>0.11</v>
      </c>
      <c r="N71" s="16">
        <f>IF(H71=0,"        －",ROUND(K71/H71*100,5))</f>
        <v>4.215E-2</v>
      </c>
    </row>
    <row r="72" spans="1:14" ht="14.45" customHeight="1">
      <c r="A72" s="76" t="s">
        <v>76</v>
      </c>
      <c r="B72" s="77"/>
      <c r="C72" s="14">
        <f>SUM(C36:C51)</f>
        <v>1210988</v>
      </c>
      <c r="D72" s="14">
        <f>SUM(D36:D51)</f>
        <v>1245361</v>
      </c>
      <c r="E72" s="14">
        <f>IF(C72+D72=SUM(E36:E51),C72+D72,"ｴﾗｰ")</f>
        <v>2456349</v>
      </c>
      <c r="F72" s="14">
        <f>SUM(F36:F51)</f>
        <v>1214792</v>
      </c>
      <c r="G72" s="14">
        <f>SUM(G36:G51)</f>
        <v>1247195</v>
      </c>
      <c r="H72" s="17">
        <f>IF(F72+G72=SUM(H36:H51),F72+G72,"ｴﾗｰ")</f>
        <v>2461987</v>
      </c>
      <c r="I72" s="18">
        <f t="shared" si="18"/>
        <v>-3804</v>
      </c>
      <c r="J72" s="14">
        <f t="shared" si="18"/>
        <v>-1834</v>
      </c>
      <c r="K72" s="17">
        <f>IF(AND(E72-H72=I72+J72,SUM(K36:K51)=E72-H72),I72+J72,"ｴﾗｰ")</f>
        <v>-5638</v>
      </c>
      <c r="L72" s="15">
        <f t="shared" si="19"/>
        <v>-0.31</v>
      </c>
      <c r="M72" s="15">
        <f t="shared" si="19"/>
        <v>-0.15</v>
      </c>
      <c r="N72" s="16">
        <f>IF(H72=0,"        －",ROUND(K72/H72*100,5))</f>
        <v>-0.22900000000000001</v>
      </c>
    </row>
    <row r="73" spans="1:14">
      <c r="A73" s="76" t="s">
        <v>77</v>
      </c>
      <c r="B73" s="77"/>
      <c r="C73" s="14">
        <f>C71+C72</f>
        <v>3699329</v>
      </c>
      <c r="D73" s="14">
        <f>D71+D72</f>
        <v>3772603</v>
      </c>
      <c r="E73" s="14">
        <f>IF(E71+E72=C73+D73,C73+D73,"ｴﾗｰ")</f>
        <v>7471932</v>
      </c>
      <c r="F73" s="14">
        <f>SUM(F71:F72)</f>
        <v>3703771</v>
      </c>
      <c r="G73" s="14">
        <f>SUM(G71:G72)</f>
        <v>3771686</v>
      </c>
      <c r="H73" s="14">
        <f>IF(H71+H72=F73+G73,F73+G73,"ｴﾗｰ")</f>
        <v>7475457</v>
      </c>
      <c r="I73" s="14">
        <f t="shared" si="18"/>
        <v>-4442</v>
      </c>
      <c r="J73" s="14">
        <f t="shared" si="18"/>
        <v>917</v>
      </c>
      <c r="K73" s="14">
        <f>IF(AND(E73-H73=I73+J73,K71+K72=E73-H73),I73+J73,"ｴﾗｰ")</f>
        <v>-3525</v>
      </c>
      <c r="L73" s="15">
        <f t="shared" si="19"/>
        <v>-0.12</v>
      </c>
      <c r="M73" s="15">
        <f t="shared" si="19"/>
        <v>0.02</v>
      </c>
      <c r="N73" s="16">
        <f>IF(H73=0,"        －",ROUND(K73/H73*100,5))</f>
        <v>-4.7149999999999997E-2</v>
      </c>
    </row>
    <row r="74" spans="1:14">
      <c r="A74" s="76" t="s">
        <v>78</v>
      </c>
      <c r="B74" s="77"/>
      <c r="C74" s="14">
        <f>C52+C53+C56+C62+C66+C69</f>
        <v>119632</v>
      </c>
      <c r="D74" s="14">
        <f>D52+D53+D56+D62+D66+D69</f>
        <v>124838</v>
      </c>
      <c r="E74" s="14">
        <f>IF(E52+E53+E56+E62+E66+E69=C74+D74,C74+D74,"ｴﾗｰ")</f>
        <v>244470</v>
      </c>
      <c r="F74" s="14">
        <f>F52+F53+F56+F62+F66+F69</f>
        <v>120799</v>
      </c>
      <c r="G74" s="14">
        <f>G52+G53+G56+G62+G66+G69</f>
        <v>125748</v>
      </c>
      <c r="H74" s="14">
        <f>IF(H52+H53+H56+H62+H66+H69=F74+G74,F74+G74,"ｴﾗｰ")</f>
        <v>246547</v>
      </c>
      <c r="I74" s="14">
        <f t="shared" si="18"/>
        <v>-1167</v>
      </c>
      <c r="J74" s="14">
        <f t="shared" si="18"/>
        <v>-910</v>
      </c>
      <c r="K74" s="14">
        <f>IF(AND(E74-H74=I74+J74,K52+K53+K56+K62+K66+K69=E74-H74),I74+J74,"ｴﾗｰ")</f>
        <v>-2077</v>
      </c>
      <c r="L74" s="15">
        <f t="shared" si="19"/>
        <v>-0.97</v>
      </c>
      <c r="M74" s="15">
        <f t="shared" si="19"/>
        <v>-0.72</v>
      </c>
      <c r="N74" s="16">
        <f>IF(H74=0,"        －",ROUND(K74/H74*100,5))</f>
        <v>-0.84243999999999997</v>
      </c>
    </row>
    <row r="75" spans="1:14" ht="15" customHeight="1" thickBot="1">
      <c r="A75" s="78" t="s">
        <v>79</v>
      </c>
      <c r="B75" s="79"/>
      <c r="C75" s="19">
        <f>C73+C74</f>
        <v>3818961</v>
      </c>
      <c r="D75" s="19">
        <f>D73+D74</f>
        <v>3897441</v>
      </c>
      <c r="E75" s="19">
        <f>IF(E73+E74=C75+D75,C75+D75,"ｴﾗｰ")</f>
        <v>7716402</v>
      </c>
      <c r="F75" s="14">
        <f>F73+F74</f>
        <v>3824570</v>
      </c>
      <c r="G75" s="14">
        <f>G73+G74</f>
        <v>3897434</v>
      </c>
      <c r="H75" s="19">
        <f>IF(H73+H74=F75+G75,F75+G75,"ｴﾗｰ")</f>
        <v>7722004</v>
      </c>
      <c r="I75" s="20">
        <f t="shared" si="18"/>
        <v>-5609</v>
      </c>
      <c r="J75" s="20">
        <f t="shared" si="18"/>
        <v>7</v>
      </c>
      <c r="K75" s="20">
        <f>IF(AND(E75-H75=I75+J75,K73+K74=E75-H75),I75+J75,"ｴﾗｰ")</f>
        <v>-5602</v>
      </c>
      <c r="L75" s="21">
        <f t="shared" si="19"/>
        <v>-0.15</v>
      </c>
      <c r="M75" s="21">
        <f t="shared" si="19"/>
        <v>0</v>
      </c>
      <c r="N75" s="22">
        <f>IF(H75=0,"        －",ROUND(K75/H75*100,5))</f>
        <v>-7.2550000000000003E-2</v>
      </c>
    </row>
    <row r="76" spans="1:14" ht="16.5" customHeight="1">
      <c r="B76" s="56"/>
      <c r="C76" s="57"/>
      <c r="D76" s="57"/>
      <c r="E76" s="57"/>
      <c r="F76" s="57"/>
      <c r="G76" s="57"/>
      <c r="H76" s="57"/>
      <c r="I76" s="57"/>
      <c r="J76" s="23"/>
      <c r="K76" s="23"/>
      <c r="L76" s="24"/>
      <c r="M76" s="24"/>
      <c r="N76" s="24"/>
    </row>
    <row r="77" spans="1:14" ht="15.75">
      <c r="C77" s="25"/>
      <c r="D77" s="26"/>
      <c r="E77" s="25"/>
      <c r="F77" s="25"/>
      <c r="G77" s="25"/>
      <c r="H77" s="27"/>
      <c r="I77" s="23"/>
      <c r="J77" s="23"/>
      <c r="K77" s="23"/>
      <c r="L77" s="24"/>
      <c r="M77" s="24"/>
      <c r="N77" s="24"/>
    </row>
    <row r="78" spans="1:14" ht="15.75">
      <c r="B78" s="28"/>
      <c r="C78" s="25"/>
      <c r="D78" s="25"/>
      <c r="E78" s="25"/>
      <c r="F78" s="25"/>
      <c r="G78" s="25"/>
      <c r="H78" s="27"/>
      <c r="I78" s="23"/>
      <c r="J78" s="23"/>
      <c r="K78" s="23"/>
      <c r="L78" s="24"/>
      <c r="M78" s="24"/>
      <c r="N78" s="24"/>
    </row>
    <row r="79" spans="1:14" ht="15.75">
      <c r="B79" s="25"/>
      <c r="C79" s="25"/>
      <c r="D79" s="25"/>
      <c r="E79" s="25"/>
      <c r="F79" s="25"/>
      <c r="G79" s="25"/>
      <c r="H79" s="27"/>
      <c r="I79" s="23"/>
      <c r="J79" s="23"/>
      <c r="K79" s="23"/>
      <c r="L79" s="24"/>
      <c r="M79" s="24"/>
      <c r="N79" s="24"/>
    </row>
    <row r="80" spans="1:14" ht="15.75">
      <c r="B80" s="25"/>
      <c r="C80" s="25"/>
      <c r="D80" s="25"/>
      <c r="E80" s="25"/>
      <c r="F80" s="25"/>
      <c r="G80" s="25"/>
      <c r="H80" s="27"/>
      <c r="I80" s="23"/>
      <c r="J80" s="23"/>
      <c r="K80" s="23"/>
      <c r="L80" s="24"/>
      <c r="M80" s="24"/>
      <c r="N80" s="24"/>
    </row>
    <row r="81" spans="2:14" ht="15.75">
      <c r="B81" s="25"/>
      <c r="C81" s="25"/>
      <c r="D81" s="25"/>
      <c r="E81" s="25"/>
      <c r="F81" s="25"/>
      <c r="G81" s="25"/>
      <c r="H81" s="27"/>
      <c r="I81" s="23"/>
      <c r="J81" s="23"/>
      <c r="K81" s="23"/>
      <c r="L81" s="24"/>
      <c r="M81" s="24"/>
      <c r="N81" s="24"/>
    </row>
    <row r="82" spans="2:14" ht="15.75">
      <c r="B82" s="25"/>
      <c r="C82" s="25"/>
      <c r="D82" s="25"/>
      <c r="E82" s="25"/>
      <c r="F82" s="25"/>
      <c r="G82" s="25"/>
      <c r="H82" s="27"/>
      <c r="I82" s="23"/>
      <c r="J82" s="23"/>
      <c r="K82" s="23"/>
      <c r="L82" s="24"/>
      <c r="M82" s="24"/>
      <c r="N82" s="24"/>
    </row>
    <row r="83" spans="2:14" ht="15.75">
      <c r="B83" s="25"/>
      <c r="C83" s="25"/>
      <c r="D83" s="25"/>
      <c r="E83" s="25"/>
      <c r="F83" s="25"/>
      <c r="G83" s="25"/>
      <c r="H83" s="27"/>
      <c r="I83" s="23"/>
      <c r="J83" s="23"/>
      <c r="K83" s="23"/>
      <c r="L83" s="24"/>
      <c r="M83" s="24"/>
      <c r="N83" s="24"/>
    </row>
    <row r="84" spans="2:14" ht="15.75">
      <c r="B84" s="25"/>
      <c r="C84" s="25"/>
      <c r="D84" s="25"/>
      <c r="E84" s="25"/>
      <c r="F84" s="25"/>
      <c r="G84" s="25"/>
      <c r="H84" s="27"/>
      <c r="I84" s="23"/>
      <c r="J84" s="23"/>
      <c r="K84" s="23"/>
      <c r="L84" s="24"/>
      <c r="M84" s="24"/>
      <c r="N84" s="24"/>
    </row>
    <row r="85" spans="2:14" ht="15.75">
      <c r="B85" s="25"/>
      <c r="C85" s="25"/>
      <c r="D85" s="25"/>
      <c r="E85" s="25"/>
      <c r="F85" s="25"/>
      <c r="G85" s="25"/>
      <c r="H85" s="27"/>
      <c r="I85" s="23"/>
      <c r="J85" s="23"/>
      <c r="K85" s="23"/>
      <c r="L85" s="24"/>
      <c r="M85" s="24"/>
      <c r="N85" s="24"/>
    </row>
    <row r="86" spans="2:14" ht="15.75">
      <c r="B86" s="25"/>
      <c r="C86" s="25"/>
      <c r="D86" s="25"/>
      <c r="E86" s="25"/>
      <c r="F86" s="25"/>
      <c r="G86" s="25"/>
      <c r="H86" s="27"/>
      <c r="I86" s="23"/>
      <c r="J86" s="23"/>
      <c r="K86" s="23"/>
      <c r="L86" s="24"/>
      <c r="M86" s="24"/>
      <c r="N86" s="24"/>
    </row>
    <row r="87" spans="2:14" ht="15.75">
      <c r="B87" s="25"/>
      <c r="C87" s="25"/>
      <c r="D87" s="25"/>
      <c r="E87" s="25"/>
      <c r="F87" s="25"/>
      <c r="G87" s="25"/>
      <c r="H87" s="27"/>
      <c r="I87" s="23"/>
      <c r="J87" s="23"/>
      <c r="K87" s="23"/>
      <c r="L87" s="24"/>
      <c r="M87" s="24"/>
      <c r="N87" s="24"/>
    </row>
    <row r="88" spans="2:14" ht="15.75">
      <c r="B88" s="25"/>
      <c r="C88" s="25"/>
      <c r="D88" s="25"/>
      <c r="E88" s="25"/>
      <c r="F88" s="25"/>
      <c r="G88" s="25"/>
      <c r="H88" s="27"/>
      <c r="I88" s="23"/>
      <c r="J88" s="23"/>
      <c r="K88" s="23"/>
      <c r="L88" s="24"/>
      <c r="M88" s="24"/>
      <c r="N88" s="24"/>
    </row>
  </sheetData>
  <autoFilter ref="B4:N75"/>
  <mergeCells count="33">
    <mergeCell ref="A74:B74"/>
    <mergeCell ref="A75:B75"/>
    <mergeCell ref="A66:B66"/>
    <mergeCell ref="A69:B69"/>
    <mergeCell ref="A71:B71"/>
    <mergeCell ref="A72:B72"/>
    <mergeCell ref="A73:B73"/>
    <mergeCell ref="A51:B51"/>
    <mergeCell ref="A52:B52"/>
    <mergeCell ref="A53:B53"/>
    <mergeCell ref="A56:B56"/>
    <mergeCell ref="A62:B62"/>
    <mergeCell ref="A46:B46"/>
    <mergeCell ref="A47:B47"/>
    <mergeCell ref="A48:B48"/>
    <mergeCell ref="A49:B49"/>
    <mergeCell ref="A50:B50"/>
    <mergeCell ref="B76:I76"/>
    <mergeCell ref="A3:B3"/>
    <mergeCell ref="A4:B4"/>
    <mergeCell ref="A23:B23"/>
    <mergeCell ref="A31:B31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</mergeCells>
  <phoneticPr fontId="2"/>
  <pageMargins left="0.70866141732283472" right="0.70866141732283472" top="0.74803149606299213" bottom="0.74803149606299213" header="0.31496062992125984" footer="0.31496062992125984"/>
  <pageSetup paperSize="8" scale="70" firstPageNumber="53" orientation="landscape" useFirstPageNumber="1" r:id="rId1"/>
  <headerFooter alignWithMargins="0">
    <oddFooter>&amp;C―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 市町村別選挙人名簿登録者数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皆川</dc:creator>
  <cp:lastModifiedBy>user</cp:lastModifiedBy>
  <cp:lastPrinted>2025-08-13T04:24:51Z</cp:lastPrinted>
  <dcterms:created xsi:type="dcterms:W3CDTF">2025-04-24T02:19:46Z</dcterms:created>
  <dcterms:modified xsi:type="dcterms:W3CDTF">2025-08-13T04:52:23Z</dcterms:modified>
</cp:coreProperties>
</file>