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s0103\05_財政G\☆02_調査\000_データ類\04_財政状況資料集\R06決算\99-1_市町村送付用（確定版）\１回目\"/>
    </mc:Choice>
  </mc:AlternateContent>
  <xr:revisionPtr revIDLastSave="0" documentId="13_ncr:1_{C1086BDA-40BE-49C8-B97D-D031A0A1D7BC}" xr6:coauthVersionLast="47" xr6:coauthVersionMax="47" xr10:uidLastSave="{00000000-0000-0000-0000-000000000000}"/>
  <bookViews>
    <workbookView xWindow="-110" yWindow="-110" windowWidth="19420" windowHeight="1150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33" i="12" l="1"/>
  <c r="V33" i="12"/>
  <c r="AA33" i="12"/>
  <c r="Q33" i="12"/>
  <c r="AO36"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BW42" i="10"/>
  <c r="BE42" i="10"/>
  <c r="AM42" i="10"/>
  <c r="U42" i="10"/>
  <c r="C42" i="10"/>
  <c r="BW41" i="10"/>
  <c r="BE41" i="10"/>
  <c r="AM41" i="10"/>
  <c r="U41" i="10"/>
  <c r="C41" i="10"/>
  <c r="BW40" i="10"/>
  <c r="BE40" i="10"/>
  <c r="AM40" i="10"/>
  <c r="U40" i="10"/>
  <c r="C40" i="10"/>
  <c r="BW39" i="10"/>
  <c r="BE39" i="10"/>
  <c r="AM39" i="10"/>
  <c r="U39" i="10"/>
  <c r="C39" i="10"/>
  <c r="BW38" i="10"/>
  <c r="BE38" i="10"/>
  <c r="AM38" i="10"/>
  <c r="U38" i="10"/>
  <c r="C38" i="10"/>
  <c r="BW37" i="10"/>
  <c r="BE37" i="10"/>
  <c r="AM37" i="10"/>
  <c r="U37" i="10"/>
  <c r="BE36" i="10"/>
  <c r="BE35" i="10"/>
  <c r="CO34" i="10"/>
  <c r="CO35" i="10" s="1"/>
  <c r="CO36" i="10" s="1"/>
  <c r="CO37" i="10" s="1"/>
  <c r="CO38" i="10" s="1"/>
  <c r="CO39" i="10" s="1"/>
  <c r="CO40" i="10" s="1"/>
  <c r="CO41" i="10" s="1"/>
  <c r="CO42" i="10" s="1"/>
  <c r="BW34" i="10"/>
  <c r="BW35" i="10" s="1"/>
  <c r="BW36" i="10" s="1"/>
  <c r="BE34" i="10"/>
  <c r="C34" i="10"/>
  <c r="C35" i="10" l="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C36" i="10" l="1"/>
  <c r="C37" i="10" s="1"/>
  <c r="AM34" i="10"/>
  <c r="AM35" i="10" s="1"/>
  <c r="AM36" i="10" s="1"/>
  <c r="U34" i="10"/>
  <c r="U35" i="10" s="1"/>
  <c r="U36" i="10" s="1"/>
</calcChain>
</file>

<file path=xl/sharedStrings.xml><?xml version="1.0" encoding="utf-8"?>
<sst xmlns="http://schemas.openxmlformats.org/spreadsheetml/2006/main" count="1084" uniqueCount="571">
  <si>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</si>
  <si>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</si>
  <si>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</si>
  <si>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</si>
  <si>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</si>
  <si>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</si>
  <si>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</si>
  <si>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</si>
  <si>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</si>
  <si>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</si>
  <si>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</si>
  <si>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</si>
  <si>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</si>
  <si>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</si>
  <si>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</si>
  <si>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</si>
  <si>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</si>
  <si>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</si>
  <si>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</si>
  <si>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</si>
  <si>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</si>
  <si>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</si>
  <si>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</si>
  <si>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</si>
  <si>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</si>
  <si>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</si>
  <si>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</si>
  <si>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</si>
  <si>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</si>
  <si>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</si>
  <si>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</si>
  <si>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</si>
  <si>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</si>
  <si>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</si>
  <si>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</si>
  <si>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</si>
  <si>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</si>
  <si>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</si>
  <si>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</si>
  <si>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</si>
  <si>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</si>
  <si>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</si>
  <si>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</si>
  <si>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</si>
  <si>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</si>
  <si>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</si>
  <si>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</si>
  <si>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</si>
  <si>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</si>
  <si>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</si>
  <si>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</si>
  <si>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</si>
  <si>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</si>
  <si>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</si>
  <si>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</si>
  <si>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</si>
  <si>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</si>
  <si>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</si>
  <si>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</si>
  <si>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</si>
  <si>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</si>
  <si>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</si>
  <si>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</si>
  <si>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</si>
  <si>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</si>
  <si>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</si>
  <si>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</si>
  <si>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</si>
  <si>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</si>
  <si>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</si>
  <si>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</si>
  <si>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</si>
  <si>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</si>
  <si>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</si>
  <si>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</si>
  <si>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</si>
  <si>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</si>
  <si>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</si>
  <si>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</si>
  <si>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神奈川県</t>
    <phoneticPr fontId="5"/>
  </si>
  <si>
    <t>市町村類型</t>
    <phoneticPr fontId="5"/>
  </si>
  <si>
    <t>中核市</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</si>
  <si>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</si>
  <si>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</si>
  <si>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</si>
  <si>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</si>
  <si>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</si>
  <si>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</si>
  <si>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</si>
  <si>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</si>
  <si>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</si>
  <si>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</si>
  <si>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</si>
  <si>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</si>
  <si>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横須賀市</t>
    <phoneticPr fontId="5"/>
  </si>
  <si>
    <t>地方交付税種地</t>
    <rPh sb="0" eb="2">
      <t>チホウ</t>
    </rPh>
    <rPh sb="2" eb="5">
      <t>コウフゼイ</t>
    </rPh>
    <rPh sb="5" eb="6">
      <t>シュ</t>
    </rPh>
    <rPh sb="6" eb="7">
      <t>チ</t>
    </rPh>
    <phoneticPr fontId="5"/>
  </si>
  <si>
    <t>1-6</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</si>
  <si>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</si>
  <si>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</si>
  <si>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</si>
  <si>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</si>
  <si>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</si>
  <si>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</si>
  <si>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</si>
  <si>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</si>
  <si>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</si>
  <si>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</si>
  <si>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</si>
  <si>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</si>
  <si>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</si>
  <si>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</si>
  <si>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</si>
  <si>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</si>
  <si>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</si>
  <si>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</si>
  <si>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</si>
  <si>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</si>
  <si>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</si>
  <si>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</si>
  <si>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</si>
  <si>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</si>
  <si>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</si>
  <si>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</si>
  <si>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</si>
  <si>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</si>
  <si>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</si>
  <si>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</si>
  <si>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</si>
  <si>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</si>
  <si>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</si>
  <si>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</si>
  <si>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</si>
  <si>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</si>
  <si>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</si>
  <si>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</si>
  <si>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</si>
  <si>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</si>
  <si>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</si>
  <si>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</si>
  <si>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</si>
  <si>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</si>
  <si>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-1.2</t>
    <phoneticPr fontId="5"/>
  </si>
  <si>
    <t>基準財政需要額</t>
    <phoneticPr fontId="25"/>
  </si>
  <si>
    <t>うち日本人(％)</t>
    <phoneticPr fontId="5"/>
  </si>
  <si>
    <t>-1.4</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</si>
  <si>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</si>
  <si>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</si>
  <si>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</si>
  <si>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</si>
  <si>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</si>
  <si>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</si>
  <si>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</si>
  <si>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</si>
  <si>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</si>
  <si>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</si>
  <si>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</si>
  <si>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</si>
  <si>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</si>
  <si>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</si>
  <si>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</si>
  <si>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</si>
  <si>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</si>
  <si>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</si>
  <si>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</si>
  <si>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</si>
  <si>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</si>
  <si>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</si>
  <si>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</si>
  <si>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</si>
  <si>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</si>
  <si>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</si>
  <si>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</si>
  <si>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</si>
  <si>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</si>
  <si>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</si>
  <si>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</si>
  <si>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</si>
  <si>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</si>
  <si>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</si>
  <si>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</si>
  <si>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</si>
  <si>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</si>
  <si>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</si>
  <si>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</si>
  <si>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</si>
  <si>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</si>
  <si>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</si>
  <si>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</si>
  <si>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</si>
  <si>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</si>
  <si>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</si>
  <si>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</si>
  <si>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</si>
  <si>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</si>
  <si>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</si>
  <si>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</si>
  <si>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</si>
  <si>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</si>
  <si>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</si>
  <si>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</si>
  <si>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</si>
  <si>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</si>
  <si>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</si>
  <si>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神奈川県横須賀市</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</si>
  <si>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</si>
  <si>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</si>
  <si>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</si>
  <si>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</si>
  <si>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</si>
  <si>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</si>
  <si>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</si>
  <si>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</si>
  <si>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</si>
  <si>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</si>
  <si>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</si>
  <si>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</si>
  <si>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</si>
  <si>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</si>
  <si>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</si>
  <si>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</si>
  <si>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</si>
  <si>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</si>
  <si>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</si>
  <si>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</si>
  <si>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</si>
  <si>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</si>
  <si>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</si>
  <si>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</si>
  <si>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</si>
  <si>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</si>
  <si>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</si>
  <si>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</si>
  <si>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</si>
  <si>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</si>
  <si>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</si>
  <si>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</si>
  <si>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</si>
  <si>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</si>
  <si>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</si>
  <si>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</si>
  <si>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</si>
  <si>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</si>
  <si>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</si>
  <si>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</si>
  <si>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</si>
  <si>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</si>
  <si>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</si>
  <si>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</si>
  <si>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</si>
  <si>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</si>
  <si>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</si>
  <si>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</si>
  <si>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</si>
  <si>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</si>
  <si>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</si>
  <si>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</si>
  <si>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</si>
  <si>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</si>
  <si>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</si>
  <si>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</si>
  <si>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</si>
  <si>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</si>
  <si>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</si>
  <si>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</si>
  <si>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</si>
  <si>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</si>
  <si>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</si>
  <si>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</si>
  <si>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</si>
  <si>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</si>
  <si>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</si>
  <si>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</si>
  <si>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</si>
  <si>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</si>
  <si>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</si>
  <si>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</si>
  <si>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</si>
  <si>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</si>
  <si>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</si>
  <si>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</si>
  <si>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</si>
  <si>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</si>
  <si>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</si>
  <si>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</si>
  <si>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</si>
  <si>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</si>
  <si>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</si>
  <si>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</si>
  <si>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</si>
  <si>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</si>
  <si>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</si>
  <si>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</si>
  <si>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</si>
  <si>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</si>
  <si>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</si>
  <si>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</si>
  <si>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</si>
  <si>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</si>
  <si>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</si>
  <si>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</si>
  <si>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</si>
  <si>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</si>
  <si>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</si>
  <si>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</si>
  <si>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</si>
  <si>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</si>
  <si>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</si>
  <si>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</si>
  <si>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</si>
  <si>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</si>
  <si>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</si>
  <si>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</si>
  <si>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</si>
  <si>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</si>
  <si>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</si>
  <si>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</si>
  <si>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</si>
  <si>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</si>
  <si>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</si>
  <si>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</si>
  <si>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</si>
  <si>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</si>
  <si>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</si>
  <si>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病院</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</si>
  <si>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</si>
  <si>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</si>
  <si>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</si>
  <si>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</si>
  <si>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</si>
  <si>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</si>
  <si>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</si>
  <si>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介護サービス</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</si>
  <si>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</si>
  <si>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</si>
  <si>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</si>
  <si>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</si>
  <si>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</si>
  <si>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</si>
  <si>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</si>
  <si>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</si>
  <si>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</si>
  <si>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</si>
  <si>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</si>
  <si>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</si>
  <si>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</si>
  <si>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</si>
  <si>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</si>
  <si>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</si>
  <si>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</si>
  <si>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</si>
  <si>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</si>
  <si>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</si>
  <si>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</si>
  <si>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</si>
  <si>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神奈川県横須賀市</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</si>
  <si>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</si>
  <si>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</si>
  <si>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</si>
  <si>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</si>
  <si>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</si>
  <si>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</si>
  <si>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</si>
  <si>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</si>
  <si>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</si>
  <si>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</si>
  <si>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</si>
  <si>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</si>
  <si>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</si>
  <si>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</si>
  <si>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</si>
  <si>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</si>
  <si>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</si>
  <si>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</si>
  <si>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</si>
  <si>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</si>
  <si>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特別会計公園墓地事業費</t>
    <phoneticPr fontId="5"/>
  </si>
  <si>
    <t>特別会計母子父子寡婦福祉資金貸付事業費</t>
    <phoneticPr fontId="5"/>
  </si>
  <si>
    <t>特別会計公債管理費</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</si>
  <si>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</si>
  <si>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</si>
  <si>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</si>
  <si>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</si>
  <si>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</si>
  <si>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</si>
  <si>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</si>
  <si>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</si>
  <si>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</si>
  <si>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</si>
  <si>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</si>
  <si>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</si>
  <si>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</si>
  <si>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特別会計国民健康保険費</t>
    <phoneticPr fontId="5"/>
  </si>
  <si>
    <t>特別会計介護保険費</t>
    <phoneticPr fontId="5"/>
  </si>
  <si>
    <t>特別会計後期高齢者医療費</t>
    <phoneticPr fontId="5"/>
  </si>
  <si>
    <t>水道事業会計</t>
    <phoneticPr fontId="5"/>
  </si>
  <si>
    <t>法適用企業</t>
    <phoneticPr fontId="5"/>
  </si>
  <si>
    <t>下水道事業会計</t>
    <phoneticPr fontId="5"/>
  </si>
  <si>
    <t>病院事業会計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</si>
  <si>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</si>
  <si>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</si>
  <si>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</si>
  <si>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</si>
  <si>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</si>
  <si>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</si>
  <si>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</si>
  <si>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</si>
  <si>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</si>
  <si>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</si>
  <si>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</si>
  <si>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</si>
  <si>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</si>
  <si>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</si>
  <si>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</si>
  <si>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</si>
  <si>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</si>
  <si>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</si>
  <si>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</si>
  <si>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</si>
  <si>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</si>
  <si>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</si>
  <si>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</si>
  <si>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</si>
  <si>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</si>
  <si>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</si>
  <si>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</si>
  <si>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</si>
  <si>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</si>
  <si>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</si>
  <si>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</si>
  <si>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</si>
  <si>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</si>
  <si>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</si>
  <si>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</si>
  <si>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</si>
  <si>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</si>
  <si>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</si>
  <si>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</si>
  <si>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</si>
  <si>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</si>
  <si>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</si>
  <si>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</si>
  <si>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</si>
  <si>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</si>
  <si>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</si>
  <si>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</si>
  <si>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</si>
  <si>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</si>
  <si>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</si>
  <si>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</si>
  <si>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</si>
  <si>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</si>
  <si>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</si>
  <si>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</si>
  <si>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</si>
  <si>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</si>
  <si>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</si>
  <si>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</si>
  <si>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</si>
  <si>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</si>
  <si>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</si>
  <si>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</si>
  <si>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</si>
  <si>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</si>
  <si>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</si>
  <si>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</si>
  <si>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</si>
  <si>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</si>
  <si>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</si>
  <si>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</si>
  <si>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</si>
  <si>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</si>
  <si>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</si>
  <si>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</si>
  <si>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</si>
  <si>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</si>
  <si>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</si>
  <si>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</si>
  <si>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</si>
  <si>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</si>
  <si>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</si>
  <si>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</si>
  <si>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</si>
  <si>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</si>
  <si>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</si>
  <si>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</si>
  <si>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</si>
  <si>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</si>
  <si>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</si>
  <si>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</si>
  <si>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</si>
  <si>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</si>
  <si>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</si>
  <si>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</si>
  <si>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</si>
  <si>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</si>
  <si>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</si>
  <si>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</si>
  <si>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</si>
  <si>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</si>
  <si>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</si>
  <si>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</si>
  <si>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</si>
  <si>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</si>
  <si>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</si>
  <si>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</si>
  <si>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</si>
  <si>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</si>
  <si>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</si>
  <si>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</si>
  <si>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</si>
  <si>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</si>
  <si>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</si>
  <si>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</si>
  <si>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</si>
  <si>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</si>
  <si>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</si>
  <si>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</si>
  <si>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</si>
  <si>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</si>
  <si>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</si>
  <si>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</si>
  <si>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</si>
  <si>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</si>
  <si>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</si>
  <si>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</si>
  <si>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</si>
  <si>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</si>
  <si>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</si>
  <si>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</si>
  <si>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</si>
  <si>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</si>
  <si>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</si>
  <si>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</si>
  <si>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5.03</t>
  </si>
  <si>
    <t>▲ 4.35</t>
  </si>
  <si>
    <t>▲ 5.46</t>
  </si>
  <si>
    <t>▲ 2.77</t>
  </si>
  <si>
    <t>病院事業会計</t>
  </si>
  <si>
    <t>一般会計</t>
  </si>
  <si>
    <t>水道事業会計</t>
  </si>
  <si>
    <t>特別会計介護保険費</t>
  </si>
  <si>
    <t>下水道事業会計</t>
  </si>
  <si>
    <t>特別会計国民健康保険費</t>
  </si>
  <si>
    <t>特別会計公園墓地事業費</t>
  </si>
  <si>
    <t>特別会計後期高齢者医療費</t>
  </si>
  <si>
    <t>その他会計（赤字）</t>
  </si>
  <si>
    <t>その他会計（黒字）</t>
  </si>
  <si>
    <t>R02</t>
    <phoneticPr fontId="5"/>
  </si>
  <si>
    <t>R03</t>
    <phoneticPr fontId="5"/>
  </si>
  <si>
    <t>R04</t>
    <phoneticPr fontId="5"/>
  </si>
  <si>
    <t>R05</t>
    <phoneticPr fontId="5"/>
  </si>
  <si>
    <t>R06</t>
    <phoneticPr fontId="5"/>
  </si>
  <si>
    <t>-</t>
    <phoneticPr fontId="2"/>
  </si>
  <si>
    <t>神奈川県内広域水道企業団</t>
    <rPh sb="0" eb="4">
      <t>カナガワケン</t>
    </rPh>
    <rPh sb="4" eb="5">
      <t>ナイ</t>
    </rPh>
    <rPh sb="5" eb="7">
      <t>コウイキ</t>
    </rPh>
    <rPh sb="7" eb="9">
      <t>スイドウ</t>
    </rPh>
    <rPh sb="9" eb="11">
      <t>キギョウ</t>
    </rPh>
    <rPh sb="11" eb="12">
      <t>ダン</t>
    </rPh>
    <phoneticPr fontId="2"/>
  </si>
  <si>
    <t>神奈川県後期高齢者医療広域連合（一般会計）</t>
    <rPh sb="0" eb="4">
      <t>カナガワケン</t>
    </rPh>
    <rPh sb="4" eb="6">
      <t>コウキ</t>
    </rPh>
    <rPh sb="6" eb="8">
      <t>コウレイ</t>
    </rPh>
    <rPh sb="8" eb="9">
      <t>シャ</t>
    </rPh>
    <rPh sb="9" eb="11">
      <t>イリョウ</t>
    </rPh>
    <rPh sb="11" eb="13">
      <t>コウイキ</t>
    </rPh>
    <rPh sb="13" eb="15">
      <t>レンゴウ</t>
    </rPh>
    <rPh sb="16" eb="18">
      <t>イッパン</t>
    </rPh>
    <rPh sb="18" eb="20">
      <t>カイケイ</t>
    </rPh>
    <phoneticPr fontId="2"/>
  </si>
  <si>
    <t>神奈川県後期高齢者医療広域連合（特別会計）</t>
    <rPh sb="0" eb="4">
      <t>カナガワケン</t>
    </rPh>
    <rPh sb="4" eb="6">
      <t>コウキ</t>
    </rPh>
    <rPh sb="6" eb="8">
      <t>コウレイ</t>
    </rPh>
    <rPh sb="8" eb="9">
      <t>シャ</t>
    </rPh>
    <rPh sb="9" eb="11">
      <t>イリョウ</t>
    </rPh>
    <rPh sb="11" eb="13">
      <t>コウイキ</t>
    </rPh>
    <rPh sb="13" eb="15">
      <t>レンゴウ</t>
    </rPh>
    <rPh sb="16" eb="18">
      <t>トクベツ</t>
    </rPh>
    <rPh sb="18" eb="20">
      <t>カイケイ</t>
    </rPh>
    <phoneticPr fontId="2"/>
  </si>
  <si>
    <t>横須賀市土地開発公社</t>
    <rPh sb="0" eb="4">
      <t>ヨコスカシ</t>
    </rPh>
    <rPh sb="4" eb="6">
      <t>トチ</t>
    </rPh>
    <rPh sb="6" eb="8">
      <t>カイハツ</t>
    </rPh>
    <rPh sb="8" eb="10">
      <t>コウシャ</t>
    </rPh>
    <phoneticPr fontId="38"/>
  </si>
  <si>
    <t>一般財団法人シティサポートよこすか</t>
    <rPh sb="0" eb="2">
      <t>イッパン</t>
    </rPh>
    <rPh sb="2" eb="4">
      <t>ザイダン</t>
    </rPh>
    <rPh sb="4" eb="6">
      <t>ホウジン</t>
    </rPh>
    <phoneticPr fontId="38"/>
  </si>
  <si>
    <t>公益財団法人横須賀芸術文化財団</t>
    <rPh sb="0" eb="2">
      <t>コウエキ</t>
    </rPh>
    <rPh sb="2" eb="4">
      <t>ザイダン</t>
    </rPh>
    <rPh sb="4" eb="6">
      <t>ホウジン</t>
    </rPh>
    <rPh sb="6" eb="9">
      <t>ヨコスカ</t>
    </rPh>
    <rPh sb="9" eb="11">
      <t>ゲイジュツ</t>
    </rPh>
    <rPh sb="11" eb="13">
      <t>ブンカ</t>
    </rPh>
    <rPh sb="13" eb="15">
      <t>ザイダン</t>
    </rPh>
    <phoneticPr fontId="38"/>
  </si>
  <si>
    <t>社会福祉法人横須賀市社会福祉事業団</t>
    <rPh sb="0" eb="2">
      <t>シャカイ</t>
    </rPh>
    <rPh sb="2" eb="4">
      <t>フクシ</t>
    </rPh>
    <rPh sb="4" eb="6">
      <t>ホウジン</t>
    </rPh>
    <rPh sb="6" eb="10">
      <t>ヨコスカシ</t>
    </rPh>
    <rPh sb="10" eb="12">
      <t>シャカイ</t>
    </rPh>
    <rPh sb="12" eb="14">
      <t>フクシ</t>
    </rPh>
    <rPh sb="14" eb="17">
      <t>ジギョウダン</t>
    </rPh>
    <phoneticPr fontId="38"/>
  </si>
  <si>
    <t>公益財団法人横須賀市健康福祉財団</t>
    <rPh sb="0" eb="2">
      <t>コウエキ</t>
    </rPh>
    <rPh sb="2" eb="4">
      <t>ザイダン</t>
    </rPh>
    <rPh sb="4" eb="6">
      <t>ホウジン</t>
    </rPh>
    <rPh sb="6" eb="10">
      <t>ヨコスカシ</t>
    </rPh>
    <rPh sb="10" eb="12">
      <t>ケンコウ</t>
    </rPh>
    <rPh sb="12" eb="14">
      <t>フクシ</t>
    </rPh>
    <rPh sb="14" eb="16">
      <t>ザイダン</t>
    </rPh>
    <phoneticPr fontId="38"/>
  </si>
  <si>
    <t>横須賀中央まちづくり株式会社</t>
    <rPh sb="0" eb="3">
      <t>ヨコスカ</t>
    </rPh>
    <rPh sb="3" eb="5">
      <t>チュウオウ</t>
    </rPh>
    <rPh sb="10" eb="14">
      <t>カブシキガイシャ</t>
    </rPh>
    <phoneticPr fontId="38"/>
  </si>
  <si>
    <t>公益財団法人横須賀市産業振興財団</t>
    <rPh sb="0" eb="2">
      <t>コウエキ</t>
    </rPh>
    <rPh sb="2" eb="4">
      <t>ザイダン</t>
    </rPh>
    <rPh sb="4" eb="6">
      <t>ホウジン</t>
    </rPh>
    <rPh sb="6" eb="10">
      <t>ヨコスカシ</t>
    </rPh>
    <rPh sb="10" eb="12">
      <t>サンギョウ</t>
    </rPh>
    <rPh sb="12" eb="14">
      <t>シンコウ</t>
    </rPh>
    <rPh sb="14" eb="16">
      <t>ザイダン</t>
    </rPh>
    <phoneticPr fontId="38"/>
  </si>
  <si>
    <t>公益財団法人横須賀市生涯学習財団</t>
    <rPh sb="0" eb="2">
      <t>コウエキ</t>
    </rPh>
    <rPh sb="2" eb="4">
      <t>ザイダン</t>
    </rPh>
    <rPh sb="4" eb="6">
      <t>ホウジン</t>
    </rPh>
    <rPh sb="6" eb="10">
      <t>ヨコスカシ</t>
    </rPh>
    <rPh sb="10" eb="12">
      <t>ショウガイ</t>
    </rPh>
    <rPh sb="12" eb="14">
      <t>ガクシュウ</t>
    </rPh>
    <rPh sb="14" eb="16">
      <t>ザイダン</t>
    </rPh>
    <phoneticPr fontId="38"/>
  </si>
  <si>
    <t>公益財団法人かながわ海岸美化財団</t>
    <rPh sb="0" eb="2">
      <t>コウエキ</t>
    </rPh>
    <rPh sb="2" eb="4">
      <t>ザイダン</t>
    </rPh>
    <rPh sb="4" eb="6">
      <t>ホウジン</t>
    </rPh>
    <rPh sb="10" eb="14">
      <t>カイガンビカ</t>
    </rPh>
    <rPh sb="14" eb="16">
      <t>ザイダン</t>
    </rPh>
    <phoneticPr fontId="2"/>
  </si>
  <si>
    <t>公園墓地基金</t>
    <phoneticPr fontId="2"/>
  </si>
  <si>
    <t>再編関連特別事業基金</t>
    <phoneticPr fontId="5"/>
  </si>
  <si>
    <t>みどりの基金</t>
    <phoneticPr fontId="5"/>
  </si>
  <si>
    <t>猿島基金</t>
    <phoneticPr fontId="5"/>
  </si>
  <si>
    <t>万代基金</t>
    <phoneticPr fontId="5"/>
  </si>
  <si>
    <t>〇</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</si>
</sst>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178" fontId="20" fillId="0" borderId="40" xfId="11" applyNumberFormat="1" applyFont="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52191</c:v>
                </c:pt>
                <c:pt idx="1">
                  <c:v>48105</c:v>
                </c:pt>
                <c:pt idx="2">
                  <c:v>47446</c:v>
                </c:pt>
                <c:pt idx="3">
                  <c:v>48387</c:v>
                </c:pt>
                <c:pt idx="4">
                  <c:v>49684</c:v>
                </c:pt>
              </c:numCache>
            </c:numRef>
          </c:val>
          <c:smooth val="0"/>
          <c:extLst>
            <c:ext xmlns:c16="http://schemas.microsoft.com/office/drawing/2014/chart" uri="{C3380CC4-5D6E-409C-BE32-E72D297353CC}">
              <c16:uniqueId val="{00000000-B8CE-4E0A-A865-C28EC4ACE2E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35639</c:v>
                </c:pt>
                <c:pt idx="1">
                  <c:v>48010</c:v>
                </c:pt>
                <c:pt idx="2">
                  <c:v>41069</c:v>
                </c:pt>
                <c:pt idx="3">
                  <c:v>37964</c:v>
                </c:pt>
                <c:pt idx="4">
                  <c:v>37186</c:v>
                </c:pt>
              </c:numCache>
            </c:numRef>
          </c:val>
          <c:smooth val="0"/>
          <c:extLst>
            <c:ext xmlns:c16="http://schemas.microsoft.com/office/drawing/2014/chart" uri="{C3380CC4-5D6E-409C-BE32-E72D297353CC}">
              <c16:uniqueId val="{00000001-B8CE-4E0A-A865-C28EC4ACE2E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3.76</c:v>
                </c:pt>
                <c:pt idx="1">
                  <c:v>9.5399999999999991</c:v>
                </c:pt>
                <c:pt idx="2">
                  <c:v>8.18</c:v>
                </c:pt>
                <c:pt idx="3">
                  <c:v>5.87</c:v>
                </c:pt>
                <c:pt idx="4">
                  <c:v>6.4</c:v>
                </c:pt>
              </c:numCache>
            </c:numRef>
          </c:val>
          <c:extLst>
            <c:ext xmlns:c16="http://schemas.microsoft.com/office/drawing/2014/chart" uri="{C3380CC4-5D6E-409C-BE32-E72D297353CC}">
              <c16:uniqueId val="{00000000-A9FB-4659-B176-F717491074E0}"/>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8.35</c:v>
                </c:pt>
                <c:pt idx="1">
                  <c:v>10.3</c:v>
                </c:pt>
                <c:pt idx="2">
                  <c:v>12.74</c:v>
                </c:pt>
                <c:pt idx="3">
                  <c:v>13.31</c:v>
                </c:pt>
                <c:pt idx="4">
                  <c:v>12.2</c:v>
                </c:pt>
              </c:numCache>
            </c:numRef>
          </c:val>
          <c:extLst>
            <c:ext xmlns:c16="http://schemas.microsoft.com/office/drawing/2014/chart" uri="{C3380CC4-5D6E-409C-BE32-E72D297353CC}">
              <c16:uniqueId val="{00000001-A9FB-4659-B176-F717491074E0}"/>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-5.03</c:v>
                </c:pt>
                <c:pt idx="1">
                  <c:v>5.93</c:v>
                </c:pt>
                <c:pt idx="2">
                  <c:v>-4.3499999999999996</c:v>
                </c:pt>
                <c:pt idx="3">
                  <c:v>-5.46</c:v>
                </c:pt>
                <c:pt idx="4">
                  <c:v>-2.77</c:v>
                </c:pt>
              </c:numCache>
            </c:numRef>
          </c:val>
          <c:smooth val="0"/>
          <c:extLst>
            <c:ext xmlns:c16="http://schemas.microsoft.com/office/drawing/2014/chart" uri="{C3380CC4-5D6E-409C-BE32-E72D297353CC}">
              <c16:uniqueId val="{00000002-A9FB-4659-B176-F717491074E0}"/>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0-B950-48AB-A124-FC9E2BAA984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950-48AB-A124-FC9E2BAA9844}"/>
            </c:ext>
          </c:extLst>
        </c:ser>
        <c:ser>
          <c:idx val="2"/>
          <c:order val="2"/>
          <c:tx>
            <c:strRef>
              <c:f>データシート!$A$29</c:f>
              <c:strCache>
                <c:ptCount val="1"/>
                <c:pt idx="0">
                  <c:v>特別会計後期高齢者医療費</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#N/A</c:v>
                </c:pt>
                <c:pt idx="1">
                  <c:v>0.04</c:v>
                </c:pt>
                <c:pt idx="2">
                  <c:v>#N/A</c:v>
                </c:pt>
                <c:pt idx="3">
                  <c:v>0.03</c:v>
                </c:pt>
                <c:pt idx="4">
                  <c:v>#N/A</c:v>
                </c:pt>
                <c:pt idx="5">
                  <c:v>7.0000000000000007E-2</c:v>
                </c:pt>
                <c:pt idx="6">
                  <c:v>#N/A</c:v>
                </c:pt>
                <c:pt idx="7">
                  <c:v>0.02</c:v>
                </c:pt>
                <c:pt idx="8">
                  <c:v>#N/A</c:v>
                </c:pt>
                <c:pt idx="9">
                  <c:v>0.08</c:v>
                </c:pt>
              </c:numCache>
            </c:numRef>
          </c:val>
          <c:extLst>
            <c:ext xmlns:c16="http://schemas.microsoft.com/office/drawing/2014/chart" uri="{C3380CC4-5D6E-409C-BE32-E72D297353CC}">
              <c16:uniqueId val="{00000002-B950-48AB-A124-FC9E2BAA9844}"/>
            </c:ext>
          </c:extLst>
        </c:ser>
        <c:ser>
          <c:idx val="3"/>
          <c:order val="3"/>
          <c:tx>
            <c:strRef>
              <c:f>データシート!$A$30</c:f>
              <c:strCache>
                <c:ptCount val="1"/>
                <c:pt idx="0">
                  <c:v>特別会計公園墓地事業費</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0.14000000000000001</c:v>
                </c:pt>
                <c:pt idx="2">
                  <c:v>#N/A</c:v>
                </c:pt>
                <c:pt idx="3">
                  <c:v>0.18</c:v>
                </c:pt>
                <c:pt idx="4">
                  <c:v>#N/A</c:v>
                </c:pt>
                <c:pt idx="5">
                  <c:v>0.16</c:v>
                </c:pt>
                <c:pt idx="6">
                  <c:v>#N/A</c:v>
                </c:pt>
                <c:pt idx="7">
                  <c:v>0.13</c:v>
                </c:pt>
                <c:pt idx="8">
                  <c:v>#N/A</c:v>
                </c:pt>
                <c:pt idx="9">
                  <c:v>0.11</c:v>
                </c:pt>
              </c:numCache>
            </c:numRef>
          </c:val>
          <c:extLst>
            <c:ext xmlns:c16="http://schemas.microsoft.com/office/drawing/2014/chart" uri="{C3380CC4-5D6E-409C-BE32-E72D297353CC}">
              <c16:uniqueId val="{00000003-B950-48AB-A124-FC9E2BAA9844}"/>
            </c:ext>
          </c:extLst>
        </c:ser>
        <c:ser>
          <c:idx val="4"/>
          <c:order val="4"/>
          <c:tx>
            <c:strRef>
              <c:f>データシート!$A$31</c:f>
              <c:strCache>
                <c:ptCount val="1"/>
                <c:pt idx="0">
                  <c:v>特別会計国民健康保険費</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1.81</c:v>
                </c:pt>
                <c:pt idx="2">
                  <c:v>#N/A</c:v>
                </c:pt>
                <c:pt idx="3">
                  <c:v>1.54</c:v>
                </c:pt>
                <c:pt idx="4">
                  <c:v>#N/A</c:v>
                </c:pt>
                <c:pt idx="5">
                  <c:v>0.9</c:v>
                </c:pt>
                <c:pt idx="6">
                  <c:v>#N/A</c:v>
                </c:pt>
                <c:pt idx="7">
                  <c:v>0.12</c:v>
                </c:pt>
                <c:pt idx="8">
                  <c:v>#N/A</c:v>
                </c:pt>
                <c:pt idx="9">
                  <c:v>0.66</c:v>
                </c:pt>
              </c:numCache>
            </c:numRef>
          </c:val>
          <c:extLst>
            <c:ext xmlns:c16="http://schemas.microsoft.com/office/drawing/2014/chart" uri="{C3380CC4-5D6E-409C-BE32-E72D297353CC}">
              <c16:uniqueId val="{00000004-B950-48AB-A124-FC9E2BAA9844}"/>
            </c:ext>
          </c:extLst>
        </c:ser>
        <c:ser>
          <c:idx val="5"/>
          <c:order val="5"/>
          <c:tx>
            <c:strRef>
              <c:f>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3.24</c:v>
                </c:pt>
                <c:pt idx="2">
                  <c:v>#N/A</c:v>
                </c:pt>
                <c:pt idx="3">
                  <c:v>2.5499999999999998</c:v>
                </c:pt>
                <c:pt idx="4">
                  <c:v>#N/A</c:v>
                </c:pt>
                <c:pt idx="5">
                  <c:v>1.76</c:v>
                </c:pt>
                <c:pt idx="6">
                  <c:v>#N/A</c:v>
                </c:pt>
                <c:pt idx="7">
                  <c:v>1.21</c:v>
                </c:pt>
                <c:pt idx="8">
                  <c:v>#N/A</c:v>
                </c:pt>
                <c:pt idx="9">
                  <c:v>1.37</c:v>
                </c:pt>
              </c:numCache>
            </c:numRef>
          </c:val>
          <c:extLst>
            <c:ext xmlns:c16="http://schemas.microsoft.com/office/drawing/2014/chart" uri="{C3380CC4-5D6E-409C-BE32-E72D297353CC}">
              <c16:uniqueId val="{00000005-B950-48AB-A124-FC9E2BAA9844}"/>
            </c:ext>
          </c:extLst>
        </c:ser>
        <c:ser>
          <c:idx val="6"/>
          <c:order val="6"/>
          <c:tx>
            <c:strRef>
              <c:f>データシート!$A$33</c:f>
              <c:strCache>
                <c:ptCount val="1"/>
                <c:pt idx="0">
                  <c:v>特別会計介護保険費</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4.08</c:v>
                </c:pt>
                <c:pt idx="2">
                  <c:v>#N/A</c:v>
                </c:pt>
                <c:pt idx="3">
                  <c:v>2.58</c:v>
                </c:pt>
                <c:pt idx="4">
                  <c:v>#N/A</c:v>
                </c:pt>
                <c:pt idx="5">
                  <c:v>3.78</c:v>
                </c:pt>
                <c:pt idx="6">
                  <c:v>#N/A</c:v>
                </c:pt>
                <c:pt idx="7">
                  <c:v>5.08</c:v>
                </c:pt>
                <c:pt idx="8">
                  <c:v>#N/A</c:v>
                </c:pt>
                <c:pt idx="9">
                  <c:v>3.23</c:v>
                </c:pt>
              </c:numCache>
            </c:numRef>
          </c:val>
          <c:extLst>
            <c:ext xmlns:c16="http://schemas.microsoft.com/office/drawing/2014/chart" uri="{C3380CC4-5D6E-409C-BE32-E72D297353CC}">
              <c16:uniqueId val="{00000006-B950-48AB-A124-FC9E2BAA9844}"/>
            </c:ext>
          </c:extLst>
        </c:ser>
        <c:ser>
          <c:idx val="7"/>
          <c:order val="7"/>
          <c:tx>
            <c:strRef>
              <c:f>データシート!$A$34</c:f>
              <c:strCache>
                <c:ptCount val="1"/>
                <c:pt idx="0">
                  <c:v>水道事業会計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7.01</c:v>
                </c:pt>
                <c:pt idx="2">
                  <c:v>#N/A</c:v>
                </c:pt>
                <c:pt idx="3">
                  <c:v>5.38</c:v>
                </c:pt>
                <c:pt idx="4">
                  <c:v>#N/A</c:v>
                </c:pt>
                <c:pt idx="5">
                  <c:v>6.08</c:v>
                </c:pt>
                <c:pt idx="6">
                  <c:v>#N/A</c:v>
                </c:pt>
                <c:pt idx="7">
                  <c:v>6.14</c:v>
                </c:pt>
                <c:pt idx="8">
                  <c:v>#N/A</c:v>
                </c:pt>
                <c:pt idx="9">
                  <c:v>5.74</c:v>
                </c:pt>
              </c:numCache>
            </c:numRef>
          </c:val>
          <c:extLst>
            <c:ext xmlns:c16="http://schemas.microsoft.com/office/drawing/2014/chart" uri="{C3380CC4-5D6E-409C-BE32-E72D297353CC}">
              <c16:uniqueId val="{00000007-B950-48AB-A124-FC9E2BAA9844}"/>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3.61</c:v>
                </c:pt>
                <c:pt idx="2">
                  <c:v>#N/A</c:v>
                </c:pt>
                <c:pt idx="3">
                  <c:v>9.35</c:v>
                </c:pt>
                <c:pt idx="4">
                  <c:v>#N/A</c:v>
                </c:pt>
                <c:pt idx="5">
                  <c:v>8.01</c:v>
                </c:pt>
                <c:pt idx="6">
                  <c:v>#N/A</c:v>
                </c:pt>
                <c:pt idx="7">
                  <c:v>5.73</c:v>
                </c:pt>
                <c:pt idx="8">
                  <c:v>#N/A</c:v>
                </c:pt>
                <c:pt idx="9">
                  <c:v>6.28</c:v>
                </c:pt>
              </c:numCache>
            </c:numRef>
          </c:val>
          <c:extLst>
            <c:ext xmlns:c16="http://schemas.microsoft.com/office/drawing/2014/chart" uri="{C3380CC4-5D6E-409C-BE32-E72D297353CC}">
              <c16:uniqueId val="{00000008-B950-48AB-A124-FC9E2BAA9844}"/>
            </c:ext>
          </c:extLst>
        </c:ser>
        <c:ser>
          <c:idx val="9"/>
          <c:order val="9"/>
          <c:tx>
            <c:strRef>
              <c:f>データシート!$A$36</c:f>
              <c:strCache>
                <c:ptCount val="1"/>
                <c:pt idx="0">
                  <c:v>病院事業会計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4.0199999999999996</c:v>
                </c:pt>
                <c:pt idx="2">
                  <c:v>#N/A</c:v>
                </c:pt>
                <c:pt idx="3">
                  <c:v>4.03</c:v>
                </c:pt>
                <c:pt idx="4">
                  <c:v>#N/A</c:v>
                </c:pt>
                <c:pt idx="5">
                  <c:v>4.6399999999999997</c:v>
                </c:pt>
                <c:pt idx="6">
                  <c:v>#N/A</c:v>
                </c:pt>
                <c:pt idx="7">
                  <c:v>5.8</c:v>
                </c:pt>
                <c:pt idx="8">
                  <c:v>#N/A</c:v>
                </c:pt>
                <c:pt idx="9">
                  <c:v>6.88</c:v>
                </c:pt>
              </c:numCache>
            </c:numRef>
          </c:val>
          <c:extLst>
            <c:ext xmlns:c16="http://schemas.microsoft.com/office/drawing/2014/chart" uri="{C3380CC4-5D6E-409C-BE32-E72D297353CC}">
              <c16:uniqueId val="{00000009-B950-48AB-A124-FC9E2BAA984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15264</c:v>
                </c:pt>
                <c:pt idx="5">
                  <c:v>15162</c:v>
                </c:pt>
                <c:pt idx="8">
                  <c:v>15768</c:v>
                </c:pt>
                <c:pt idx="11">
                  <c:v>15673</c:v>
                </c:pt>
                <c:pt idx="14">
                  <c:v>15599</c:v>
                </c:pt>
              </c:numCache>
            </c:numRef>
          </c:val>
          <c:extLst>
            <c:ext xmlns:c16="http://schemas.microsoft.com/office/drawing/2014/chart" uri="{C3380CC4-5D6E-409C-BE32-E72D297353CC}">
              <c16:uniqueId val="{00000000-5C4F-43DC-A9B8-C568B5BFF5D7}"/>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C4F-43DC-A9B8-C568B5BFF5D7}"/>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64</c:v>
                </c:pt>
                <c:pt idx="3">
                  <c:v>63</c:v>
                </c:pt>
                <c:pt idx="6">
                  <c:v>62</c:v>
                </c:pt>
                <c:pt idx="9">
                  <c:v>61</c:v>
                </c:pt>
                <c:pt idx="12">
                  <c:v>61</c:v>
                </c:pt>
              </c:numCache>
            </c:numRef>
          </c:val>
          <c:extLst>
            <c:ext xmlns:c16="http://schemas.microsoft.com/office/drawing/2014/chart" uri="{C3380CC4-5D6E-409C-BE32-E72D297353CC}">
              <c16:uniqueId val="{00000002-5C4F-43DC-A9B8-C568B5BFF5D7}"/>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C4F-43DC-A9B8-C568B5BFF5D7}"/>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2574</c:v>
                </c:pt>
                <c:pt idx="3">
                  <c:v>2696</c:v>
                </c:pt>
                <c:pt idx="6">
                  <c:v>2677</c:v>
                </c:pt>
                <c:pt idx="9">
                  <c:v>2884</c:v>
                </c:pt>
                <c:pt idx="12">
                  <c:v>3391</c:v>
                </c:pt>
              </c:numCache>
            </c:numRef>
          </c:val>
          <c:extLst>
            <c:ext xmlns:c16="http://schemas.microsoft.com/office/drawing/2014/chart" uri="{C3380CC4-5D6E-409C-BE32-E72D297353CC}">
              <c16:uniqueId val="{00000004-5C4F-43DC-A9B8-C568B5BFF5D7}"/>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C4F-43DC-A9B8-C568B5BFF5D7}"/>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C4F-43DC-A9B8-C568B5BFF5D7}"/>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17146</c:v>
                </c:pt>
                <c:pt idx="3">
                  <c:v>16265</c:v>
                </c:pt>
                <c:pt idx="6">
                  <c:v>17103</c:v>
                </c:pt>
                <c:pt idx="9">
                  <c:v>17586</c:v>
                </c:pt>
                <c:pt idx="12">
                  <c:v>17404</c:v>
                </c:pt>
              </c:numCache>
            </c:numRef>
          </c:val>
          <c:extLst>
            <c:ext xmlns:c16="http://schemas.microsoft.com/office/drawing/2014/chart" uri="{C3380CC4-5D6E-409C-BE32-E72D297353CC}">
              <c16:uniqueId val="{00000007-5C4F-43DC-A9B8-C568B5BFF5D7}"/>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4520</c:v>
                </c:pt>
                <c:pt idx="2">
                  <c:v>#N/A</c:v>
                </c:pt>
                <c:pt idx="3">
                  <c:v>#N/A</c:v>
                </c:pt>
                <c:pt idx="4">
                  <c:v>3862</c:v>
                </c:pt>
                <c:pt idx="5">
                  <c:v>#N/A</c:v>
                </c:pt>
                <c:pt idx="6">
                  <c:v>#N/A</c:v>
                </c:pt>
                <c:pt idx="7">
                  <c:v>4074</c:v>
                </c:pt>
                <c:pt idx="8">
                  <c:v>#N/A</c:v>
                </c:pt>
                <c:pt idx="9">
                  <c:v>#N/A</c:v>
                </c:pt>
                <c:pt idx="10">
                  <c:v>4858</c:v>
                </c:pt>
                <c:pt idx="11">
                  <c:v>#N/A</c:v>
                </c:pt>
                <c:pt idx="12">
                  <c:v>#N/A</c:v>
                </c:pt>
                <c:pt idx="13">
                  <c:v>5257</c:v>
                </c:pt>
                <c:pt idx="14">
                  <c:v>#N/A</c:v>
                </c:pt>
              </c:numCache>
            </c:numRef>
          </c:val>
          <c:smooth val="0"/>
          <c:extLst>
            <c:ext xmlns:c16="http://schemas.microsoft.com/office/drawing/2014/chart" uri="{C3380CC4-5D6E-409C-BE32-E72D297353CC}">
              <c16:uniqueId val="{00000008-5C4F-43DC-A9B8-C568B5BFF5D7}"/>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139338</c:v>
                </c:pt>
                <c:pt idx="5">
                  <c:v>140599</c:v>
                </c:pt>
                <c:pt idx="8">
                  <c:v>136594</c:v>
                </c:pt>
                <c:pt idx="11">
                  <c:v>132543</c:v>
                </c:pt>
                <c:pt idx="14">
                  <c:v>133136</c:v>
                </c:pt>
              </c:numCache>
            </c:numRef>
          </c:val>
          <c:extLst>
            <c:ext xmlns:c16="http://schemas.microsoft.com/office/drawing/2014/chart" uri="{C3380CC4-5D6E-409C-BE32-E72D297353CC}">
              <c16:uniqueId val="{00000000-4244-430F-9692-0BFCFB2B9D6A}"/>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66291</c:v>
                </c:pt>
                <c:pt idx="5">
                  <c:v>69415</c:v>
                </c:pt>
                <c:pt idx="8">
                  <c:v>69655</c:v>
                </c:pt>
                <c:pt idx="11">
                  <c:v>64642</c:v>
                </c:pt>
                <c:pt idx="14">
                  <c:v>58085</c:v>
                </c:pt>
              </c:numCache>
            </c:numRef>
          </c:val>
          <c:extLst>
            <c:ext xmlns:c16="http://schemas.microsoft.com/office/drawing/2014/chart" uri="{C3380CC4-5D6E-409C-BE32-E72D297353CC}">
              <c16:uniqueId val="{00000001-4244-430F-9692-0BFCFB2B9D6A}"/>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13705</c:v>
                </c:pt>
                <c:pt idx="5">
                  <c:v>19561</c:v>
                </c:pt>
                <c:pt idx="8">
                  <c:v>23110</c:v>
                </c:pt>
                <c:pt idx="11">
                  <c:v>22839</c:v>
                </c:pt>
                <c:pt idx="14">
                  <c:v>24521</c:v>
                </c:pt>
              </c:numCache>
            </c:numRef>
          </c:val>
          <c:extLst>
            <c:ext xmlns:c16="http://schemas.microsoft.com/office/drawing/2014/chart" uri="{C3380CC4-5D6E-409C-BE32-E72D297353CC}">
              <c16:uniqueId val="{00000002-4244-430F-9692-0BFCFB2B9D6A}"/>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4244-430F-9692-0BFCFB2B9D6A}"/>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4244-430F-9692-0BFCFB2B9D6A}"/>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600</c:v>
                </c:pt>
                <c:pt idx="3">
                  <c:v>580</c:v>
                </c:pt>
                <c:pt idx="6">
                  <c:v>536</c:v>
                </c:pt>
                <c:pt idx="9">
                  <c:v>485</c:v>
                </c:pt>
                <c:pt idx="12">
                  <c:v>447</c:v>
                </c:pt>
              </c:numCache>
            </c:numRef>
          </c:val>
          <c:extLst>
            <c:ext xmlns:c16="http://schemas.microsoft.com/office/drawing/2014/chart" uri="{C3380CC4-5D6E-409C-BE32-E72D297353CC}">
              <c16:uniqueId val="{00000005-4244-430F-9692-0BFCFB2B9D6A}"/>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20077</c:v>
                </c:pt>
                <c:pt idx="3">
                  <c:v>19623</c:v>
                </c:pt>
                <c:pt idx="6">
                  <c:v>19110</c:v>
                </c:pt>
                <c:pt idx="9">
                  <c:v>20420</c:v>
                </c:pt>
                <c:pt idx="12">
                  <c:v>20116</c:v>
                </c:pt>
              </c:numCache>
            </c:numRef>
          </c:val>
          <c:extLst>
            <c:ext xmlns:c16="http://schemas.microsoft.com/office/drawing/2014/chart" uri="{C3380CC4-5D6E-409C-BE32-E72D297353CC}">
              <c16:uniqueId val="{00000006-4244-430F-9692-0BFCFB2B9D6A}"/>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7-4244-430F-9692-0BFCFB2B9D6A}"/>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34801</c:v>
                </c:pt>
                <c:pt idx="3">
                  <c:v>33326</c:v>
                </c:pt>
                <c:pt idx="6">
                  <c:v>30921</c:v>
                </c:pt>
                <c:pt idx="9">
                  <c:v>32583</c:v>
                </c:pt>
                <c:pt idx="12">
                  <c:v>43804</c:v>
                </c:pt>
              </c:numCache>
            </c:numRef>
          </c:val>
          <c:extLst>
            <c:ext xmlns:c16="http://schemas.microsoft.com/office/drawing/2014/chart" uri="{C3380CC4-5D6E-409C-BE32-E72D297353CC}">
              <c16:uniqueId val="{00000008-4244-430F-9692-0BFCFB2B9D6A}"/>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812</c:v>
                </c:pt>
                <c:pt idx="3">
                  <c:v>748</c:v>
                </c:pt>
                <c:pt idx="6">
                  <c:v>683</c:v>
                </c:pt>
                <c:pt idx="9">
                  <c:v>619</c:v>
                </c:pt>
                <c:pt idx="12">
                  <c:v>555</c:v>
                </c:pt>
              </c:numCache>
            </c:numRef>
          </c:val>
          <c:extLst>
            <c:ext xmlns:c16="http://schemas.microsoft.com/office/drawing/2014/chart" uri="{C3380CC4-5D6E-409C-BE32-E72D297353CC}">
              <c16:uniqueId val="{00000009-4244-430F-9692-0BFCFB2B9D6A}"/>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186388</c:v>
                </c:pt>
                <c:pt idx="3">
                  <c:v>192391</c:v>
                </c:pt>
                <c:pt idx="6">
                  <c:v>190843</c:v>
                </c:pt>
                <c:pt idx="9">
                  <c:v>185509</c:v>
                </c:pt>
                <c:pt idx="12">
                  <c:v>179140</c:v>
                </c:pt>
              </c:numCache>
            </c:numRef>
          </c:val>
          <c:extLst>
            <c:ext xmlns:c16="http://schemas.microsoft.com/office/drawing/2014/chart" uri="{C3380CC4-5D6E-409C-BE32-E72D297353CC}">
              <c16:uniqueId val="{0000000A-4244-430F-9692-0BFCFB2B9D6A}"/>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23343</c:v>
                </c:pt>
                <c:pt idx="2">
                  <c:v>#N/A</c:v>
                </c:pt>
                <c:pt idx="3">
                  <c:v>#N/A</c:v>
                </c:pt>
                <c:pt idx="4">
                  <c:v>17092</c:v>
                </c:pt>
                <c:pt idx="5">
                  <c:v>#N/A</c:v>
                </c:pt>
                <c:pt idx="6">
                  <c:v>#N/A</c:v>
                </c:pt>
                <c:pt idx="7">
                  <c:v>12733</c:v>
                </c:pt>
                <c:pt idx="8">
                  <c:v>#N/A</c:v>
                </c:pt>
                <c:pt idx="9">
                  <c:v>#N/A</c:v>
                </c:pt>
                <c:pt idx="10">
                  <c:v>19592</c:v>
                </c:pt>
                <c:pt idx="11">
                  <c:v>#N/A</c:v>
                </c:pt>
                <c:pt idx="12">
                  <c:v>#N/A</c:v>
                </c:pt>
                <c:pt idx="13">
                  <c:v>28320</c:v>
                </c:pt>
                <c:pt idx="14">
                  <c:v>#N/A</c:v>
                </c:pt>
              </c:numCache>
            </c:numRef>
          </c:val>
          <c:smooth val="0"/>
          <c:extLst>
            <c:ext xmlns:c16="http://schemas.microsoft.com/office/drawing/2014/chart" uri="{C3380CC4-5D6E-409C-BE32-E72D297353CC}">
              <c16:uniqueId val="{0000000B-4244-430F-9692-0BFCFB2B9D6A}"/>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10880</c:v>
                </c:pt>
                <c:pt idx="1">
                  <c:v>11509</c:v>
                </c:pt>
                <c:pt idx="2">
                  <c:v>10885</c:v>
                </c:pt>
              </c:numCache>
            </c:numRef>
          </c:val>
          <c:extLst>
            <c:ext xmlns:c16="http://schemas.microsoft.com/office/drawing/2014/chart" uri="{C3380CC4-5D6E-409C-BE32-E72D297353CC}">
              <c16:uniqueId val="{00000000-B5AC-487D-BC73-E1B2F2814F86}"/>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2399</c:v>
                </c:pt>
                <c:pt idx="1">
                  <c:v>2402</c:v>
                </c:pt>
                <c:pt idx="2">
                  <c:v>2993</c:v>
                </c:pt>
              </c:numCache>
            </c:numRef>
          </c:val>
          <c:extLst>
            <c:ext xmlns:c16="http://schemas.microsoft.com/office/drawing/2014/chart" uri="{C3380CC4-5D6E-409C-BE32-E72D297353CC}">
              <c16:uniqueId val="{00000001-B5AC-487D-BC73-E1B2F2814F86}"/>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5174</c:v>
                </c:pt>
                <c:pt idx="1">
                  <c:v>3712</c:v>
                </c:pt>
                <c:pt idx="2">
                  <c:v>3570</c:v>
                </c:pt>
              </c:numCache>
            </c:numRef>
          </c:val>
          <c:extLst>
            <c:ext xmlns:c16="http://schemas.microsoft.com/office/drawing/2014/chart" uri="{C3380CC4-5D6E-409C-BE32-E72D297353CC}">
              <c16:uniqueId val="{00000002-B5AC-487D-BC73-E1B2F2814F86}"/>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神奈川県横須賀市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下水道事業会計における資本平準化債の発行可能額の減少による繰入金の増（</a:t>
          </a:r>
          <a:r>
            <a:rPr kumimoji="1" lang="en-US" altLang="ja-JP" sz="1400">
              <a:latin typeface="ＭＳ ゴシック" pitchFamily="49" charset="-128"/>
              <a:ea typeface="ＭＳ ゴシック" pitchFamily="49" charset="-128"/>
            </a:rPr>
            <a:t>+3.8</a:t>
          </a:r>
          <a:r>
            <a:rPr kumimoji="1" lang="ja-JP" altLang="en-US" sz="1400">
              <a:latin typeface="ＭＳ ゴシック" pitchFamily="49" charset="-128"/>
              <a:ea typeface="ＭＳ ゴシック" pitchFamily="49" charset="-128"/>
            </a:rPr>
            <a:t>億円）などにより実質公債費比率の分子は</a:t>
          </a:r>
          <a:r>
            <a:rPr kumimoji="1" lang="en-US" altLang="ja-JP" sz="1400">
              <a:latin typeface="ＭＳ ゴシック" pitchFamily="49" charset="-128"/>
              <a:ea typeface="ＭＳ ゴシック" pitchFamily="49" charset="-128"/>
            </a:rPr>
            <a:t>4.0</a:t>
          </a:r>
          <a:r>
            <a:rPr kumimoji="1" lang="ja-JP" altLang="en-US" sz="1400">
              <a:latin typeface="ＭＳ ゴシック" pitchFamily="49" charset="-128"/>
              <a:ea typeface="ＭＳ ゴシック" pitchFamily="49" charset="-128"/>
            </a:rPr>
            <a:t>億円増加している。</a:t>
          </a:r>
        </a:p>
        <a:p>
          <a:r>
            <a:rPr kumimoji="1" lang="ja-JP" altLang="en-US" sz="1400">
              <a:latin typeface="ＭＳ ゴシック" pitchFamily="49" charset="-128"/>
              <a:ea typeface="ＭＳ ゴシック" pitchFamily="49" charset="-128"/>
            </a:rPr>
            <a:t>　</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今後も、事業の優先順位付けなどにより、市債の発行・償還の平準化により、公債費負担の適正化に努めていく。</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満期一括償還地方債の借入れはない。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神奈川県横須賀市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新病院設立等に伴い準元利償還金が増加（</a:t>
          </a:r>
          <a:r>
            <a:rPr kumimoji="1" lang="en-US" altLang="ja-JP" sz="1400">
              <a:latin typeface="ＭＳ ゴシック" pitchFamily="49" charset="-128"/>
              <a:ea typeface="ＭＳ ゴシック" pitchFamily="49" charset="-128"/>
            </a:rPr>
            <a:t>+112.2</a:t>
          </a:r>
          <a:r>
            <a:rPr kumimoji="1" lang="ja-JP" altLang="en-US" sz="1400">
              <a:latin typeface="ＭＳ ゴシック" pitchFamily="49" charset="-128"/>
              <a:ea typeface="ＭＳ ゴシック" pitchFamily="49" charset="-128"/>
            </a:rPr>
            <a:t>億円）したことなどにより、将来負担比率の分子は前年度より</a:t>
          </a:r>
          <a:r>
            <a:rPr kumimoji="1" lang="en-US" altLang="ja-JP" sz="1400">
              <a:latin typeface="ＭＳ ゴシック" pitchFamily="49" charset="-128"/>
              <a:ea typeface="ＭＳ ゴシック" pitchFamily="49" charset="-128"/>
            </a:rPr>
            <a:t>87.2</a:t>
          </a:r>
          <a:r>
            <a:rPr kumimoji="1" lang="ja-JP" altLang="en-US" sz="1400">
              <a:latin typeface="ＭＳ ゴシック" pitchFamily="49" charset="-128"/>
              <a:ea typeface="ＭＳ ゴシック" pitchFamily="49" charset="-128"/>
            </a:rPr>
            <a:t>億円増加した。</a:t>
          </a:r>
        </a:p>
        <a:p>
          <a:r>
            <a:rPr kumimoji="1" lang="ja-JP" altLang="en-US" sz="1400">
              <a:latin typeface="ＭＳ ゴシック" pitchFamily="49" charset="-128"/>
              <a:ea typeface="ＭＳ ゴシック" pitchFamily="49" charset="-128"/>
            </a:rPr>
            <a:t>　今後大規模工事が予定されていることや、施設の老朽化も進んでいる状況のため、事業の優先順位付けなどにより、市債発行の適正管理や公債費の平準化を図り、持続可能な財政運営に努めていく。</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神奈川県横須賀市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財政調整基金は、支出を決算ベースでタイトに見込んだこと等により決算剰余金が増加し、積立額が増加した。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その他特定目的基金は、ふるさと納税による積立金の増額があったが、再編関連特別事業基金で、再編交付金の交付が令和４年度を</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もって満了したことにより積立金よりも取り崩し額が多かったこともあり、基金全体では前年度に比べて年度末残高が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財政調整基金については、今後の財政収支を見通し、行財政改革の推進により事業の見直しや経費の削減、収入の増加を図るなどして</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残高の確保に努めていく。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その他特定目的基金については、「会計管理者所管会計及び基金の資金管理運用基準」に基づき、適切に運用していく。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公園墓地基金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・公園墓地を整備するための必要な費用に充当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再編関連特別事業基金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・駐留軍等の再編の円滑な実施に関する特別措置法施行令</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年政令第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268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号</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第</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条に掲げる再編関連特別事業を実施するための</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必要な費用に充当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みどりの基金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・緑化を推進し、みどりの保全に資するための必要な費用に充当</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猿島基金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・猿島公園を維持管理するために必要な費用に充当</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再編関連特別事業基金については、再編交付金の交付が令和４年度をもって満了となったことによる積立額の減少（△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公園墓地基金については、公園墓地の使用料の増加による積立金の増加（</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猿島基金について、ふるさと納税による積立金の増額（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みどりの基金について、ふるさと納税による積立金の増額（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0.6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「会計管理者所管会計及び基金の資金管理運用基準」に基づき、適切に運用していく。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令和６年度の取崩が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31.1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24.8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億円となり、前年度に比べ</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億円減少した。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今後の財政収支を見通し、行財政改革の推進により事業の見直しや経費の削減、収入の増加を図るなどして残高の確保に努めていく。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元金償還が開始された一方で、新たに臨時財政対策債の前倒し償還分を積み立てたため、</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当面は、令和３年度に発行した臨時財政対策債の償還財源として、適切に管理・運用する。あわせて、令和６年度から始まった国の臨</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時財政対策債の前倒し償還分については一時的な歳入として処理せず、償還額に差が生じないよう基金に積み立て、毎年度、当該年</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度の償還相当額のみを取り崩すこととする。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神奈川県横須賀市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379,041
371,536
100.81
177,320,498
171,315,612
5,708,492
89,193,022
178,858,278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36.2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前年度と比較し基準財政需要額は増加（</a:t>
          </a:r>
          <a:r>
            <a:rPr kumimoji="1" lang="en-US" altLang="ja-JP" sz="1300">
              <a:latin typeface="ＭＳ Ｐゴシック" panose="020B0600070205080204" pitchFamily="50" charset="-128"/>
              <a:ea typeface="ＭＳ Ｐゴシック" panose="020B0600070205080204" pitchFamily="50" charset="-128"/>
            </a:rPr>
            <a:t>+30.8</a:t>
          </a:r>
          <a:r>
            <a:rPr kumimoji="1" lang="ja-JP" altLang="en-US" sz="1300">
              <a:latin typeface="ＭＳ Ｐゴシック" panose="020B0600070205080204" pitchFamily="50" charset="-128"/>
              <a:ea typeface="ＭＳ Ｐゴシック" panose="020B0600070205080204" pitchFamily="50" charset="-128"/>
            </a:rPr>
            <a:t>億円）し、基準財政収入額の増加が</a:t>
          </a:r>
          <a:r>
            <a:rPr kumimoji="1" lang="en-US" altLang="ja-JP" sz="1300">
              <a:latin typeface="ＭＳ Ｐゴシック" panose="020B0600070205080204" pitchFamily="50" charset="-128"/>
              <a:ea typeface="ＭＳ Ｐゴシック" panose="020B0600070205080204" pitchFamily="50" charset="-128"/>
            </a:rPr>
            <a:t>+20.0</a:t>
          </a:r>
          <a:r>
            <a:rPr kumimoji="1" lang="ja-JP" altLang="en-US" sz="1300">
              <a:latin typeface="ＭＳ Ｐゴシック" panose="020B0600070205080204" pitchFamily="50" charset="-128"/>
              <a:ea typeface="ＭＳ Ｐゴシック" panose="020B0600070205080204" pitchFamily="50" charset="-128"/>
            </a:rPr>
            <a:t>億円となったため、前年度から</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ポイント下降した。</a:t>
          </a:r>
        </a:p>
        <a:p>
          <a:r>
            <a:rPr kumimoji="1" lang="ja-JP" altLang="en-US" sz="1300">
              <a:latin typeface="ＭＳ Ｐゴシック" panose="020B0600070205080204" pitchFamily="50" charset="-128"/>
              <a:ea typeface="ＭＳ Ｐゴシック" panose="020B0600070205080204" pitchFamily="50" charset="-128"/>
            </a:rPr>
            <a:t>　今後も</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化の推進をはじめ、業務の見直しや事務の効率化に努めるとともに、観光を軸とした経済の活性化や企業誘致などにより税収等の増による収入の増加に努める。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105228</xdr:rowOff>
    </xdr:from>
    <xdr:to>
      <xdr:col>23</xdr:col>
      <xdr:colOff>133350</xdr:colOff>
      <xdr:row>44</xdr:row>
      <xdr:rowOff>165100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105978"/>
          <a:ext cx="0" cy="1602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137177</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165100</xdr:rowOff>
    </xdr:from>
    <xdr:to>
      <xdr:col>24</xdr:col>
      <xdr:colOff>12700</xdr:colOff>
      <xdr:row>44</xdr:row>
      <xdr:rowOff>165100</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20155</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849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105228</xdr:rowOff>
    </xdr:from>
    <xdr:to>
      <xdr:col>24</xdr:col>
      <xdr:colOff>12700</xdr:colOff>
      <xdr:row>35</xdr:row>
      <xdr:rowOff>105228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1059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42635</xdr:rowOff>
    </xdr:from>
    <xdr:to>
      <xdr:col>23</xdr:col>
      <xdr:colOff>133350</xdr:colOff>
      <xdr:row>42</xdr:row>
      <xdr:rowOff>59872</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7243535"/>
          <a:ext cx="838200" cy="17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162577</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7020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146050</xdr:rowOff>
    </xdr:from>
    <xdr:to>
      <xdr:col>23</xdr:col>
      <xdr:colOff>184150</xdr:colOff>
      <xdr:row>42</xdr:row>
      <xdr:rowOff>76200</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8165</xdr:rowOff>
    </xdr:from>
    <xdr:to>
      <xdr:col>19</xdr:col>
      <xdr:colOff>133350</xdr:colOff>
      <xdr:row>42</xdr:row>
      <xdr:rowOff>42635</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a:off x="3225800" y="7209065"/>
          <a:ext cx="889000" cy="3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146050</xdr:rowOff>
    </xdr:from>
    <xdr:to>
      <xdr:col>19</xdr:col>
      <xdr:colOff>184150</xdr:colOff>
      <xdr:row>42</xdr:row>
      <xdr:rowOff>76200</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86377</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94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41</xdr:row>
      <xdr:rowOff>145143</xdr:rowOff>
    </xdr:from>
    <xdr:to>
      <xdr:col>15</xdr:col>
      <xdr:colOff>82550</xdr:colOff>
      <xdr:row>42</xdr:row>
      <xdr:rowOff>8165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a:off x="2336800" y="7174593"/>
          <a:ext cx="88900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111578</xdr:rowOff>
    </xdr:from>
    <xdr:to>
      <xdr:col>15</xdr:col>
      <xdr:colOff>133350</xdr:colOff>
      <xdr:row>42</xdr:row>
      <xdr:rowOff>41728</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51905</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6909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41</xdr:row>
      <xdr:rowOff>110672</xdr:rowOff>
    </xdr:from>
    <xdr:to>
      <xdr:col>11</xdr:col>
      <xdr:colOff>31750</xdr:colOff>
      <xdr:row>41</xdr:row>
      <xdr:rowOff>145143</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140122"/>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7141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7227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77107</xdr:rowOff>
    </xdr:from>
    <xdr:to>
      <xdr:col>7</xdr:col>
      <xdr:colOff>31750</xdr:colOff>
      <xdr:row>42</xdr:row>
      <xdr:rowOff>7257</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7106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163484</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19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9072</xdr:rowOff>
    </xdr:from>
    <xdr:to>
      <xdr:col>23</xdr:col>
      <xdr:colOff>184150</xdr:colOff>
      <xdr:row>42</xdr:row>
      <xdr:rowOff>110672</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720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152599</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7182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41</xdr:row>
      <xdr:rowOff>163285</xdr:rowOff>
    </xdr:from>
    <xdr:to>
      <xdr:col>19</xdr:col>
      <xdr:colOff>184150</xdr:colOff>
      <xdr:row>42</xdr:row>
      <xdr:rowOff>93435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7192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78212</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72791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41</xdr:row>
      <xdr:rowOff>128815</xdr:rowOff>
    </xdr:from>
    <xdr:to>
      <xdr:col>15</xdr:col>
      <xdr:colOff>133350</xdr:colOff>
      <xdr:row>42</xdr:row>
      <xdr:rowOff>58965</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71582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72446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41</xdr:row>
      <xdr:rowOff>94343</xdr:rowOff>
    </xdr:from>
    <xdr:to>
      <xdr:col>11</xdr:col>
      <xdr:colOff>82550</xdr:colOff>
      <xdr:row>42</xdr:row>
      <xdr:rowOff>24493</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7123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34670</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6892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59872</xdr:rowOff>
    </xdr:from>
    <xdr:to>
      <xdr:col>7</xdr:col>
      <xdr:colOff>31750</xdr:colOff>
      <xdr:row>41</xdr:row>
      <xdr:rowOff>161472</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708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199</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858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050">
              <a:latin typeface="ＭＳ Ｐゴシック" panose="020B0600070205080204" pitchFamily="50" charset="-128"/>
              <a:ea typeface="ＭＳ Ｐゴシック" panose="020B0600070205080204" pitchFamily="50" charset="-128"/>
            </a:rPr>
            <a:t>　経常収支比率の分母は地方税（</a:t>
          </a:r>
          <a:r>
            <a:rPr kumimoji="1" lang="en-US" altLang="ja-JP" sz="1050">
              <a:latin typeface="ＭＳ Ｐゴシック" panose="020B0600070205080204" pitchFamily="50" charset="-128"/>
              <a:ea typeface="ＭＳ Ｐゴシック" panose="020B0600070205080204" pitchFamily="50" charset="-128"/>
            </a:rPr>
            <a:t>+17.6</a:t>
          </a:r>
          <a:r>
            <a:rPr kumimoji="1" lang="ja-JP" altLang="en-US" sz="1050">
              <a:latin typeface="ＭＳ Ｐゴシック" panose="020B0600070205080204" pitchFamily="50" charset="-128"/>
              <a:ea typeface="ＭＳ Ｐゴシック" panose="020B0600070205080204" pitchFamily="50" charset="-128"/>
            </a:rPr>
            <a:t>億円）や地方特例交付金（</a:t>
          </a:r>
          <a:r>
            <a:rPr kumimoji="1" lang="en-US" altLang="ja-JP" sz="1050">
              <a:latin typeface="ＭＳ Ｐゴシック" panose="020B0600070205080204" pitchFamily="50" charset="-128"/>
              <a:ea typeface="ＭＳ Ｐゴシック" panose="020B0600070205080204" pitchFamily="50" charset="-128"/>
            </a:rPr>
            <a:t>+17.2</a:t>
          </a:r>
          <a:r>
            <a:rPr kumimoji="1" lang="ja-JP" altLang="en-US" sz="1050">
              <a:latin typeface="ＭＳ Ｐゴシック" panose="020B0600070205080204" pitchFamily="50" charset="-128"/>
              <a:ea typeface="ＭＳ Ｐゴシック" panose="020B0600070205080204" pitchFamily="50" charset="-128"/>
            </a:rPr>
            <a:t>億円）、普通交付税（</a:t>
          </a:r>
          <a:r>
            <a:rPr kumimoji="1" lang="en-US" altLang="ja-JP" sz="1050">
              <a:latin typeface="ＭＳ Ｐゴシック" panose="020B0600070205080204" pitchFamily="50" charset="-128"/>
              <a:ea typeface="ＭＳ Ｐゴシック" panose="020B0600070205080204" pitchFamily="50" charset="-128"/>
            </a:rPr>
            <a:t>+13.1</a:t>
          </a:r>
          <a:r>
            <a:rPr kumimoji="1" lang="ja-JP" altLang="en-US" sz="1050">
              <a:latin typeface="ＭＳ Ｐゴシック" panose="020B0600070205080204" pitchFamily="50" charset="-128"/>
              <a:ea typeface="ＭＳ Ｐゴシック" panose="020B0600070205080204" pitchFamily="50" charset="-128"/>
            </a:rPr>
            <a:t>億円）の増などにより、経常一般財源全体で</a:t>
          </a:r>
          <a:r>
            <a:rPr kumimoji="1" lang="en-US" altLang="ja-JP" sz="1050">
              <a:latin typeface="ＭＳ Ｐゴシック" panose="020B0600070205080204" pitchFamily="50" charset="-128"/>
              <a:ea typeface="ＭＳ Ｐゴシック" panose="020B0600070205080204" pitchFamily="50" charset="-128"/>
            </a:rPr>
            <a:t>45</a:t>
          </a:r>
          <a:r>
            <a:rPr kumimoji="1" lang="ja-JP" altLang="en-US" sz="1050">
              <a:latin typeface="ＭＳ Ｐゴシック" panose="020B0600070205080204" pitchFamily="50" charset="-128"/>
              <a:ea typeface="ＭＳ Ｐゴシック" panose="020B0600070205080204" pitchFamily="50" charset="-128"/>
            </a:rPr>
            <a:t>億円程増加した。</a:t>
          </a:r>
        </a:p>
        <a:p>
          <a:r>
            <a:rPr kumimoji="1" lang="ja-JP" altLang="en-US" sz="1050">
              <a:latin typeface="ＭＳ Ｐゴシック" panose="020B0600070205080204" pitchFamily="50" charset="-128"/>
              <a:ea typeface="ＭＳ Ｐゴシック" panose="020B0600070205080204" pitchFamily="50" charset="-128"/>
            </a:rPr>
            <a:t>　分子は、人事院勧告による給与費の増・退職手当支給による人件費（</a:t>
          </a:r>
          <a:r>
            <a:rPr kumimoji="1" lang="en-US" altLang="ja-JP" sz="1050">
              <a:latin typeface="ＭＳ Ｐゴシック" panose="020B0600070205080204" pitchFamily="50" charset="-128"/>
              <a:ea typeface="ＭＳ Ｐゴシック" panose="020B0600070205080204" pitchFamily="50" charset="-128"/>
            </a:rPr>
            <a:t>+26.7</a:t>
          </a:r>
          <a:r>
            <a:rPr kumimoji="1" lang="ja-JP" altLang="en-US" sz="1050">
              <a:latin typeface="ＭＳ Ｐゴシック" panose="020B0600070205080204" pitchFamily="50" charset="-128"/>
              <a:ea typeface="ＭＳ Ｐゴシック" panose="020B0600070205080204" pitchFamily="50" charset="-128"/>
            </a:rPr>
            <a:t>億円）の増加や、システム標準化によるランニング費用の増・物価高騰による施設の光熱水費や委託料等（</a:t>
          </a:r>
          <a:r>
            <a:rPr kumimoji="1" lang="en-US" altLang="ja-JP" sz="1050">
              <a:latin typeface="ＭＳ Ｐゴシック" panose="020B0600070205080204" pitchFamily="50" charset="-128"/>
              <a:ea typeface="ＭＳ Ｐゴシック" panose="020B0600070205080204" pitchFamily="50" charset="-128"/>
            </a:rPr>
            <a:t>+13.1</a:t>
          </a:r>
          <a:r>
            <a:rPr kumimoji="1" lang="ja-JP" altLang="en-US" sz="1050">
              <a:latin typeface="ＭＳ Ｐゴシック" panose="020B0600070205080204" pitchFamily="50" charset="-128"/>
              <a:ea typeface="ＭＳ Ｐゴシック" panose="020B0600070205080204" pitchFamily="50" charset="-128"/>
            </a:rPr>
            <a:t>億円）の増加により、経常一般財源全体で</a:t>
          </a:r>
          <a:r>
            <a:rPr kumimoji="1" lang="en-US" altLang="ja-JP" sz="1050">
              <a:latin typeface="ＭＳ Ｐゴシック" panose="020B0600070205080204" pitchFamily="50" charset="-128"/>
              <a:ea typeface="ＭＳ Ｐゴシック" panose="020B0600070205080204" pitchFamily="50" charset="-128"/>
            </a:rPr>
            <a:t>40.5</a:t>
          </a:r>
          <a:r>
            <a:rPr kumimoji="1" lang="ja-JP" altLang="en-US" sz="1050">
              <a:latin typeface="ＭＳ Ｐゴシック" panose="020B0600070205080204" pitchFamily="50" charset="-128"/>
              <a:ea typeface="ＭＳ Ｐゴシック" panose="020B0600070205080204" pitchFamily="50" charset="-128"/>
            </a:rPr>
            <a:t>億円増加した。</a:t>
          </a:r>
        </a:p>
        <a:p>
          <a:r>
            <a:rPr kumimoji="1" lang="ja-JP" altLang="en-US" sz="1050">
              <a:latin typeface="ＭＳ Ｐゴシック" panose="020B0600070205080204" pitchFamily="50" charset="-128"/>
              <a:ea typeface="ＭＳ Ｐゴシック" panose="020B0600070205080204" pitchFamily="50" charset="-128"/>
            </a:rPr>
            <a:t>　これらの結果、経常収支比率は前年度と比べて</a:t>
          </a:r>
          <a:r>
            <a:rPr kumimoji="1" lang="en-US" altLang="ja-JP" sz="1050">
              <a:latin typeface="ＭＳ Ｐゴシック" panose="020B0600070205080204" pitchFamily="50" charset="-128"/>
              <a:ea typeface="ＭＳ Ｐゴシック" panose="020B0600070205080204" pitchFamily="50" charset="-128"/>
            </a:rPr>
            <a:t>0.5</a:t>
          </a:r>
          <a:r>
            <a:rPr kumimoji="1" lang="ja-JP" altLang="en-US" sz="1050">
              <a:latin typeface="ＭＳ Ｐゴシック" panose="020B0600070205080204" pitchFamily="50" charset="-128"/>
              <a:ea typeface="ＭＳ Ｐゴシック" panose="020B0600070205080204" pitchFamily="50" charset="-128"/>
            </a:rPr>
            <a:t>％減少した。</a:t>
          </a:r>
        </a:p>
        <a:p>
          <a:r>
            <a:rPr kumimoji="1" lang="ja-JP" altLang="en-US" sz="1050">
              <a:latin typeface="ＭＳ Ｐゴシック" panose="020B0600070205080204" pitchFamily="50" charset="-128"/>
              <a:ea typeface="ＭＳ Ｐゴシック" panose="020B0600070205080204" pitchFamily="50" charset="-128"/>
            </a:rPr>
            <a:t>　今後も社会保障費の増加が見込まれる中、事業の見直しや事務の効率化により支出全体の抑制に努めるとともに、観光を軸とした経済の活性化や企業誘致などにより税収などの収入の増加に努める。</a:t>
          </a: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a:extLst>
            <a:ext uri="{FF2B5EF4-FFF2-40B4-BE49-F238E27FC236}">
              <a16:creationId xmlns:a16="http://schemas.microsoft.com/office/drawing/2014/main" id="{00000000-0008-0000-0300-00007F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a:extLst>
            <a:ext uri="{FF2B5EF4-FFF2-40B4-BE49-F238E27FC236}">
              <a16:creationId xmlns:a16="http://schemas.microsoft.com/office/drawing/2014/main" id="{00000000-0008-0000-0300-000080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76200</xdr:rowOff>
    </xdr:from>
    <xdr:to>
      <xdr:col>23</xdr:col>
      <xdr:colOff>133350</xdr:colOff>
      <xdr:row>67</xdr:row>
      <xdr:rowOff>152400</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flipV="1">
          <a:off x="4953000" y="10191750"/>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124477</xdr:rowOff>
    </xdr:from>
    <xdr:ext cx="762000" cy="259045"/>
    <xdr:sp macro="" textlink="">
      <xdr:nvSpPr>
        <xdr:cNvPr id="130" name="財政構造の弾力性最小値テキスト">
          <a:extLst>
            <a:ext uri="{FF2B5EF4-FFF2-40B4-BE49-F238E27FC236}">
              <a16:creationId xmlns:a16="http://schemas.microsoft.com/office/drawing/2014/main" id="{00000000-0008-0000-0300-000082000000}"/>
            </a:ext>
          </a:extLst>
        </xdr:cNvPr>
        <xdr:cNvSpPr txBox="1"/>
      </xdr:nvSpPr>
      <xdr:spPr>
        <a:xfrm>
          <a:off x="5041900" y="1161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152400</xdr:rowOff>
    </xdr:from>
    <xdr:to>
      <xdr:col>24</xdr:col>
      <xdr:colOff>12700</xdr:colOff>
      <xdr:row>67</xdr:row>
      <xdr:rowOff>152400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163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162577</xdr:rowOff>
    </xdr:from>
    <xdr:ext cx="762000" cy="259045"/>
    <xdr:sp macro="" textlink="">
      <xdr:nvSpPr>
        <xdr:cNvPr id="132" name="財政構造の弾力性最大値テキスト">
          <a:extLst>
            <a:ext uri="{FF2B5EF4-FFF2-40B4-BE49-F238E27FC236}">
              <a16:creationId xmlns:a16="http://schemas.microsoft.com/office/drawing/2014/main" id="{00000000-0008-0000-0300-000084000000}"/>
            </a:ext>
          </a:extLst>
        </xdr:cNvPr>
        <xdr:cNvSpPr txBox="1"/>
      </xdr:nvSpPr>
      <xdr:spPr>
        <a:xfrm>
          <a:off x="5041900" y="9935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76200</xdr:rowOff>
    </xdr:from>
    <xdr:to>
      <xdr:col>24</xdr:col>
      <xdr:colOff>12700</xdr:colOff>
      <xdr:row>59</xdr:row>
      <xdr:rowOff>76200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4864100" y="10191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67</xdr:row>
      <xdr:rowOff>88054</xdr:rowOff>
    </xdr:from>
    <xdr:to>
      <xdr:col>23</xdr:col>
      <xdr:colOff>133350</xdr:colOff>
      <xdr:row>67</xdr:row>
      <xdr:rowOff>108162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4114800" y="11575204"/>
          <a:ext cx="838200" cy="20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64</xdr:row>
      <xdr:rowOff>147337</xdr:rowOff>
    </xdr:from>
    <xdr:ext cx="762000" cy="259045"/>
    <xdr:sp macro="" textlink="">
      <xdr:nvSpPr>
        <xdr:cNvPr id="135" name="財政構造の弾力性平均値テキスト">
          <a:extLst>
            <a:ext uri="{FF2B5EF4-FFF2-40B4-BE49-F238E27FC236}">
              <a16:creationId xmlns:a16="http://schemas.microsoft.com/office/drawing/2014/main" id="{00000000-0008-0000-0300-000087000000}"/>
            </a:ext>
          </a:extLst>
        </xdr:cNvPr>
        <xdr:cNvSpPr txBox="1"/>
      </xdr:nvSpPr>
      <xdr:spPr>
        <a:xfrm>
          <a:off x="5041900" y="111201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65</xdr:row>
      <xdr:rowOff>130810</xdr:rowOff>
    </xdr:from>
    <xdr:to>
      <xdr:col>23</xdr:col>
      <xdr:colOff>184150</xdr:colOff>
      <xdr:row>66</xdr:row>
      <xdr:rowOff>60960</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902200" y="11275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67</xdr:row>
      <xdr:rowOff>75988</xdr:rowOff>
    </xdr:from>
    <xdr:to>
      <xdr:col>19</xdr:col>
      <xdr:colOff>133350</xdr:colOff>
      <xdr:row>67</xdr:row>
      <xdr:rowOff>108162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3225800" y="11563138"/>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122767</xdr:rowOff>
    </xdr:from>
    <xdr:to>
      <xdr:col>19</xdr:col>
      <xdr:colOff>184150</xdr:colOff>
      <xdr:row>66</xdr:row>
      <xdr:rowOff>52917</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4064000" y="11267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64</xdr:row>
      <xdr:rowOff>63094</xdr:rowOff>
    </xdr:from>
    <xdr:ext cx="7366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3733800" y="1103589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66</xdr:row>
      <xdr:rowOff>90594</xdr:rowOff>
    </xdr:from>
    <xdr:to>
      <xdr:col>15</xdr:col>
      <xdr:colOff>82550</xdr:colOff>
      <xdr:row>67</xdr:row>
      <xdr:rowOff>75988</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a:off x="2336800" y="11406294"/>
          <a:ext cx="889000" cy="156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82550</xdr:rowOff>
    </xdr:from>
    <xdr:to>
      <xdr:col>15</xdr:col>
      <xdr:colOff>133350</xdr:colOff>
      <xdr:row>66</xdr:row>
      <xdr:rowOff>12700</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3175000" y="1122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22877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2844800" y="1099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90594</xdr:rowOff>
    </xdr:from>
    <xdr:to>
      <xdr:col>11</xdr:col>
      <xdr:colOff>31750</xdr:colOff>
      <xdr:row>68</xdr:row>
      <xdr:rowOff>13123</xdr:rowOff>
    </xdr:to>
    <xdr:cxnSp macro="">
      <xdr:nvCxnSpPr>
        <xdr:cNvPr id="143" name="直線コネクタ 142">
          <a:extLst>
            <a:ext uri="{FF2B5EF4-FFF2-40B4-BE49-F238E27FC236}">
              <a16:creationId xmlns:a16="http://schemas.microsoft.com/office/drawing/2014/main" id="{00000000-0008-0000-0300-00008F000000}"/>
            </a:ext>
          </a:extLst>
        </xdr:cNvPr>
        <xdr:cNvCxnSpPr/>
      </xdr:nvCxnSpPr>
      <xdr:spPr>
        <a:xfrm flipV="1">
          <a:off x="1447800" y="11406294"/>
          <a:ext cx="889000" cy="265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121285</xdr:rowOff>
    </xdr:from>
    <xdr:to>
      <xdr:col>11</xdr:col>
      <xdr:colOff>82550</xdr:colOff>
      <xdr:row>65</xdr:row>
      <xdr:rowOff>51435</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2286000" y="11094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61612</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955800" y="10862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110702</xdr:rowOff>
    </xdr:from>
    <xdr:to>
      <xdr:col>7</xdr:col>
      <xdr:colOff>31750</xdr:colOff>
      <xdr:row>66</xdr:row>
      <xdr:rowOff>40852</xdr:rowOff>
    </xdr:to>
    <xdr:sp macro="" textlink="">
      <xdr:nvSpPr>
        <xdr:cNvPr id="146" name="フローチャート: 判断 145">
          <a:extLst>
            <a:ext uri="{FF2B5EF4-FFF2-40B4-BE49-F238E27FC236}">
              <a16:creationId xmlns:a16="http://schemas.microsoft.com/office/drawing/2014/main" id="{00000000-0008-0000-0300-000092000000}"/>
            </a:ext>
          </a:extLst>
        </xdr:cNvPr>
        <xdr:cNvSpPr/>
      </xdr:nvSpPr>
      <xdr:spPr>
        <a:xfrm>
          <a:off x="1397000" y="11254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51029</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066800" y="11023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67</xdr:row>
      <xdr:rowOff>37254</xdr:rowOff>
    </xdr:from>
    <xdr:to>
      <xdr:col>23</xdr:col>
      <xdr:colOff>184150</xdr:colOff>
      <xdr:row>67</xdr:row>
      <xdr:rowOff>138854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902200" y="11524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104581</xdr:rowOff>
    </xdr:from>
    <xdr:ext cx="762000" cy="259045"/>
    <xdr:sp macro="" textlink="">
      <xdr:nvSpPr>
        <xdr:cNvPr id="154" name="財政構造の弾力性該当値テキスト">
          <a:extLst>
            <a:ext uri="{FF2B5EF4-FFF2-40B4-BE49-F238E27FC236}">
              <a16:creationId xmlns:a16="http://schemas.microsoft.com/office/drawing/2014/main" id="{00000000-0008-0000-0300-00009A000000}"/>
            </a:ext>
          </a:extLst>
        </xdr:cNvPr>
        <xdr:cNvSpPr txBox="1"/>
      </xdr:nvSpPr>
      <xdr:spPr>
        <a:xfrm>
          <a:off x="5041900" y="114202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67</xdr:row>
      <xdr:rowOff>57362</xdr:rowOff>
    </xdr:from>
    <xdr:to>
      <xdr:col>19</xdr:col>
      <xdr:colOff>184150</xdr:colOff>
      <xdr:row>67</xdr:row>
      <xdr:rowOff>158962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4064000" y="11544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67</xdr:row>
      <xdr:rowOff>143739</xdr:rowOff>
    </xdr:from>
    <xdr:ext cx="7366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3733800" y="116308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67</xdr:row>
      <xdr:rowOff>25188</xdr:rowOff>
    </xdr:from>
    <xdr:to>
      <xdr:col>15</xdr:col>
      <xdr:colOff>133350</xdr:colOff>
      <xdr:row>67</xdr:row>
      <xdr:rowOff>126788</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3175000" y="11512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67</xdr:row>
      <xdr:rowOff>111565</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2844800" y="11598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39794</xdr:rowOff>
    </xdr:from>
    <xdr:to>
      <xdr:col>11</xdr:col>
      <xdr:colOff>82550</xdr:colOff>
      <xdr:row>66</xdr:row>
      <xdr:rowOff>141394</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2286000" y="11355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126171</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955800" y="114418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67</xdr:row>
      <xdr:rowOff>133773</xdr:rowOff>
    </xdr:from>
    <xdr:to>
      <xdr:col>7</xdr:col>
      <xdr:colOff>31750</xdr:colOff>
      <xdr:row>68</xdr:row>
      <xdr:rowOff>63923</xdr:rowOff>
    </xdr:to>
    <xdr:sp macro="" textlink="">
      <xdr:nvSpPr>
        <xdr:cNvPr id="161" name="楕円 160">
          <a:extLst>
            <a:ext uri="{FF2B5EF4-FFF2-40B4-BE49-F238E27FC236}">
              <a16:creationId xmlns:a16="http://schemas.microsoft.com/office/drawing/2014/main" id="{00000000-0008-0000-0300-0000A1000000}"/>
            </a:ext>
          </a:extLst>
        </xdr:cNvPr>
        <xdr:cNvSpPr/>
      </xdr:nvSpPr>
      <xdr:spPr>
        <a:xfrm>
          <a:off x="1397000" y="1162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68</xdr:row>
      <xdr:rowOff>48700</xdr:rowOff>
    </xdr:from>
    <xdr:ext cx="762000" cy="259045"/>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1066800" y="11707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a:extLst>
            <a:ext uri="{FF2B5EF4-FFF2-40B4-BE49-F238E27FC236}">
              <a16:creationId xmlns:a16="http://schemas.microsoft.com/office/drawing/2014/main" id="{00000000-0008-0000-0300-0000A5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[150,260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157,018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a:extLst>
            <a:ext uri="{FF2B5EF4-FFF2-40B4-BE49-F238E27FC236}">
              <a16:creationId xmlns:a16="http://schemas.microsoft.com/office/drawing/2014/main" id="{00000000-0008-0000-0300-0000AE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人件費は、ベースアップ等による給料や職員手当の増などにより前年度と比べて</a:t>
          </a:r>
          <a:r>
            <a:rPr kumimoji="1" lang="en-US" altLang="ja-JP" sz="1300">
              <a:latin typeface="ＭＳ Ｐゴシック" panose="020B0600070205080204" pitchFamily="50" charset="-128"/>
              <a:ea typeface="ＭＳ Ｐゴシック" panose="020B0600070205080204" pitchFamily="50" charset="-128"/>
            </a:rPr>
            <a:t>8.3</a:t>
          </a:r>
          <a:r>
            <a:rPr kumimoji="1" lang="ja-JP" altLang="en-US" sz="1300">
              <a:latin typeface="ＭＳ Ｐゴシック" panose="020B0600070205080204" pitchFamily="50" charset="-128"/>
              <a:ea typeface="ＭＳ Ｐゴシック" panose="020B0600070205080204" pitchFamily="50" charset="-128"/>
            </a:rPr>
            <a:t>億円増加している。</a:t>
          </a:r>
        </a:p>
        <a:p>
          <a:r>
            <a:rPr kumimoji="1" lang="ja-JP" altLang="en-US" sz="1300">
              <a:latin typeface="ＭＳ Ｐゴシック" panose="020B0600070205080204" pitchFamily="50" charset="-128"/>
              <a:ea typeface="ＭＳ Ｐゴシック" panose="020B0600070205080204" pitchFamily="50" charset="-128"/>
            </a:rPr>
            <a:t>　物件費は、システム標準化による基幹系システム管理運営のための委託料等の増（＋</a:t>
          </a:r>
          <a:r>
            <a:rPr kumimoji="1" lang="en-US" altLang="ja-JP" sz="1300">
              <a:latin typeface="ＭＳ Ｐゴシック" panose="020B0600070205080204" pitchFamily="50" charset="-128"/>
              <a:ea typeface="ＭＳ Ｐゴシック" panose="020B0600070205080204" pitchFamily="50" charset="-128"/>
            </a:rPr>
            <a:t>7.8</a:t>
          </a:r>
          <a:r>
            <a:rPr kumimoji="1" lang="ja-JP" altLang="en-US" sz="1300">
              <a:latin typeface="ＭＳ Ｐゴシック" panose="020B0600070205080204" pitchFamily="50" charset="-128"/>
              <a:ea typeface="ＭＳ Ｐゴシック" panose="020B0600070205080204" pitchFamily="50" charset="-128"/>
            </a:rPr>
            <a:t>億円）や、小学校指導書購入による増（＋</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億円）等により昨年度と比べて</a:t>
          </a:r>
          <a:r>
            <a:rPr kumimoji="1" lang="en-US" altLang="ja-JP" sz="1300">
              <a:latin typeface="ＭＳ Ｐゴシック" panose="020B0600070205080204" pitchFamily="50" charset="-128"/>
              <a:ea typeface="ＭＳ Ｐゴシック" panose="020B0600070205080204" pitchFamily="50" charset="-128"/>
            </a:rPr>
            <a:t>9.1</a:t>
          </a:r>
          <a:r>
            <a:rPr kumimoji="1" lang="ja-JP" altLang="en-US" sz="1300">
              <a:latin typeface="ＭＳ Ｐゴシック" panose="020B0600070205080204" pitchFamily="50" charset="-128"/>
              <a:ea typeface="ＭＳ Ｐゴシック" panose="020B0600070205080204" pitchFamily="50" charset="-128"/>
            </a:rPr>
            <a:t>億円増加している。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人口が</a:t>
          </a:r>
          <a:r>
            <a:rPr kumimoji="1" lang="en-US" altLang="ja-JP" sz="1300">
              <a:latin typeface="ＭＳ Ｐゴシック" panose="020B0600070205080204" pitchFamily="50" charset="-128"/>
              <a:ea typeface="ＭＳ Ｐゴシック" panose="020B0600070205080204" pitchFamily="50" charset="-128"/>
            </a:rPr>
            <a:t>383,488</a:t>
          </a:r>
          <a:r>
            <a:rPr kumimoji="1" lang="ja-JP" altLang="en-US" sz="1300">
              <a:latin typeface="ＭＳ Ｐゴシック" panose="020B0600070205080204" pitchFamily="50" charset="-128"/>
              <a:ea typeface="ＭＳ Ｐゴシック" panose="020B0600070205080204" pitchFamily="50" charset="-128"/>
            </a:rPr>
            <a:t>人→</a:t>
          </a:r>
          <a:r>
            <a:rPr kumimoji="1" lang="en-US" altLang="ja-JP" sz="1300">
              <a:latin typeface="ＭＳ Ｐゴシック" panose="020B0600070205080204" pitchFamily="50" charset="-128"/>
              <a:ea typeface="ＭＳ Ｐゴシック" panose="020B0600070205080204" pitchFamily="50" charset="-128"/>
            </a:rPr>
            <a:t>379,041</a:t>
          </a:r>
          <a:r>
            <a:rPr kumimoji="1" lang="ja-JP" altLang="en-US" sz="1300">
              <a:latin typeface="ＭＳ Ｐゴシック" panose="020B0600070205080204" pitchFamily="50" charset="-128"/>
              <a:ea typeface="ＭＳ Ｐゴシック" panose="020B0600070205080204" pitchFamily="50" charset="-128"/>
            </a:rPr>
            <a:t>人（▲</a:t>
          </a:r>
          <a:r>
            <a:rPr kumimoji="1" lang="en-US" altLang="ja-JP" sz="1300">
              <a:latin typeface="ＭＳ Ｐゴシック" panose="020B0600070205080204" pitchFamily="50" charset="-128"/>
              <a:ea typeface="ＭＳ Ｐゴシック" panose="020B0600070205080204" pitchFamily="50" charset="-128"/>
            </a:rPr>
            <a:t>4,447</a:t>
          </a:r>
          <a:r>
            <a:rPr kumimoji="1" lang="ja-JP" altLang="en-US" sz="1300">
              <a:latin typeface="ＭＳ Ｐゴシック" panose="020B0600070205080204" pitchFamily="50" charset="-128"/>
              <a:ea typeface="ＭＳ Ｐゴシック" panose="020B0600070205080204" pitchFamily="50" charset="-128"/>
            </a:rPr>
            <a:t>人）と減少したことの影響もあり人口１人当たりの額が増加（</a:t>
          </a:r>
          <a:r>
            <a:rPr kumimoji="1" lang="en-US" altLang="ja-JP" sz="1300">
              <a:latin typeface="ＭＳ Ｐゴシック" panose="020B0600070205080204" pitchFamily="50" charset="-128"/>
              <a:ea typeface="ＭＳ Ｐゴシック" panose="020B0600070205080204" pitchFamily="50" charset="-128"/>
            </a:rPr>
            <a:t>+7,466</a:t>
          </a:r>
          <a:r>
            <a:rPr kumimoji="1" lang="ja-JP" altLang="en-US" sz="1300">
              <a:latin typeface="ＭＳ Ｐゴシック" panose="020B0600070205080204" pitchFamily="50" charset="-128"/>
              <a:ea typeface="ＭＳ Ｐゴシック" panose="020B0600070205080204" pitchFamily="50" charset="-128"/>
            </a:rPr>
            <a:t>円）していることから、一層の事業の見直しや事務の効率化、人員配置の適正化に努める。</a:t>
          </a:r>
        </a:p>
      </xdr:txBody>
    </xdr:sp>
    <xdr:clientData/>
  </xdr:twoCellAnchor>
  <xdr:oneCellAnchor>
    <xdr:from>
      <xdr:col>3</xdr:col>
      <xdr:colOff>95250</xdr:colOff>
      <xdr:row>77</xdr:row>
      <xdr:rowOff>6350</xdr:rowOff>
    </xdr:from>
    <xdr:ext cx="349839" cy="225703"/>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91081</xdr:rowOff>
    </xdr:from>
    <xdr:to>
      <xdr:col>23</xdr:col>
      <xdr:colOff>133350</xdr:colOff>
      <xdr:row>89</xdr:row>
      <xdr:rowOff>163415</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07081"/>
          <a:ext cx="0" cy="16153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135492</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394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163415</xdr:rowOff>
    </xdr:from>
    <xdr:to>
      <xdr:col>24</xdr:col>
      <xdr:colOff>12700</xdr:colOff>
      <xdr:row>89</xdr:row>
      <xdr:rowOff>163415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422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6008</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50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100,319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91081</xdr:rowOff>
    </xdr:from>
    <xdr:to>
      <xdr:col>24</xdr:col>
      <xdr:colOff>12700</xdr:colOff>
      <xdr:row>80</xdr:row>
      <xdr:rowOff>91081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070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85</xdr:row>
      <xdr:rowOff>87933</xdr:rowOff>
    </xdr:from>
    <xdr:to>
      <xdr:col>23</xdr:col>
      <xdr:colOff>133350</xdr:colOff>
      <xdr:row>86</xdr:row>
      <xdr:rowOff>66611</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661183"/>
          <a:ext cx="838200" cy="1501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83</xdr:row>
      <xdr:rowOff>75685</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30603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59158</xdr:rowOff>
    </xdr:from>
    <xdr:to>
      <xdr:col>23</xdr:col>
      <xdr:colOff>184150</xdr:colOff>
      <xdr:row>84</xdr:row>
      <xdr:rowOff>160758</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4609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85</xdr:row>
      <xdr:rowOff>87933</xdr:rowOff>
    </xdr:from>
    <xdr:to>
      <xdr:col>19</xdr:col>
      <xdr:colOff>133350</xdr:colOff>
      <xdr:row>86</xdr:row>
      <xdr:rowOff>115233</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flipV="1">
          <a:off x="3225800" y="14661183"/>
          <a:ext cx="889000" cy="198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85123</xdr:rowOff>
    </xdr:from>
    <xdr:to>
      <xdr:col>19</xdr:col>
      <xdr:colOff>184150</xdr:colOff>
      <xdr:row>84</xdr:row>
      <xdr:rowOff>15273</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31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25450</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843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164305</xdr:rowOff>
    </xdr:from>
    <xdr:to>
      <xdr:col>15</xdr:col>
      <xdr:colOff>82550</xdr:colOff>
      <xdr:row>86</xdr:row>
      <xdr:rowOff>115233</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737555"/>
          <a:ext cx="889000" cy="122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164009</xdr:rowOff>
    </xdr:from>
    <xdr:to>
      <xdr:col>15</xdr:col>
      <xdr:colOff>133350</xdr:colOff>
      <xdr:row>84</xdr:row>
      <xdr:rowOff>94159</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394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104336</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41632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84</xdr:row>
      <xdr:rowOff>106842</xdr:rowOff>
    </xdr:from>
    <xdr:to>
      <xdr:col>11</xdr:col>
      <xdr:colOff>31750</xdr:colOff>
      <xdr:row>85</xdr:row>
      <xdr:rowOff>164305</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508642"/>
          <a:ext cx="889000" cy="228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70224</xdr:rowOff>
    </xdr:from>
    <xdr:to>
      <xdr:col>11</xdr:col>
      <xdr:colOff>82550</xdr:colOff>
      <xdr:row>84</xdr:row>
      <xdr:rowOff>374</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300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10551</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069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80787</xdr:rowOff>
    </xdr:from>
    <xdr:to>
      <xdr:col>7</xdr:col>
      <xdr:colOff>31750</xdr:colOff>
      <xdr:row>83</xdr:row>
      <xdr:rowOff>10937</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39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21114</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390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86</xdr:row>
      <xdr:rowOff>15811</xdr:rowOff>
    </xdr:from>
    <xdr:to>
      <xdr:col>23</xdr:col>
      <xdr:colOff>184150</xdr:colOff>
      <xdr:row>86</xdr:row>
      <xdr:rowOff>117411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76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85</xdr:row>
      <xdr:rowOff>159338</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732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150,260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85</xdr:row>
      <xdr:rowOff>37133</xdr:rowOff>
    </xdr:from>
    <xdr:to>
      <xdr:col>19</xdr:col>
      <xdr:colOff>184150</xdr:colOff>
      <xdr:row>85</xdr:row>
      <xdr:rowOff>138733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610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85</xdr:row>
      <xdr:rowOff>123510</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6967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86</xdr:row>
      <xdr:rowOff>64433</xdr:rowOff>
    </xdr:from>
    <xdr:to>
      <xdr:col>15</xdr:col>
      <xdr:colOff>133350</xdr:colOff>
      <xdr:row>86</xdr:row>
      <xdr:rowOff>166033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809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86</xdr:row>
      <xdr:rowOff>150810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8955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113505</xdr:rowOff>
    </xdr:from>
    <xdr:to>
      <xdr:col>11</xdr:col>
      <xdr:colOff>82550</xdr:colOff>
      <xdr:row>86</xdr:row>
      <xdr:rowOff>43655</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686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86</xdr:row>
      <xdr:rowOff>28432</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4773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84</xdr:row>
      <xdr:rowOff>56042</xdr:rowOff>
    </xdr:from>
    <xdr:to>
      <xdr:col>7</xdr:col>
      <xdr:colOff>31750</xdr:colOff>
      <xdr:row>84</xdr:row>
      <xdr:rowOff>157642</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45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84</xdr:row>
      <xdr:rowOff>142419</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4544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[101.2]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職員構成の変動などにより例年変動はあるが、概ね</a:t>
          </a:r>
          <a:r>
            <a:rPr kumimoji="1"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100</a:t>
          </a:r>
          <a:r>
            <a:rPr kumimoji="1"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を超える数値で推移している。これは国に比べて学歴による給与差が少ないことが挙げられる。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　前年から</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0.3</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ポイントのプラスとなった要因は、職員構成の変動による増（</a:t>
          </a:r>
          <a:r>
            <a:rPr lang="en-US"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+0.3</a:t>
          </a:r>
          <a:r>
            <a:rPr lang="ja-JP" altLang="ja-JP" sz="1300" b="0" i="0" baseline="0">
              <a:solidFill>
                <a:schemeClr val="dk1"/>
              </a:solidFill>
              <a:effectLst/>
              <a:latin typeface="ＭＳ Ｐゴシック" panose="020B0600070205080204" pitchFamily="50" charset="-128"/>
              <a:ea typeface="ＭＳ Ｐゴシック" panose="020B0600070205080204" pitchFamily="50" charset="-128"/>
              <a:cs typeface="+mn-cs"/>
            </a:rPr>
            <a:t>ポイント）によるもの。</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79375</xdr:rowOff>
    </xdr:from>
    <xdr:to>
      <xdr:col>85</xdr:col>
      <xdr:colOff>95250</xdr:colOff>
      <xdr:row>90</xdr:row>
      <xdr:rowOff>79375</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5098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108602</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676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161925</xdr:rowOff>
    </xdr:from>
    <xdr:to>
      <xdr:col>85</xdr:col>
      <xdr:colOff>95250</xdr:colOff>
      <xdr:row>86</xdr:row>
      <xdr:rowOff>161925</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9066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19702</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7644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73025</xdr:rowOff>
    </xdr:from>
    <xdr:to>
      <xdr:col>85</xdr:col>
      <xdr:colOff>95250</xdr:colOff>
      <xdr:row>83</xdr:row>
      <xdr:rowOff>73025</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30337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102252</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4161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79</xdr:row>
      <xdr:rowOff>155575</xdr:rowOff>
    </xdr:from>
    <xdr:to>
      <xdr:col>85</xdr:col>
      <xdr:colOff>95250</xdr:colOff>
      <xdr:row>79</xdr:row>
      <xdr:rowOff>155575</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70012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13352</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557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6" name="テキスト ボックス 255">
          <a:extLst>
            <a:ext uri="{FF2B5EF4-FFF2-40B4-BE49-F238E27FC236}">
              <a16:creationId xmlns:a16="http://schemas.microsoft.com/office/drawing/2014/main" id="{00000000-0008-0000-0300-00000001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7" name="給与水準   （国との比較）グラフ枠">
          <a:extLst>
            <a:ext uri="{FF2B5EF4-FFF2-40B4-BE49-F238E27FC236}">
              <a16:creationId xmlns:a16="http://schemas.microsoft.com/office/drawing/2014/main" id="{00000000-0008-0000-0300-00000101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8731</xdr:rowOff>
    </xdr:from>
    <xdr:to>
      <xdr:col>81</xdr:col>
      <xdr:colOff>44450</xdr:colOff>
      <xdr:row>89</xdr:row>
      <xdr:rowOff>54769</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7018000" y="13896181"/>
          <a:ext cx="0" cy="1417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26846</xdr:rowOff>
    </xdr:from>
    <xdr:ext cx="762000" cy="259045"/>
    <xdr:sp macro="" textlink="">
      <xdr:nvSpPr>
        <xdr:cNvPr id="259" name="給与水準   （国との比較）最小値テキスト">
          <a:extLst>
            <a:ext uri="{FF2B5EF4-FFF2-40B4-BE49-F238E27FC236}">
              <a16:creationId xmlns:a16="http://schemas.microsoft.com/office/drawing/2014/main" id="{00000000-0008-0000-0300-000003010000}"/>
            </a:ext>
          </a:extLst>
        </xdr:cNvPr>
        <xdr:cNvSpPr txBox="1"/>
      </xdr:nvSpPr>
      <xdr:spPr>
        <a:xfrm>
          <a:off x="17106900" y="152858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54769</xdr:rowOff>
    </xdr:from>
    <xdr:to>
      <xdr:col>81</xdr:col>
      <xdr:colOff>133350</xdr:colOff>
      <xdr:row>89</xdr:row>
      <xdr:rowOff>54769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53138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95108</xdr:rowOff>
    </xdr:from>
    <xdr:ext cx="762000" cy="259045"/>
    <xdr:sp macro="" textlink="">
      <xdr:nvSpPr>
        <xdr:cNvPr id="261" name="給与水準   （国との比較）最大値テキスト">
          <a:extLst>
            <a:ext uri="{FF2B5EF4-FFF2-40B4-BE49-F238E27FC236}">
              <a16:creationId xmlns:a16="http://schemas.microsoft.com/office/drawing/2014/main" id="{00000000-0008-0000-0300-000005010000}"/>
            </a:ext>
          </a:extLst>
        </xdr:cNvPr>
        <xdr:cNvSpPr txBox="1"/>
      </xdr:nvSpPr>
      <xdr:spPr>
        <a:xfrm>
          <a:off x="17106900" y="136396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8731</xdr:rowOff>
    </xdr:from>
    <xdr:to>
      <xdr:col>81</xdr:col>
      <xdr:colOff>133350</xdr:colOff>
      <xdr:row>81</xdr:row>
      <xdr:rowOff>8731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6929100" y="138961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126206</xdr:rowOff>
    </xdr:from>
    <xdr:to>
      <xdr:col>81</xdr:col>
      <xdr:colOff>44450</xdr:colOff>
      <xdr:row>88</xdr:row>
      <xdr:rowOff>0</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6179800" y="15042356"/>
          <a:ext cx="838200" cy="45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7002</xdr:rowOff>
    </xdr:from>
    <xdr:ext cx="762000" cy="259045"/>
    <xdr:sp macro="" textlink="">
      <xdr:nvSpPr>
        <xdr:cNvPr id="264" name="給与水準   （国との比較）平均値テキスト">
          <a:extLst>
            <a:ext uri="{FF2B5EF4-FFF2-40B4-BE49-F238E27FC236}">
              <a16:creationId xmlns:a16="http://schemas.microsoft.com/office/drawing/2014/main" id="{00000000-0008-0000-0300-000008010000}"/>
            </a:ext>
          </a:extLst>
        </xdr:cNvPr>
        <xdr:cNvSpPr txBox="1"/>
      </xdr:nvSpPr>
      <xdr:spPr>
        <a:xfrm>
          <a:off x="17106900" y="145802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161925</xdr:rowOff>
    </xdr:from>
    <xdr:to>
      <xdr:col>81</xdr:col>
      <xdr:colOff>95250</xdr:colOff>
      <xdr:row>86</xdr:row>
      <xdr:rowOff>92075</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9672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80963</xdr:rowOff>
    </xdr:from>
    <xdr:to>
      <xdr:col>77</xdr:col>
      <xdr:colOff>44450</xdr:colOff>
      <xdr:row>87</xdr:row>
      <xdr:rowOff>126206</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5290800" y="14997113"/>
          <a:ext cx="889000" cy="45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161925</xdr:rowOff>
    </xdr:from>
    <xdr:to>
      <xdr:col>77</xdr:col>
      <xdr:colOff>95250</xdr:colOff>
      <xdr:row>86</xdr:row>
      <xdr:rowOff>92075</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6129000" y="14735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102252</xdr:rowOff>
    </xdr:from>
    <xdr:ext cx="7366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798800" y="1450405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65881</xdr:rowOff>
    </xdr:from>
    <xdr:to>
      <xdr:col>72</xdr:col>
      <xdr:colOff>203200</xdr:colOff>
      <xdr:row>87</xdr:row>
      <xdr:rowOff>80963</xdr:rowOff>
    </xdr:to>
    <xdr:cxnSp macro="">
      <xdr:nvCxnSpPr>
        <xdr:cNvPr id="269" name="直線コネクタ 268">
          <a:extLst>
            <a:ext uri="{FF2B5EF4-FFF2-40B4-BE49-F238E27FC236}">
              <a16:creationId xmlns:a16="http://schemas.microsoft.com/office/drawing/2014/main" id="{00000000-0008-0000-0300-00000D010000}"/>
            </a:ext>
          </a:extLst>
        </xdr:cNvPr>
        <xdr:cNvCxnSpPr/>
      </xdr:nvCxnSpPr>
      <xdr:spPr>
        <a:xfrm>
          <a:off x="14401800" y="14982031"/>
          <a:ext cx="889000" cy="15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20638</xdr:rowOff>
    </xdr:from>
    <xdr:to>
      <xdr:col>73</xdr:col>
      <xdr:colOff>44450</xdr:colOff>
      <xdr:row>86</xdr:row>
      <xdr:rowOff>122238</xdr:rowOff>
    </xdr:to>
    <xdr:sp macro="" textlink="">
      <xdr:nvSpPr>
        <xdr:cNvPr id="270" name="フローチャート: 判断 269">
          <a:extLst>
            <a:ext uri="{FF2B5EF4-FFF2-40B4-BE49-F238E27FC236}">
              <a16:creationId xmlns:a16="http://schemas.microsoft.com/office/drawing/2014/main" id="{00000000-0008-0000-0300-00000E010000}"/>
            </a:ext>
          </a:extLst>
        </xdr:cNvPr>
        <xdr:cNvSpPr/>
      </xdr:nvSpPr>
      <xdr:spPr>
        <a:xfrm>
          <a:off x="15240000" y="1476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132415</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4909800" y="1453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65881</xdr:rowOff>
    </xdr:from>
    <xdr:to>
      <xdr:col>68</xdr:col>
      <xdr:colOff>152400</xdr:colOff>
      <xdr:row>87</xdr:row>
      <xdr:rowOff>80963</xdr:rowOff>
    </xdr:to>
    <xdr:cxnSp macro="">
      <xdr:nvCxnSpPr>
        <xdr:cNvPr id="272" name="直線コネクタ 271">
          <a:extLst>
            <a:ext uri="{FF2B5EF4-FFF2-40B4-BE49-F238E27FC236}">
              <a16:creationId xmlns:a16="http://schemas.microsoft.com/office/drawing/2014/main" id="{00000000-0008-0000-0300-000010010000}"/>
            </a:ext>
          </a:extLst>
        </xdr:cNvPr>
        <xdr:cNvCxnSpPr/>
      </xdr:nvCxnSpPr>
      <xdr:spPr>
        <a:xfrm flipV="1">
          <a:off x="13512800" y="14982031"/>
          <a:ext cx="889000" cy="15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65881</xdr:rowOff>
    </xdr:from>
    <xdr:to>
      <xdr:col>68</xdr:col>
      <xdr:colOff>203200</xdr:colOff>
      <xdr:row>86</xdr:row>
      <xdr:rowOff>167481</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4351000" y="1481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6208</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020800" y="145794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96044</xdr:rowOff>
    </xdr:from>
    <xdr:to>
      <xdr:col>64</xdr:col>
      <xdr:colOff>152400</xdr:colOff>
      <xdr:row>87</xdr:row>
      <xdr:rowOff>26194</xdr:rowOff>
    </xdr:to>
    <xdr:sp macro="" textlink="">
      <xdr:nvSpPr>
        <xdr:cNvPr id="275" name="フローチャート: 判断 274">
          <a:extLst>
            <a:ext uri="{FF2B5EF4-FFF2-40B4-BE49-F238E27FC236}">
              <a16:creationId xmlns:a16="http://schemas.microsoft.com/office/drawing/2014/main" id="{00000000-0008-0000-0300-000013010000}"/>
            </a:ext>
          </a:extLst>
        </xdr:cNvPr>
        <xdr:cNvSpPr/>
      </xdr:nvSpPr>
      <xdr:spPr>
        <a:xfrm>
          <a:off x="13462000" y="14840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36371</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3131800" y="14609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120650</xdr:rowOff>
    </xdr:from>
    <xdr:to>
      <xdr:col>81</xdr:col>
      <xdr:colOff>95250</xdr:colOff>
      <xdr:row>88</xdr:row>
      <xdr:rowOff>50800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967200" y="150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92727</xdr:rowOff>
    </xdr:from>
    <xdr:ext cx="762000" cy="259045"/>
    <xdr:sp macro="" textlink="">
      <xdr:nvSpPr>
        <xdr:cNvPr id="283" name="給与水準   （国との比較）該当値テキスト">
          <a:extLst>
            <a:ext uri="{FF2B5EF4-FFF2-40B4-BE49-F238E27FC236}">
              <a16:creationId xmlns:a16="http://schemas.microsoft.com/office/drawing/2014/main" id="{00000000-0008-0000-0300-00001B010000}"/>
            </a:ext>
          </a:extLst>
        </xdr:cNvPr>
        <xdr:cNvSpPr txBox="1"/>
      </xdr:nvSpPr>
      <xdr:spPr>
        <a:xfrm>
          <a:off x="17106900" y="150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75406</xdr:rowOff>
    </xdr:from>
    <xdr:to>
      <xdr:col>77</xdr:col>
      <xdr:colOff>95250</xdr:colOff>
      <xdr:row>88</xdr:row>
      <xdr:rowOff>5556</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6129000" y="14991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161783</xdr:rowOff>
    </xdr:from>
    <xdr:ext cx="7366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5798800" y="150779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30163</xdr:rowOff>
    </xdr:from>
    <xdr:to>
      <xdr:col>73</xdr:col>
      <xdr:colOff>44450</xdr:colOff>
      <xdr:row>87</xdr:row>
      <xdr:rowOff>131763</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5240000" y="1494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116540</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909800" y="15032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15081</xdr:rowOff>
    </xdr:from>
    <xdr:to>
      <xdr:col>68</xdr:col>
      <xdr:colOff>203200</xdr:colOff>
      <xdr:row>87</xdr:row>
      <xdr:rowOff>116681</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4351000" y="14931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101458</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4020800" y="15017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30163</xdr:rowOff>
    </xdr:from>
    <xdr:to>
      <xdr:col>64</xdr:col>
      <xdr:colOff>152400</xdr:colOff>
      <xdr:row>87</xdr:row>
      <xdr:rowOff>131763</xdr:rowOff>
    </xdr:to>
    <xdr:sp macro="" textlink="">
      <xdr:nvSpPr>
        <xdr:cNvPr id="290" name="楕円 289">
          <a:extLst>
            <a:ext uri="{FF2B5EF4-FFF2-40B4-BE49-F238E27FC236}">
              <a16:creationId xmlns:a16="http://schemas.microsoft.com/office/drawing/2014/main" id="{00000000-0008-0000-0300-000022010000}"/>
            </a:ext>
          </a:extLst>
        </xdr:cNvPr>
        <xdr:cNvSpPr/>
      </xdr:nvSpPr>
      <xdr:spPr>
        <a:xfrm>
          <a:off x="13462000" y="14946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116540</xdr:rowOff>
    </xdr:from>
    <xdr:ext cx="762000" cy="259045"/>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131800" y="150326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[7.58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2" name="正方形/長方形 301">
          <a:extLst>
            <a:ext uri="{FF2B5EF4-FFF2-40B4-BE49-F238E27FC236}">
              <a16:creationId xmlns:a16="http://schemas.microsoft.com/office/drawing/2014/main" id="{00000000-0008-0000-0300-00002E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3" name="正方形/長方形 302">
          <a:extLst>
            <a:ext uri="{FF2B5EF4-FFF2-40B4-BE49-F238E27FC236}">
              <a16:creationId xmlns:a16="http://schemas.microsoft.com/office/drawing/2014/main" id="{00000000-0008-0000-0300-00002F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4" name="テキスト ボックス 303">
          <a:extLst>
            <a:ext uri="{FF2B5EF4-FFF2-40B4-BE49-F238E27FC236}">
              <a16:creationId xmlns:a16="http://schemas.microsoft.com/office/drawing/2014/main" id="{00000000-0008-0000-0300-000030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執行体制の強化などを行うことにより、職員総数が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2,863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2,873</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人に増加した。（＋</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人口は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383,488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379,041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人に減少し（▲</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4,447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人）、トータルで前年の</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7.47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0.11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人のプラスとなった。</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2" name="定員管理の状況グラフ枠">
          <a:extLst>
            <a:ext uri="{FF2B5EF4-FFF2-40B4-BE49-F238E27FC236}">
              <a16:creationId xmlns:a16="http://schemas.microsoft.com/office/drawing/2014/main" id="{00000000-0008-0000-0300-000042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57</xdr:row>
      <xdr:rowOff>108857</xdr:rowOff>
    </xdr:from>
    <xdr:to>
      <xdr:col>81</xdr:col>
      <xdr:colOff>44450</xdr:colOff>
      <xdr:row>66</xdr:row>
      <xdr:rowOff>85997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7018000" y="9881507"/>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58074</xdr:rowOff>
    </xdr:from>
    <xdr:ext cx="762000" cy="259045"/>
    <xdr:sp macro="" textlink="">
      <xdr:nvSpPr>
        <xdr:cNvPr id="324" name="定員管理の状況最小値テキスト">
          <a:extLst>
            <a:ext uri="{FF2B5EF4-FFF2-40B4-BE49-F238E27FC236}">
              <a16:creationId xmlns:a16="http://schemas.microsoft.com/office/drawing/2014/main" id="{00000000-0008-0000-0300-000044010000}"/>
            </a:ext>
          </a:extLst>
        </xdr:cNvPr>
        <xdr:cNvSpPr txBox="1"/>
      </xdr:nvSpPr>
      <xdr:spPr>
        <a:xfrm>
          <a:off x="17106900" y="11373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85997</xdr:rowOff>
    </xdr:from>
    <xdr:to>
      <xdr:col>81</xdr:col>
      <xdr:colOff>133350</xdr:colOff>
      <xdr:row>66</xdr:row>
      <xdr:rowOff>85997</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14016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56</xdr:row>
      <xdr:rowOff>23784</xdr:rowOff>
    </xdr:from>
    <xdr:ext cx="762000" cy="259045"/>
    <xdr:sp macro="" textlink="">
      <xdr:nvSpPr>
        <xdr:cNvPr id="326" name="定員管理の状況最大値テキスト">
          <a:extLst>
            <a:ext uri="{FF2B5EF4-FFF2-40B4-BE49-F238E27FC236}">
              <a16:creationId xmlns:a16="http://schemas.microsoft.com/office/drawing/2014/main" id="{00000000-0008-0000-0300-000046010000}"/>
            </a:ext>
          </a:extLst>
        </xdr:cNvPr>
        <xdr:cNvSpPr txBox="1"/>
      </xdr:nvSpPr>
      <xdr:spPr>
        <a:xfrm>
          <a:off x="17106900" y="96249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57</xdr:row>
      <xdr:rowOff>108857</xdr:rowOff>
    </xdr:from>
    <xdr:to>
      <xdr:col>81</xdr:col>
      <xdr:colOff>133350</xdr:colOff>
      <xdr:row>57</xdr:row>
      <xdr:rowOff>108857</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a:off x="16929100" y="9881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154759</xdr:rowOff>
    </xdr:from>
    <xdr:to>
      <xdr:col>81</xdr:col>
      <xdr:colOff>44450</xdr:colOff>
      <xdr:row>63</xdr:row>
      <xdr:rowOff>21227</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6179800" y="10784659"/>
          <a:ext cx="8382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160037</xdr:rowOff>
    </xdr:from>
    <xdr:ext cx="762000" cy="259045"/>
    <xdr:sp macro="" textlink="">
      <xdr:nvSpPr>
        <xdr:cNvPr id="329" name="定員管理の状況平均値テキスト">
          <a:extLst>
            <a:ext uri="{FF2B5EF4-FFF2-40B4-BE49-F238E27FC236}">
              <a16:creationId xmlns:a16="http://schemas.microsoft.com/office/drawing/2014/main" id="{00000000-0008-0000-0300-000049010000}"/>
            </a:ext>
          </a:extLst>
        </xdr:cNvPr>
        <xdr:cNvSpPr txBox="1"/>
      </xdr:nvSpPr>
      <xdr:spPr>
        <a:xfrm>
          <a:off x="17106900" y="102755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143510</xdr:rowOff>
    </xdr:from>
    <xdr:to>
      <xdr:col>81</xdr:col>
      <xdr:colOff>95250</xdr:colOff>
      <xdr:row>61</xdr:row>
      <xdr:rowOff>73660</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9672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106499</xdr:rowOff>
    </xdr:from>
    <xdr:to>
      <xdr:col>77</xdr:col>
      <xdr:colOff>44450</xdr:colOff>
      <xdr:row>62</xdr:row>
      <xdr:rowOff>154759</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a:off x="15290800" y="10736399"/>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119380</xdr:rowOff>
    </xdr:from>
    <xdr:to>
      <xdr:col>77</xdr:col>
      <xdr:colOff>95250</xdr:colOff>
      <xdr:row>61</xdr:row>
      <xdr:rowOff>49530</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6129000" y="1040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59707</xdr:rowOff>
    </xdr:from>
    <xdr:ext cx="7366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798800" y="10175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106499</xdr:rowOff>
    </xdr:from>
    <xdr:to>
      <xdr:col>72</xdr:col>
      <xdr:colOff>203200</xdr:colOff>
      <xdr:row>62</xdr:row>
      <xdr:rowOff>109946</xdr:rowOff>
    </xdr:to>
    <xdr:cxnSp macro="">
      <xdr:nvCxnSpPr>
        <xdr:cNvPr id="334" name="直線コネクタ 333">
          <a:extLst>
            <a:ext uri="{FF2B5EF4-FFF2-40B4-BE49-F238E27FC236}">
              <a16:creationId xmlns:a16="http://schemas.microsoft.com/office/drawing/2014/main" id="{00000000-0008-0000-0300-00004E010000}"/>
            </a:ext>
          </a:extLst>
        </xdr:cNvPr>
        <xdr:cNvCxnSpPr/>
      </xdr:nvCxnSpPr>
      <xdr:spPr>
        <a:xfrm flipV="1">
          <a:off x="14401800" y="10736399"/>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98697</xdr:rowOff>
    </xdr:from>
    <xdr:to>
      <xdr:col>73</xdr:col>
      <xdr:colOff>44450</xdr:colOff>
      <xdr:row>61</xdr:row>
      <xdr:rowOff>28847</xdr:rowOff>
    </xdr:to>
    <xdr:sp macro="" textlink="">
      <xdr:nvSpPr>
        <xdr:cNvPr id="335" name="フローチャート: 判断 334">
          <a:extLst>
            <a:ext uri="{FF2B5EF4-FFF2-40B4-BE49-F238E27FC236}">
              <a16:creationId xmlns:a16="http://schemas.microsoft.com/office/drawing/2014/main" id="{00000000-0008-0000-0300-00004F010000}"/>
            </a:ext>
          </a:extLst>
        </xdr:cNvPr>
        <xdr:cNvSpPr/>
      </xdr:nvSpPr>
      <xdr:spPr>
        <a:xfrm>
          <a:off x="15240000" y="10385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39024</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4909800" y="10154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82369</xdr:rowOff>
    </xdr:from>
    <xdr:to>
      <xdr:col>68</xdr:col>
      <xdr:colOff>152400</xdr:colOff>
      <xdr:row>62</xdr:row>
      <xdr:rowOff>109946</xdr:rowOff>
    </xdr:to>
    <xdr:cxnSp macro="">
      <xdr:nvCxnSpPr>
        <xdr:cNvPr id="337" name="直線コネクタ 336">
          <a:extLst>
            <a:ext uri="{FF2B5EF4-FFF2-40B4-BE49-F238E27FC236}">
              <a16:creationId xmlns:a16="http://schemas.microsoft.com/office/drawing/2014/main" id="{00000000-0008-0000-0300-000051010000}"/>
            </a:ext>
          </a:extLst>
        </xdr:cNvPr>
        <xdr:cNvCxnSpPr/>
      </xdr:nvCxnSpPr>
      <xdr:spPr>
        <a:xfrm>
          <a:off x="13512800" y="10712269"/>
          <a:ext cx="889000" cy="27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81462</xdr:rowOff>
    </xdr:from>
    <xdr:to>
      <xdr:col>68</xdr:col>
      <xdr:colOff>203200</xdr:colOff>
      <xdr:row>61</xdr:row>
      <xdr:rowOff>11612</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4351000" y="103684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21789</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137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67673</xdr:rowOff>
    </xdr:from>
    <xdr:to>
      <xdr:col>64</xdr:col>
      <xdr:colOff>152400</xdr:colOff>
      <xdr:row>60</xdr:row>
      <xdr:rowOff>169273</xdr:rowOff>
    </xdr:to>
    <xdr:sp macro="" textlink="">
      <xdr:nvSpPr>
        <xdr:cNvPr id="340" name="フローチャート: 判断 339">
          <a:extLst>
            <a:ext uri="{FF2B5EF4-FFF2-40B4-BE49-F238E27FC236}">
              <a16:creationId xmlns:a16="http://schemas.microsoft.com/office/drawing/2014/main" id="{00000000-0008-0000-0300-000054010000}"/>
            </a:ext>
          </a:extLst>
        </xdr:cNvPr>
        <xdr:cNvSpPr/>
      </xdr:nvSpPr>
      <xdr:spPr>
        <a:xfrm>
          <a:off x="13462000" y="103546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8000</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1235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141877</xdr:rowOff>
    </xdr:from>
    <xdr:to>
      <xdr:col>81</xdr:col>
      <xdr:colOff>95250</xdr:colOff>
      <xdr:row>63</xdr:row>
      <xdr:rowOff>72027</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967200" y="1077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113954</xdr:rowOff>
    </xdr:from>
    <xdr:ext cx="762000" cy="259045"/>
    <xdr:sp macro="" textlink="">
      <xdr:nvSpPr>
        <xdr:cNvPr id="348" name="定員管理の状況該当値テキスト">
          <a:extLst>
            <a:ext uri="{FF2B5EF4-FFF2-40B4-BE49-F238E27FC236}">
              <a16:creationId xmlns:a16="http://schemas.microsoft.com/office/drawing/2014/main" id="{00000000-0008-0000-0300-00005C010000}"/>
            </a:ext>
          </a:extLst>
        </xdr:cNvPr>
        <xdr:cNvSpPr txBox="1"/>
      </xdr:nvSpPr>
      <xdr:spPr>
        <a:xfrm>
          <a:off x="17106900" y="10743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103959</xdr:rowOff>
    </xdr:from>
    <xdr:to>
      <xdr:col>77</xdr:col>
      <xdr:colOff>95250</xdr:colOff>
      <xdr:row>63</xdr:row>
      <xdr:rowOff>34109</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6129000" y="107338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18886</xdr:rowOff>
    </xdr:from>
    <xdr:ext cx="7366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5798800" y="108202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62</xdr:row>
      <xdr:rowOff>55699</xdr:rowOff>
    </xdr:from>
    <xdr:to>
      <xdr:col>73</xdr:col>
      <xdr:colOff>44450</xdr:colOff>
      <xdr:row>62</xdr:row>
      <xdr:rowOff>157299</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5240000" y="10685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142076</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909800" y="10771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59146</xdr:rowOff>
    </xdr:from>
    <xdr:to>
      <xdr:col>68</xdr:col>
      <xdr:colOff>203200</xdr:colOff>
      <xdr:row>62</xdr:row>
      <xdr:rowOff>160746</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4351000" y="10689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145523</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4020800" y="107754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31569</xdr:rowOff>
    </xdr:from>
    <xdr:to>
      <xdr:col>64</xdr:col>
      <xdr:colOff>152400</xdr:colOff>
      <xdr:row>62</xdr:row>
      <xdr:rowOff>133169</xdr:rowOff>
    </xdr:to>
    <xdr:sp macro="" textlink="">
      <xdr:nvSpPr>
        <xdr:cNvPr id="355" name="楕円 354">
          <a:extLst>
            <a:ext uri="{FF2B5EF4-FFF2-40B4-BE49-F238E27FC236}">
              <a16:creationId xmlns:a16="http://schemas.microsoft.com/office/drawing/2014/main" id="{00000000-0008-0000-0300-000063010000}"/>
            </a:ext>
          </a:extLst>
        </xdr:cNvPr>
        <xdr:cNvSpPr/>
      </xdr:nvSpPr>
      <xdr:spPr>
        <a:xfrm>
          <a:off x="13462000" y="106614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117946</xdr:rowOff>
    </xdr:from>
    <xdr:ext cx="762000" cy="259045"/>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131800" y="107478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7" name="正方形/長方形 366">
          <a:extLst>
            <a:ext uri="{FF2B5EF4-FFF2-40B4-BE49-F238E27FC236}">
              <a16:creationId xmlns:a16="http://schemas.microsoft.com/office/drawing/2014/main" id="{00000000-0008-0000-0300-00006F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8" name="正方形/長方形 367">
          <a:extLst>
            <a:ext uri="{FF2B5EF4-FFF2-40B4-BE49-F238E27FC236}">
              <a16:creationId xmlns:a16="http://schemas.microsoft.com/office/drawing/2014/main" id="{00000000-0008-0000-0300-000070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下水道事業会計における資本平準化債の発行可能額の減少による繰入金の増（</a:t>
          </a:r>
          <a:r>
            <a:rPr kumimoji="1" lang="en-US" altLang="ja-JP" sz="1300">
              <a:latin typeface="ＭＳ Ｐゴシック" panose="020B0600070205080204" pitchFamily="50" charset="-128"/>
              <a:ea typeface="ＭＳ Ｐゴシック" panose="020B0600070205080204" pitchFamily="50" charset="-128"/>
            </a:rPr>
            <a:t>+3.8</a:t>
          </a:r>
          <a:r>
            <a:rPr kumimoji="1" lang="ja-JP" altLang="en-US" sz="1300">
              <a:latin typeface="ＭＳ Ｐゴシック" panose="020B0600070205080204" pitchFamily="50" charset="-128"/>
              <a:ea typeface="ＭＳ Ｐゴシック" panose="020B0600070205080204" pitchFamily="50" charset="-128"/>
            </a:rPr>
            <a:t>億円）などにより、単年度では</a:t>
          </a:r>
          <a:r>
            <a:rPr kumimoji="1" lang="en-US" altLang="ja-JP" sz="1300">
              <a:latin typeface="ＭＳ Ｐゴシック" panose="020B0600070205080204" pitchFamily="50" charset="-128"/>
              <a:ea typeface="ＭＳ Ｐゴシック" panose="020B0600070205080204" pitchFamily="50" charset="-128"/>
            </a:rPr>
            <a:t>6.7</a:t>
          </a:r>
          <a:r>
            <a:rPr kumimoji="1" lang="ja-JP" altLang="en-US" sz="1300">
              <a:latin typeface="ＭＳ Ｐゴシック" panose="020B0600070205080204" pitchFamily="50" charset="-128"/>
              <a:ea typeface="ＭＳ Ｐゴシック" panose="020B0600070205080204" pitchFamily="50" charset="-128"/>
            </a:rPr>
            <a:t>％となり、前年度に比べ</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ポイント増加した。直近３年平均で算出する実質公債費比率は</a:t>
          </a:r>
          <a:r>
            <a:rPr kumimoji="1" lang="en-US" altLang="ja-JP" sz="1300">
              <a:latin typeface="ＭＳ Ｐゴシック" panose="020B0600070205080204" pitchFamily="50" charset="-128"/>
              <a:ea typeface="ＭＳ Ｐゴシック" panose="020B0600070205080204" pitchFamily="50" charset="-128"/>
            </a:rPr>
            <a:t>6.2</a:t>
          </a:r>
          <a:r>
            <a:rPr kumimoji="1" lang="ja-JP" altLang="en-US" sz="1300">
              <a:latin typeface="ＭＳ Ｐゴシック" panose="020B0600070205080204" pitchFamily="50" charset="-128"/>
              <a:ea typeface="ＭＳ Ｐゴシック" panose="020B0600070205080204" pitchFamily="50" charset="-128"/>
            </a:rPr>
            <a:t>％となり、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今後も、事業の優先順位付けなどにより、市債の発行・償還の平準化を図り、公債費負担の適正化に努めていく。</a:t>
          </a:r>
        </a:p>
      </xdr:txBody>
    </xdr:sp>
    <xdr:clientData/>
  </xdr:twoCellAnchor>
  <xdr:oneCellAnchor>
    <xdr:from>
      <xdr:col>61</xdr:col>
      <xdr:colOff>6350</xdr:colOff>
      <xdr:row>32</xdr:row>
      <xdr:rowOff>101600</xdr:rowOff>
    </xdr:from>
    <xdr:ext cx="298543" cy="225703"/>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80" name="テキスト ボックス 379">
          <a:extLst>
            <a:ext uri="{FF2B5EF4-FFF2-40B4-BE49-F238E27FC236}">
              <a16:creationId xmlns:a16="http://schemas.microsoft.com/office/drawing/2014/main" id="{00000000-0008-0000-0300-00007C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3" name="公債費負担の状況グラフ枠">
          <a:extLst>
            <a:ext uri="{FF2B5EF4-FFF2-40B4-BE49-F238E27FC236}">
              <a16:creationId xmlns:a16="http://schemas.microsoft.com/office/drawing/2014/main" id="{00000000-0008-0000-0300-00007F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22013</xdr:rowOff>
    </xdr:from>
    <xdr:to>
      <xdr:col>81</xdr:col>
      <xdr:colOff>44450</xdr:colOff>
      <xdr:row>44</xdr:row>
      <xdr:rowOff>52494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flipV="1">
          <a:off x="17018000" y="6365663"/>
          <a:ext cx="0" cy="123063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24571</xdr:rowOff>
    </xdr:from>
    <xdr:ext cx="762000" cy="259045"/>
    <xdr:sp macro="" textlink="">
      <xdr:nvSpPr>
        <xdr:cNvPr id="385" name="公債費負担の状況最小値テキスト">
          <a:extLst>
            <a:ext uri="{FF2B5EF4-FFF2-40B4-BE49-F238E27FC236}">
              <a16:creationId xmlns:a16="http://schemas.microsoft.com/office/drawing/2014/main" id="{00000000-0008-0000-0300-000081010000}"/>
            </a:ext>
          </a:extLst>
        </xdr:cNvPr>
        <xdr:cNvSpPr txBox="1"/>
      </xdr:nvSpPr>
      <xdr:spPr>
        <a:xfrm>
          <a:off x="17106900" y="7568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52494</xdr:rowOff>
    </xdr:from>
    <xdr:to>
      <xdr:col>81</xdr:col>
      <xdr:colOff>133350</xdr:colOff>
      <xdr:row>44</xdr:row>
      <xdr:rowOff>52494</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7596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108390</xdr:rowOff>
    </xdr:from>
    <xdr:ext cx="762000" cy="259045"/>
    <xdr:sp macro="" textlink="">
      <xdr:nvSpPr>
        <xdr:cNvPr id="387" name="公債費負担の状況最大値テキスト">
          <a:extLst>
            <a:ext uri="{FF2B5EF4-FFF2-40B4-BE49-F238E27FC236}">
              <a16:creationId xmlns:a16="http://schemas.microsoft.com/office/drawing/2014/main" id="{00000000-0008-0000-0300-000083010000}"/>
            </a:ext>
          </a:extLst>
        </xdr:cNvPr>
        <xdr:cNvSpPr txBox="1"/>
      </xdr:nvSpPr>
      <xdr:spPr>
        <a:xfrm>
          <a:off x="17106900" y="6109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22013</xdr:rowOff>
    </xdr:from>
    <xdr:to>
      <xdr:col>81</xdr:col>
      <xdr:colOff>133350</xdr:colOff>
      <xdr:row>37</xdr:row>
      <xdr:rowOff>22013</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a:off x="16929100" y="6365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3810</xdr:rowOff>
    </xdr:from>
    <xdr:to>
      <xdr:col>81</xdr:col>
      <xdr:colOff>44450</xdr:colOff>
      <xdr:row>41</xdr:row>
      <xdr:rowOff>52070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a:off x="16179800" y="7033260"/>
          <a:ext cx="8382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108814</xdr:rowOff>
    </xdr:from>
    <xdr:ext cx="762000" cy="259045"/>
    <xdr:sp macro="" textlink="">
      <xdr:nvSpPr>
        <xdr:cNvPr id="390" name="公債費負担の状況平均値テキスト">
          <a:extLst>
            <a:ext uri="{FF2B5EF4-FFF2-40B4-BE49-F238E27FC236}">
              <a16:creationId xmlns:a16="http://schemas.microsoft.com/office/drawing/2014/main" id="{00000000-0008-0000-0300-000086010000}"/>
            </a:ext>
          </a:extLst>
        </xdr:cNvPr>
        <xdr:cNvSpPr txBox="1"/>
      </xdr:nvSpPr>
      <xdr:spPr>
        <a:xfrm>
          <a:off x="17106900" y="67953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92287</xdr:rowOff>
    </xdr:from>
    <xdr:to>
      <xdr:col>81</xdr:col>
      <xdr:colOff>95250</xdr:colOff>
      <xdr:row>41</xdr:row>
      <xdr:rowOff>22437</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9672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167217</xdr:rowOff>
    </xdr:from>
    <xdr:to>
      <xdr:col>77</xdr:col>
      <xdr:colOff>44450</xdr:colOff>
      <xdr:row>41</xdr:row>
      <xdr:rowOff>3810</xdr:rowOff>
    </xdr:to>
    <xdr:cxnSp macro="">
      <xdr:nvCxnSpPr>
        <xdr:cNvPr id="392" name="直線コネクタ 391">
          <a:extLst>
            <a:ext uri="{FF2B5EF4-FFF2-40B4-BE49-F238E27FC236}">
              <a16:creationId xmlns:a16="http://schemas.microsoft.com/office/drawing/2014/main" id="{00000000-0008-0000-0300-000088010000}"/>
            </a:ext>
          </a:extLst>
        </xdr:cNvPr>
        <xdr:cNvCxnSpPr/>
      </xdr:nvCxnSpPr>
      <xdr:spPr>
        <a:xfrm>
          <a:off x="15290800" y="7025217"/>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92287</xdr:rowOff>
    </xdr:from>
    <xdr:to>
      <xdr:col>77</xdr:col>
      <xdr:colOff>95250</xdr:colOff>
      <xdr:row>41</xdr:row>
      <xdr:rowOff>22437</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6129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32614</xdr:rowOff>
    </xdr:from>
    <xdr:ext cx="7366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798800" y="67191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167217</xdr:rowOff>
    </xdr:from>
    <xdr:to>
      <xdr:col>72</xdr:col>
      <xdr:colOff>203200</xdr:colOff>
      <xdr:row>41</xdr:row>
      <xdr:rowOff>27940</xdr:rowOff>
    </xdr:to>
    <xdr:cxnSp macro="">
      <xdr:nvCxnSpPr>
        <xdr:cNvPr id="395" name="直線コネクタ 394">
          <a:extLst>
            <a:ext uri="{FF2B5EF4-FFF2-40B4-BE49-F238E27FC236}">
              <a16:creationId xmlns:a16="http://schemas.microsoft.com/office/drawing/2014/main" id="{00000000-0008-0000-0300-00008B010000}"/>
            </a:ext>
          </a:extLst>
        </xdr:cNvPr>
        <xdr:cNvCxnSpPr/>
      </xdr:nvCxnSpPr>
      <xdr:spPr>
        <a:xfrm flipV="1">
          <a:off x="14401800" y="702521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92287</xdr:rowOff>
    </xdr:from>
    <xdr:to>
      <xdr:col>73</xdr:col>
      <xdr:colOff>44450</xdr:colOff>
      <xdr:row>41</xdr:row>
      <xdr:rowOff>22437</xdr:rowOff>
    </xdr:to>
    <xdr:sp macro="" textlink="">
      <xdr:nvSpPr>
        <xdr:cNvPr id="396" name="フローチャート: 判断 395">
          <a:extLst>
            <a:ext uri="{FF2B5EF4-FFF2-40B4-BE49-F238E27FC236}">
              <a16:creationId xmlns:a16="http://schemas.microsoft.com/office/drawing/2014/main" id="{00000000-0008-0000-0300-00008C010000}"/>
            </a:ext>
          </a:extLst>
        </xdr:cNvPr>
        <xdr:cNvSpPr/>
      </xdr:nvSpPr>
      <xdr:spPr>
        <a:xfrm>
          <a:off x="15240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32614</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909800" y="671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41</xdr:row>
      <xdr:rowOff>27940</xdr:rowOff>
    </xdr:from>
    <xdr:to>
      <xdr:col>68</xdr:col>
      <xdr:colOff>152400</xdr:colOff>
      <xdr:row>41</xdr:row>
      <xdr:rowOff>68156</xdr:rowOff>
    </xdr:to>
    <xdr:cxnSp macro="">
      <xdr:nvCxnSpPr>
        <xdr:cNvPr id="398" name="直線コネクタ 397">
          <a:extLst>
            <a:ext uri="{FF2B5EF4-FFF2-40B4-BE49-F238E27FC236}">
              <a16:creationId xmlns:a16="http://schemas.microsoft.com/office/drawing/2014/main" id="{00000000-0008-0000-0300-00008E010000}"/>
            </a:ext>
          </a:extLst>
        </xdr:cNvPr>
        <xdr:cNvCxnSpPr/>
      </xdr:nvCxnSpPr>
      <xdr:spPr>
        <a:xfrm flipV="1">
          <a:off x="13512800" y="7057390"/>
          <a:ext cx="8890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92287</xdr:rowOff>
    </xdr:from>
    <xdr:to>
      <xdr:col>68</xdr:col>
      <xdr:colOff>203200</xdr:colOff>
      <xdr:row>41</xdr:row>
      <xdr:rowOff>22437</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4351000" y="695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32614</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671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108373</xdr:rowOff>
    </xdr:from>
    <xdr:to>
      <xdr:col>64</xdr:col>
      <xdr:colOff>152400</xdr:colOff>
      <xdr:row>41</xdr:row>
      <xdr:rowOff>38523</xdr:rowOff>
    </xdr:to>
    <xdr:sp macro="" textlink="">
      <xdr:nvSpPr>
        <xdr:cNvPr id="401" name="フローチャート: 判断 400">
          <a:extLst>
            <a:ext uri="{FF2B5EF4-FFF2-40B4-BE49-F238E27FC236}">
              <a16:creationId xmlns:a16="http://schemas.microsoft.com/office/drawing/2014/main" id="{00000000-0008-0000-0300-000091010000}"/>
            </a:ext>
          </a:extLst>
        </xdr:cNvPr>
        <xdr:cNvSpPr/>
      </xdr:nvSpPr>
      <xdr:spPr>
        <a:xfrm>
          <a:off x="13462000" y="69663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48700</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67352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1270</xdr:rowOff>
    </xdr:from>
    <xdr:to>
      <xdr:col>81</xdr:col>
      <xdr:colOff>95250</xdr:colOff>
      <xdr:row>41</xdr:row>
      <xdr:rowOff>102870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967200" y="703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144797</xdr:rowOff>
    </xdr:from>
    <xdr:ext cx="762000" cy="259045"/>
    <xdr:sp macro="" textlink="">
      <xdr:nvSpPr>
        <xdr:cNvPr id="409" name="公債費負担の状況該当値テキスト">
          <a:extLst>
            <a:ext uri="{FF2B5EF4-FFF2-40B4-BE49-F238E27FC236}">
              <a16:creationId xmlns:a16="http://schemas.microsoft.com/office/drawing/2014/main" id="{00000000-0008-0000-0300-000099010000}"/>
            </a:ext>
          </a:extLst>
        </xdr:cNvPr>
        <xdr:cNvSpPr txBox="1"/>
      </xdr:nvSpPr>
      <xdr:spPr>
        <a:xfrm>
          <a:off x="17106900" y="700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40</xdr:row>
      <xdr:rowOff>124460</xdr:rowOff>
    </xdr:from>
    <xdr:to>
      <xdr:col>77</xdr:col>
      <xdr:colOff>95250</xdr:colOff>
      <xdr:row>41</xdr:row>
      <xdr:rowOff>54610</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6129000" y="6982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39387</xdr:rowOff>
    </xdr:from>
    <xdr:ext cx="7366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798800" y="70688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116417</xdr:rowOff>
    </xdr:from>
    <xdr:to>
      <xdr:col>73</xdr:col>
      <xdr:colOff>44450</xdr:colOff>
      <xdr:row>41</xdr:row>
      <xdr:rowOff>46567</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5240000" y="697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31344</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909800" y="7060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148590</xdr:rowOff>
    </xdr:from>
    <xdr:to>
      <xdr:col>68</xdr:col>
      <xdr:colOff>203200</xdr:colOff>
      <xdr:row>41</xdr:row>
      <xdr:rowOff>78740</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43510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63517</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4020800" y="709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17356</xdr:rowOff>
    </xdr:from>
    <xdr:to>
      <xdr:col>64</xdr:col>
      <xdr:colOff>152400</xdr:colOff>
      <xdr:row>41</xdr:row>
      <xdr:rowOff>118956</xdr:rowOff>
    </xdr:to>
    <xdr:sp macro="" textlink="">
      <xdr:nvSpPr>
        <xdr:cNvPr id="416" name="楕円 415">
          <a:extLst>
            <a:ext uri="{FF2B5EF4-FFF2-40B4-BE49-F238E27FC236}">
              <a16:creationId xmlns:a16="http://schemas.microsoft.com/office/drawing/2014/main" id="{00000000-0008-0000-0300-0000A0010000}"/>
            </a:ext>
          </a:extLst>
        </xdr:cNvPr>
        <xdr:cNvSpPr/>
      </xdr:nvSpPr>
      <xdr:spPr>
        <a:xfrm>
          <a:off x="13462000" y="704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103733</xdr:rowOff>
    </xdr:from>
    <xdr:ext cx="762000" cy="259045"/>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131800" y="7133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[36.2%]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8" name="正方形/長方形 427">
          <a:extLst>
            <a:ext uri="{FF2B5EF4-FFF2-40B4-BE49-F238E27FC236}">
              <a16:creationId xmlns:a16="http://schemas.microsoft.com/office/drawing/2014/main" id="{00000000-0008-0000-0300-0000AC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9" name="正方形/長方形 428">
          <a:extLst>
            <a:ext uri="{FF2B5EF4-FFF2-40B4-BE49-F238E27FC236}">
              <a16:creationId xmlns:a16="http://schemas.microsoft.com/office/drawing/2014/main" id="{00000000-0008-0000-0300-0000AD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標準税収入額等の増（</a:t>
          </a:r>
          <a:r>
            <a:rPr kumimoji="1" lang="en-US" altLang="ja-JP" sz="1300">
              <a:latin typeface="ＭＳ Ｐゴシック" panose="020B0600070205080204" pitchFamily="50" charset="-128"/>
              <a:ea typeface="ＭＳ Ｐゴシック" panose="020B0600070205080204" pitchFamily="50" charset="-128"/>
            </a:rPr>
            <a:t>+26.8</a:t>
          </a:r>
          <a:r>
            <a:rPr kumimoji="1" lang="ja-JP" altLang="en-US" sz="1300">
              <a:latin typeface="ＭＳ Ｐゴシック" panose="020B0600070205080204" pitchFamily="50" charset="-128"/>
              <a:ea typeface="ＭＳ Ｐゴシック" panose="020B0600070205080204" pitchFamily="50" charset="-128"/>
            </a:rPr>
            <a:t>億円）などにより分母が増加（</a:t>
          </a:r>
          <a:r>
            <a:rPr kumimoji="1" lang="en-US" altLang="ja-JP" sz="1300">
              <a:latin typeface="ＭＳ Ｐゴシック" panose="020B0600070205080204" pitchFamily="50" charset="-128"/>
              <a:ea typeface="ＭＳ Ｐゴシック" panose="020B0600070205080204" pitchFamily="50" charset="-128"/>
            </a:rPr>
            <a:t>+28.1</a:t>
          </a:r>
          <a:r>
            <a:rPr kumimoji="1" lang="ja-JP" altLang="en-US" sz="1300">
              <a:latin typeface="ＭＳ Ｐゴシック" panose="020B0600070205080204" pitchFamily="50" charset="-128"/>
              <a:ea typeface="ＭＳ Ｐゴシック" panose="020B0600070205080204" pitchFamily="50" charset="-128"/>
            </a:rPr>
            <a:t>億円）した一方で、分子は新病院設立等に伴い準元利償還金が増加（</a:t>
          </a:r>
          <a:r>
            <a:rPr kumimoji="1" lang="en-US" altLang="ja-JP" sz="1300">
              <a:latin typeface="ＭＳ Ｐゴシック" panose="020B0600070205080204" pitchFamily="50" charset="-128"/>
              <a:ea typeface="ＭＳ Ｐゴシック" panose="020B0600070205080204" pitchFamily="50" charset="-128"/>
            </a:rPr>
            <a:t>+112.2</a:t>
          </a:r>
          <a:r>
            <a:rPr kumimoji="1" lang="ja-JP" altLang="en-US" sz="1300">
              <a:latin typeface="ＭＳ Ｐゴシック" panose="020B0600070205080204" pitchFamily="50" charset="-128"/>
              <a:ea typeface="ＭＳ Ｐゴシック" panose="020B0600070205080204" pitchFamily="50" charset="-128"/>
            </a:rPr>
            <a:t>億円）したことなどにより全体で</a:t>
          </a:r>
          <a:r>
            <a:rPr kumimoji="1" lang="en-US" altLang="ja-JP" sz="1300">
              <a:latin typeface="ＭＳ Ｐゴシック" panose="020B0600070205080204" pitchFamily="50" charset="-128"/>
              <a:ea typeface="ＭＳ Ｐゴシック" panose="020B0600070205080204" pitchFamily="50" charset="-128"/>
            </a:rPr>
            <a:t>87.2</a:t>
          </a:r>
          <a:r>
            <a:rPr kumimoji="1" lang="ja-JP" altLang="en-US" sz="1300">
              <a:latin typeface="ＭＳ Ｐゴシック" panose="020B0600070205080204" pitchFamily="50" charset="-128"/>
              <a:ea typeface="ＭＳ Ｐゴシック" panose="020B0600070205080204" pitchFamily="50" charset="-128"/>
            </a:rPr>
            <a:t>億円増加した結果、前年度に比べ数値が</a:t>
          </a:r>
          <a:r>
            <a:rPr kumimoji="1" lang="en-US" altLang="ja-JP" sz="1300">
              <a:latin typeface="ＭＳ Ｐゴシック" panose="020B0600070205080204" pitchFamily="50" charset="-128"/>
              <a:ea typeface="ＭＳ Ｐゴシック" panose="020B0600070205080204" pitchFamily="50" charset="-128"/>
            </a:rPr>
            <a:t>10.2</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今後大規模工事が予定されていることや、施設の老朽化も進んでいる状況のため、事業の優先順位付けなどにより、市債発行の適正管理や公債費の平準化を図り、持続可能な財政運営に努めていく。</a:t>
          </a:r>
        </a:p>
      </xdr:txBody>
    </xdr:sp>
    <xdr:clientData/>
  </xdr:twoCellAnchor>
  <xdr:oneCellAnchor>
    <xdr:from>
      <xdr:col>61</xdr:col>
      <xdr:colOff>6350</xdr:colOff>
      <xdr:row>10</xdr:row>
      <xdr:rowOff>63500</xdr:rowOff>
    </xdr:from>
    <xdr:ext cx="298543" cy="225703"/>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22</xdr:row>
      <xdr:rowOff>127000</xdr:rowOff>
    </xdr:from>
    <xdr:to>
      <xdr:col>85</xdr:col>
      <xdr:colOff>95250</xdr:colOff>
      <xdr:row>22</xdr:row>
      <xdr:rowOff>127000</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21</xdr:row>
      <xdr:rowOff>156227</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158750</xdr:rowOff>
    </xdr:from>
    <xdr:to>
      <xdr:col>85</xdr:col>
      <xdr:colOff>95250</xdr:colOff>
      <xdr:row>19</xdr:row>
      <xdr:rowOff>158750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19</xdr:row>
      <xdr:rowOff>16527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19050</xdr:rowOff>
    </xdr:from>
    <xdr:to>
      <xdr:col>85</xdr:col>
      <xdr:colOff>95250</xdr:colOff>
      <xdr:row>17</xdr:row>
      <xdr:rowOff>19050</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48277</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14</xdr:row>
      <xdr:rowOff>50800</xdr:rowOff>
    </xdr:from>
    <xdr:to>
      <xdr:col>85</xdr:col>
      <xdr:colOff>95250</xdr:colOff>
      <xdr:row>14</xdr:row>
      <xdr:rowOff>50800</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13</xdr:row>
      <xdr:rowOff>80027</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14</xdr:row>
      <xdr:rowOff>50800</xdr:rowOff>
    </xdr:from>
    <xdr:to>
      <xdr:col>81</xdr:col>
      <xdr:colOff>44450</xdr:colOff>
      <xdr:row>22</xdr:row>
      <xdr:rowOff>132791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451100"/>
          <a:ext cx="0" cy="14535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104868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76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132791</xdr:rowOff>
    </xdr:from>
    <xdr:to>
      <xdr:col>81</xdr:col>
      <xdr:colOff>133350</xdr:colOff>
      <xdr:row>22</xdr:row>
      <xdr:rowOff>132791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904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137177</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194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14</xdr:row>
      <xdr:rowOff>50800</xdr:rowOff>
    </xdr:from>
    <xdr:to>
      <xdr:col>81</xdr:col>
      <xdr:colOff>133350</xdr:colOff>
      <xdr:row>14</xdr:row>
      <xdr:rowOff>50800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451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130302</xdr:rowOff>
    </xdr:from>
    <xdr:to>
      <xdr:col>81</xdr:col>
      <xdr:colOff>44450</xdr:colOff>
      <xdr:row>16</xdr:row>
      <xdr:rowOff>57302</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a:off x="16179800" y="2702052"/>
          <a:ext cx="838200" cy="98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14</xdr:row>
      <xdr:rowOff>5300</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4056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160223</xdr:rowOff>
    </xdr:from>
    <xdr:to>
      <xdr:col>81</xdr:col>
      <xdr:colOff>95250</xdr:colOff>
      <xdr:row>15</xdr:row>
      <xdr:rowOff>90373</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560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44399</xdr:rowOff>
    </xdr:from>
    <xdr:to>
      <xdr:col>77</xdr:col>
      <xdr:colOff>44450</xdr:colOff>
      <xdr:row>15</xdr:row>
      <xdr:rowOff>130302</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5290800" y="2616149"/>
          <a:ext cx="889000" cy="85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165049</xdr:rowOff>
    </xdr:from>
    <xdr:to>
      <xdr:col>77</xdr:col>
      <xdr:colOff>95250</xdr:colOff>
      <xdr:row>15</xdr:row>
      <xdr:rowOff>95199</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56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13</xdr:row>
      <xdr:rowOff>105376</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3342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15</xdr:row>
      <xdr:rowOff>44399</xdr:rowOff>
    </xdr:from>
    <xdr:to>
      <xdr:col>72</xdr:col>
      <xdr:colOff>203200</xdr:colOff>
      <xdr:row>15</xdr:row>
      <xdr:rowOff>93624</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4401800" y="2616149"/>
          <a:ext cx="889000" cy="492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15</xdr:row>
      <xdr:rowOff>4216</xdr:rowOff>
    </xdr:from>
    <xdr:to>
      <xdr:col>73</xdr:col>
      <xdr:colOff>44450</xdr:colOff>
      <xdr:row>15</xdr:row>
      <xdr:rowOff>105816</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57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15</xdr:row>
      <xdr:rowOff>90593</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6623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15</xdr:row>
      <xdr:rowOff>93624</xdr:rowOff>
    </xdr:from>
    <xdr:to>
      <xdr:col>68</xdr:col>
      <xdr:colOff>152400</xdr:colOff>
      <xdr:row>16</xdr:row>
      <xdr:rowOff>14834</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flipV="1">
          <a:off x="13512800" y="2665374"/>
          <a:ext cx="889000" cy="92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54407</xdr:rowOff>
    </xdr:from>
    <xdr:to>
      <xdr:col>68</xdr:col>
      <xdr:colOff>203200</xdr:colOff>
      <xdr:row>15</xdr:row>
      <xdr:rowOff>156007</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4351000" y="262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140784</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2712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132588</xdr:rowOff>
    </xdr:from>
    <xdr:to>
      <xdr:col>64</xdr:col>
      <xdr:colOff>152400</xdr:colOff>
      <xdr:row>16</xdr:row>
      <xdr:rowOff>62738</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3462000" y="2704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72915</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2473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16</xdr:row>
      <xdr:rowOff>6502</xdr:rowOff>
    </xdr:from>
    <xdr:to>
      <xdr:col>81</xdr:col>
      <xdr:colOff>95250</xdr:colOff>
      <xdr:row>16</xdr:row>
      <xdr:rowOff>108102</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967200" y="2749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150029</xdr:rowOff>
    </xdr:from>
    <xdr:ext cx="762000" cy="259045"/>
    <xdr:sp macro="" textlink="">
      <xdr:nvSpPr>
        <xdr:cNvPr id="469" name="将来負担の状況該当値テキスト">
          <a:extLst>
            <a:ext uri="{FF2B5EF4-FFF2-40B4-BE49-F238E27FC236}">
              <a16:creationId xmlns:a16="http://schemas.microsoft.com/office/drawing/2014/main" id="{00000000-0008-0000-0300-0000D5010000}"/>
            </a:ext>
          </a:extLst>
        </xdr:cNvPr>
        <xdr:cNvSpPr txBox="1"/>
      </xdr:nvSpPr>
      <xdr:spPr>
        <a:xfrm>
          <a:off x="17106900" y="2721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79502</xdr:rowOff>
    </xdr:from>
    <xdr:to>
      <xdr:col>77</xdr:col>
      <xdr:colOff>95250</xdr:colOff>
      <xdr:row>16</xdr:row>
      <xdr:rowOff>9652</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129000" y="265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165879</xdr:rowOff>
    </xdr:from>
    <xdr:ext cx="7366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5798800" y="27376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165049</xdr:rowOff>
    </xdr:from>
    <xdr:to>
      <xdr:col>73</xdr:col>
      <xdr:colOff>44450</xdr:colOff>
      <xdr:row>15</xdr:row>
      <xdr:rowOff>95199</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5240000" y="256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105376</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909800" y="23342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15</xdr:row>
      <xdr:rowOff>42824</xdr:rowOff>
    </xdr:from>
    <xdr:to>
      <xdr:col>68</xdr:col>
      <xdr:colOff>203200</xdr:colOff>
      <xdr:row>15</xdr:row>
      <xdr:rowOff>144424</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4351000" y="2614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154601</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020800" y="2383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135484</xdr:rowOff>
    </xdr:from>
    <xdr:to>
      <xdr:col>64</xdr:col>
      <xdr:colOff>152400</xdr:colOff>
      <xdr:row>16</xdr:row>
      <xdr:rowOff>65634</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3462000" y="270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50411</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3131800" y="2793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神奈川県横須賀市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379,041
371,536
100.81
177,320,498
171,315,612
5,708,492
89,193,022
178,858,278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36.2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人件費は定年延長による退職手当の増（</a:t>
          </a:r>
          <a:r>
            <a:rPr kumimoji="1" lang="en-US" altLang="ja-JP" sz="1300">
              <a:latin typeface="ＭＳ Ｐゴシック" panose="020B0600070205080204" pitchFamily="50" charset="-128"/>
              <a:ea typeface="ＭＳ Ｐゴシック" panose="020B0600070205080204" pitchFamily="50" charset="-128"/>
            </a:rPr>
            <a:t>+15.1</a:t>
          </a:r>
          <a:r>
            <a:rPr kumimoji="1" lang="ja-JP" altLang="en-US" sz="1300">
              <a:latin typeface="ＭＳ Ｐゴシック" panose="020B0600070205080204" pitchFamily="50" charset="-128"/>
              <a:ea typeface="ＭＳ Ｐゴシック" panose="020B0600070205080204" pitchFamily="50" charset="-128"/>
            </a:rPr>
            <a:t>億円）や人事院勧告による給与費の増（</a:t>
          </a:r>
          <a:r>
            <a:rPr kumimoji="1" lang="en-US" altLang="ja-JP" sz="1300">
              <a:latin typeface="ＭＳ Ｐゴシック" panose="020B0600070205080204" pitchFamily="50" charset="-128"/>
              <a:ea typeface="ＭＳ Ｐゴシック" panose="020B0600070205080204" pitchFamily="50" charset="-128"/>
            </a:rPr>
            <a:t>+14.6</a:t>
          </a:r>
          <a:r>
            <a:rPr kumimoji="1" lang="ja-JP" altLang="en-US" sz="1300">
              <a:latin typeface="ＭＳ Ｐゴシック" panose="020B0600070205080204" pitchFamily="50" charset="-128"/>
              <a:ea typeface="ＭＳ Ｐゴシック" panose="020B0600070205080204" pitchFamily="50" charset="-128"/>
            </a:rPr>
            <a:t>億円）などにより前年度と比べ</a:t>
          </a:r>
          <a:r>
            <a:rPr kumimoji="1" lang="en-US" altLang="ja-JP" sz="1300">
              <a:latin typeface="ＭＳ Ｐゴシック" panose="020B0600070205080204" pitchFamily="50" charset="-128"/>
              <a:ea typeface="ＭＳ Ｐゴシック" panose="020B0600070205080204" pitchFamily="50" charset="-128"/>
            </a:rPr>
            <a:t>26.7</a:t>
          </a:r>
          <a:r>
            <a:rPr kumimoji="1" lang="ja-JP" altLang="en-US" sz="1300">
              <a:latin typeface="ＭＳ Ｐゴシック" panose="020B0600070205080204" pitchFamily="50" charset="-128"/>
              <a:ea typeface="ＭＳ Ｐゴシック" panose="020B0600070205080204" pitchFamily="50" charset="-128"/>
            </a:rPr>
            <a:t>億円増加した。</a:t>
          </a:r>
        </a:p>
        <a:p>
          <a:r>
            <a:rPr kumimoji="1" lang="ja-JP" altLang="en-US" sz="1300">
              <a:latin typeface="ＭＳ Ｐゴシック" panose="020B0600070205080204" pitchFamily="50" charset="-128"/>
              <a:ea typeface="ＭＳ Ｐゴシック" panose="020B0600070205080204" pitchFamily="50" charset="-128"/>
            </a:rPr>
            <a:t>　人件費比率は類似団体平均を上回っているため、引き続き、</a:t>
          </a:r>
          <a:r>
            <a:rPr kumimoji="1" lang="en-US" altLang="ja-JP" sz="1300">
              <a:latin typeface="ＭＳ Ｐゴシック" panose="020B0600070205080204" pitchFamily="50" charset="-128"/>
              <a:ea typeface="ＭＳ Ｐゴシック" panose="020B0600070205080204" pitchFamily="50" charset="-128"/>
            </a:rPr>
            <a:t>DX</a:t>
          </a:r>
          <a:r>
            <a:rPr kumimoji="1" lang="ja-JP" altLang="en-US" sz="1300">
              <a:latin typeface="ＭＳ Ｐゴシック" panose="020B0600070205080204" pitchFamily="50" charset="-128"/>
              <a:ea typeface="ＭＳ Ｐゴシック" panose="020B0600070205080204" pitchFamily="50" charset="-128"/>
            </a:rPr>
            <a:t>をはじめ行政改革の推進による職員配置の適正化に努めていく。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39370</xdr:rowOff>
    </xdr:from>
    <xdr:to>
      <xdr:col>24</xdr:col>
      <xdr:colOff>25400</xdr:colOff>
      <xdr:row>40</xdr:row>
      <xdr:rowOff>35560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97220"/>
          <a:ext cx="0" cy="119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7637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865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35560</xdr:rowOff>
    </xdr:from>
    <xdr:to>
      <xdr:col>24</xdr:col>
      <xdr:colOff>114300</xdr:colOff>
      <xdr:row>40</xdr:row>
      <xdr:rowOff>35560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893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125747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40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39370</xdr:rowOff>
    </xdr:from>
    <xdr:to>
      <xdr:col>24</xdr:col>
      <xdr:colOff>114300</xdr:colOff>
      <xdr:row>33</xdr:row>
      <xdr:rowOff>39370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97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92710</xdr:rowOff>
    </xdr:from>
    <xdr:to>
      <xdr:col>24</xdr:col>
      <xdr:colOff>25400</xdr:colOff>
      <xdr:row>38</xdr:row>
      <xdr:rowOff>43180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43636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92710</xdr:rowOff>
    </xdr:from>
    <xdr:to>
      <xdr:col>19</xdr:col>
      <xdr:colOff>187325</xdr:colOff>
      <xdr:row>38</xdr:row>
      <xdr:rowOff>27940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436360"/>
          <a:ext cx="889000" cy="1066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76200</xdr:rowOff>
    </xdr:from>
    <xdr:to>
      <xdr:col>20</xdr:col>
      <xdr:colOff>38100</xdr:colOff>
      <xdr:row>37</xdr:row>
      <xdr:rowOff>6350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16527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017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12700</xdr:rowOff>
    </xdr:from>
    <xdr:to>
      <xdr:col>15</xdr:col>
      <xdr:colOff>98425</xdr:colOff>
      <xdr:row>38</xdr:row>
      <xdr:rowOff>27940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52780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114300</xdr:rowOff>
    </xdr:from>
    <xdr:to>
      <xdr:col>15</xdr:col>
      <xdr:colOff>149225</xdr:colOff>
      <xdr:row>37</xdr:row>
      <xdr:rowOff>44450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286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54627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55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38</xdr:row>
      <xdr:rowOff>12700</xdr:rowOff>
    </xdr:from>
    <xdr:to>
      <xdr:col>11</xdr:col>
      <xdr:colOff>9525</xdr:colOff>
      <xdr:row>38</xdr:row>
      <xdr:rowOff>165100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5278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76200</xdr:rowOff>
    </xdr:from>
    <xdr:to>
      <xdr:col>11</xdr:col>
      <xdr:colOff>60325</xdr:colOff>
      <xdr:row>37</xdr:row>
      <xdr:rowOff>6350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16527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1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3810</xdr:rowOff>
    </xdr:from>
    <xdr:to>
      <xdr:col>6</xdr:col>
      <xdr:colOff>171450</xdr:colOff>
      <xdr:row>37</xdr:row>
      <xdr:rowOff>105410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34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115587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11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163830</xdr:rowOff>
    </xdr:from>
    <xdr:to>
      <xdr:col>24</xdr:col>
      <xdr:colOff>76200</xdr:colOff>
      <xdr:row>38</xdr:row>
      <xdr:rowOff>93980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507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135907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79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41910</xdr:rowOff>
    </xdr:from>
    <xdr:to>
      <xdr:col>20</xdr:col>
      <xdr:colOff>38100</xdr:colOff>
      <xdr:row>37</xdr:row>
      <xdr:rowOff>143510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38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37</xdr:row>
      <xdr:rowOff>128287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4719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148590</xdr:rowOff>
    </xdr:from>
    <xdr:to>
      <xdr:col>15</xdr:col>
      <xdr:colOff>149225</xdr:colOff>
      <xdr:row>38</xdr:row>
      <xdr:rowOff>78740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92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63517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78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133350</xdr:rowOff>
    </xdr:from>
    <xdr:to>
      <xdr:col>11</xdr:col>
      <xdr:colOff>60325</xdr:colOff>
      <xdr:row>38</xdr:row>
      <xdr:rowOff>63500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7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48277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6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114300</xdr:rowOff>
    </xdr:from>
    <xdr:to>
      <xdr:col>6</xdr:col>
      <xdr:colOff>171450</xdr:colOff>
      <xdr:row>39</xdr:row>
      <xdr:rowOff>44450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629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29227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715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物件費は、標準化による基幹系システム経費の増（</a:t>
          </a:r>
          <a:r>
            <a:rPr kumimoji="1" lang="en-US" altLang="ja-JP" sz="1300">
              <a:latin typeface="ＭＳ Ｐゴシック" panose="020B0600070205080204" pitchFamily="50" charset="-128"/>
              <a:ea typeface="ＭＳ Ｐゴシック" panose="020B0600070205080204" pitchFamily="50" charset="-128"/>
            </a:rPr>
            <a:t>+3.1</a:t>
          </a:r>
          <a:r>
            <a:rPr kumimoji="1" lang="ja-JP" altLang="en-US" sz="1300">
              <a:latin typeface="ＭＳ Ｐゴシック" panose="020B0600070205080204" pitchFamily="50" charset="-128"/>
              <a:ea typeface="ＭＳ Ｐゴシック" panose="020B0600070205080204" pitchFamily="50" charset="-128"/>
            </a:rPr>
            <a:t>億円）や</a:t>
          </a:r>
          <a:r>
            <a:rPr kumimoji="1" lang="en-US" altLang="ja-JP" sz="1300">
              <a:latin typeface="ＭＳ Ｐゴシック" panose="020B0600070205080204" pitchFamily="50" charset="-128"/>
              <a:ea typeface="ＭＳ Ｐゴシック" panose="020B0600070205080204" pitchFamily="50" charset="-128"/>
            </a:rPr>
            <a:t>PC</a:t>
          </a:r>
          <a:r>
            <a:rPr kumimoji="1" lang="ja-JP" altLang="en-US" sz="1300">
              <a:latin typeface="ＭＳ Ｐゴシック" panose="020B0600070205080204" pitchFamily="50" charset="-128"/>
              <a:ea typeface="ＭＳ Ｐゴシック" panose="020B0600070205080204" pitchFamily="50" charset="-128"/>
            </a:rPr>
            <a:t>環境（仮想デスクトップ）整備経費の増（</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億円）などにより前年度に比べ</a:t>
          </a:r>
          <a:r>
            <a:rPr kumimoji="1" lang="en-US" altLang="ja-JP" sz="1300">
              <a:latin typeface="ＭＳ Ｐゴシック" panose="020B0600070205080204" pitchFamily="50" charset="-128"/>
              <a:ea typeface="ＭＳ Ｐゴシック" panose="020B0600070205080204" pitchFamily="50" charset="-128"/>
            </a:rPr>
            <a:t>13.1</a:t>
          </a:r>
          <a:r>
            <a:rPr kumimoji="1" lang="ja-JP" altLang="en-US" sz="1300">
              <a:latin typeface="ＭＳ Ｐゴシック" panose="020B0600070205080204" pitchFamily="50" charset="-128"/>
              <a:ea typeface="ＭＳ Ｐゴシック" panose="020B0600070205080204" pitchFamily="50" charset="-128"/>
            </a:rPr>
            <a:t>億円増加した。</a:t>
          </a:r>
          <a:br>
            <a:rPr kumimoji="1" lang="ja-JP" altLang="en-US" sz="1300">
              <a:latin typeface="ＭＳ Ｐゴシック" panose="020B0600070205080204" pitchFamily="50" charset="-128"/>
              <a:ea typeface="ＭＳ Ｐゴシック" panose="020B0600070205080204" pitchFamily="50" charset="-128"/>
            </a:rPr>
          </a:br>
          <a:r>
            <a:rPr kumimoji="1" lang="ja-JP" altLang="en-US" sz="1300">
              <a:latin typeface="ＭＳ Ｐゴシック" panose="020B0600070205080204" pitchFamily="50" charset="-128"/>
              <a:ea typeface="ＭＳ Ｐゴシック" panose="020B0600070205080204" pitchFamily="50" charset="-128"/>
            </a:rPr>
            <a:t>　増加傾向であり、類似団体平均を上回っている状況が続いているため、今後も業務の見直しなどにより経費の適正化に努めていく。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58420</xdr:rowOff>
    </xdr:from>
    <xdr:to>
      <xdr:col>82</xdr:col>
      <xdr:colOff>107950</xdr:colOff>
      <xdr:row>21</xdr:row>
      <xdr:rowOff>100330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45872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72407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67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100330</xdr:rowOff>
    </xdr:from>
    <xdr:to>
      <xdr:col>82</xdr:col>
      <xdr:colOff>196850</xdr:colOff>
      <xdr:row>21</xdr:row>
      <xdr:rowOff>100330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00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144797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22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58420</xdr:rowOff>
    </xdr:from>
    <xdr:to>
      <xdr:col>82</xdr:col>
      <xdr:colOff>196850</xdr:colOff>
      <xdr:row>14</xdr:row>
      <xdr:rowOff>58420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4587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142240</xdr:rowOff>
    </xdr:from>
    <xdr:to>
      <xdr:col>82</xdr:col>
      <xdr:colOff>107950</xdr:colOff>
      <xdr:row>19</xdr:row>
      <xdr:rowOff>8890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32283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119397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625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102870</xdr:rowOff>
    </xdr:from>
    <xdr:to>
      <xdr:col>82</xdr:col>
      <xdr:colOff>158750</xdr:colOff>
      <xdr:row>18</xdr:row>
      <xdr:rowOff>33020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3017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96520</xdr:rowOff>
    </xdr:from>
    <xdr:to>
      <xdr:col>78</xdr:col>
      <xdr:colOff>69850</xdr:colOff>
      <xdr:row>18</xdr:row>
      <xdr:rowOff>142240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4782800" y="31826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87630</xdr:rowOff>
    </xdr:from>
    <xdr:to>
      <xdr:col>78</xdr:col>
      <xdr:colOff>120650</xdr:colOff>
      <xdr:row>18</xdr:row>
      <xdr:rowOff>17780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3002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27957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7711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35560</xdr:rowOff>
    </xdr:from>
    <xdr:to>
      <xdr:col>73</xdr:col>
      <xdr:colOff>180975</xdr:colOff>
      <xdr:row>18</xdr:row>
      <xdr:rowOff>96520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31216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64770</xdr:rowOff>
    </xdr:from>
    <xdr:to>
      <xdr:col>74</xdr:col>
      <xdr:colOff>31750</xdr:colOff>
      <xdr:row>17</xdr:row>
      <xdr:rowOff>166370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97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5097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4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35560</xdr:rowOff>
    </xdr:from>
    <xdr:to>
      <xdr:col>69</xdr:col>
      <xdr:colOff>92075</xdr:colOff>
      <xdr:row>18</xdr:row>
      <xdr:rowOff>88900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312166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152400</xdr:rowOff>
    </xdr:from>
    <xdr:to>
      <xdr:col>69</xdr:col>
      <xdr:colOff>142875</xdr:colOff>
      <xdr:row>17</xdr:row>
      <xdr:rowOff>82550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895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92727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66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26670</xdr:rowOff>
    </xdr:from>
    <xdr:to>
      <xdr:col>65</xdr:col>
      <xdr:colOff>53975</xdr:colOff>
      <xdr:row>17</xdr:row>
      <xdr:rowOff>128270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941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138447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71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129540</xdr:rowOff>
    </xdr:from>
    <xdr:to>
      <xdr:col>82</xdr:col>
      <xdr:colOff>158750</xdr:colOff>
      <xdr:row>19</xdr:row>
      <xdr:rowOff>59690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3215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101617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318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91440</xdr:rowOff>
    </xdr:from>
    <xdr:to>
      <xdr:col>78</xdr:col>
      <xdr:colOff>120650</xdr:colOff>
      <xdr:row>19</xdr:row>
      <xdr:rowOff>21590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3177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6367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3263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45720</xdr:rowOff>
    </xdr:from>
    <xdr:to>
      <xdr:col>74</xdr:col>
      <xdr:colOff>31750</xdr:colOff>
      <xdr:row>18</xdr:row>
      <xdr:rowOff>147320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3131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132097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321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156210</xdr:rowOff>
    </xdr:from>
    <xdr:to>
      <xdr:col>69</xdr:col>
      <xdr:colOff>142875</xdr:colOff>
      <xdr:row>18</xdr:row>
      <xdr:rowOff>86360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30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71137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315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38100</xdr:rowOff>
    </xdr:from>
    <xdr:to>
      <xdr:col>65</xdr:col>
      <xdr:colOff>53975</xdr:colOff>
      <xdr:row>18</xdr:row>
      <xdr:rowOff>139700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12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124477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321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扶助費は子ども・子育て支援給付費の減（▲</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億円）などがあった一方で、障害福祉サービス事業費の増（</a:t>
          </a:r>
          <a:r>
            <a:rPr kumimoji="1" lang="en-US" altLang="ja-JP" sz="1300">
              <a:latin typeface="ＭＳ Ｐゴシック" panose="020B0600070205080204" pitchFamily="50" charset="-128"/>
              <a:ea typeface="ＭＳ Ｐゴシック" panose="020B0600070205080204" pitchFamily="50" charset="-128"/>
            </a:rPr>
            <a:t>+2.6</a:t>
          </a:r>
          <a:r>
            <a:rPr kumimoji="1" lang="ja-JP" altLang="en-US" sz="1300">
              <a:latin typeface="ＭＳ Ｐゴシック" panose="020B0600070205080204" pitchFamily="50" charset="-128"/>
              <a:ea typeface="ＭＳ Ｐゴシック" panose="020B0600070205080204" pitchFamily="50" charset="-128"/>
            </a:rPr>
            <a:t>億円）などにより、前年度と比べて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億円増加した。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今後も社会保障費は増加が見込まれるため、財源の確保に努めていく。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61</xdr:row>
      <xdr:rowOff>120650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042400"/>
          <a:ext cx="0" cy="1536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92727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55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120650</xdr:rowOff>
    </xdr:from>
    <xdr:to>
      <xdr:col>24</xdr:col>
      <xdr:colOff>114300</xdr:colOff>
      <xdr:row>61</xdr:row>
      <xdr:rowOff>120650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79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19050</xdr:rowOff>
    </xdr:from>
    <xdr:to>
      <xdr:col>24</xdr:col>
      <xdr:colOff>25400</xdr:colOff>
      <xdr:row>57</xdr:row>
      <xdr:rowOff>107950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791700"/>
          <a:ext cx="8382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105427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8780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133350</xdr:rowOff>
    </xdr:from>
    <xdr:to>
      <xdr:col>24</xdr:col>
      <xdr:colOff>76200</xdr:colOff>
      <xdr:row>58</xdr:row>
      <xdr:rowOff>63500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57</xdr:row>
      <xdr:rowOff>69850</xdr:rowOff>
    </xdr:from>
    <xdr:to>
      <xdr:col>19</xdr:col>
      <xdr:colOff>187325</xdr:colOff>
      <xdr:row>57</xdr:row>
      <xdr:rowOff>107950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3098800" y="98425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146050</xdr:rowOff>
    </xdr:from>
    <xdr:to>
      <xdr:col>20</xdr:col>
      <xdr:colOff>38100</xdr:colOff>
      <xdr:row>58</xdr:row>
      <xdr:rowOff>76200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918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58</xdr:row>
      <xdr:rowOff>60977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10005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152400</xdr:rowOff>
    </xdr:from>
    <xdr:to>
      <xdr:col>15</xdr:col>
      <xdr:colOff>98425</xdr:colOff>
      <xdr:row>57</xdr:row>
      <xdr:rowOff>69850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7536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31750</xdr:rowOff>
    </xdr:from>
    <xdr:to>
      <xdr:col>15</xdr:col>
      <xdr:colOff>149225</xdr:colOff>
      <xdr:row>57</xdr:row>
      <xdr:rowOff>133350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118127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152400</xdr:rowOff>
    </xdr:from>
    <xdr:to>
      <xdr:col>11</xdr:col>
      <xdr:colOff>9525</xdr:colOff>
      <xdr:row>57</xdr:row>
      <xdr:rowOff>69850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7536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139700</xdr:rowOff>
    </xdr:from>
    <xdr:to>
      <xdr:col>11</xdr:col>
      <xdr:colOff>60325</xdr:colOff>
      <xdr:row>57</xdr:row>
      <xdr:rowOff>69850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54627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130827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139700</xdr:rowOff>
    </xdr:from>
    <xdr:to>
      <xdr:col>24</xdr:col>
      <xdr:colOff>76200</xdr:colOff>
      <xdr:row>57</xdr:row>
      <xdr:rowOff>69850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740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156227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58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57150</xdr:rowOff>
    </xdr:from>
    <xdr:to>
      <xdr:col>20</xdr:col>
      <xdr:colOff>38100</xdr:colOff>
      <xdr:row>57</xdr:row>
      <xdr:rowOff>158750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168927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598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57</xdr:row>
      <xdr:rowOff>19050</xdr:rowOff>
    </xdr:from>
    <xdr:to>
      <xdr:col>15</xdr:col>
      <xdr:colOff>149225</xdr:colOff>
      <xdr:row>57</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130827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101600</xdr:rowOff>
    </xdr:from>
    <xdr:to>
      <xdr:col>11</xdr:col>
      <xdr:colOff>60325</xdr:colOff>
      <xdr:row>57</xdr:row>
      <xdr:rowOff>31750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702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41927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9471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19050</xdr:rowOff>
    </xdr:from>
    <xdr:to>
      <xdr:col>6</xdr:col>
      <xdr:colOff>171450</xdr:colOff>
      <xdr:row>57</xdr:row>
      <xdr:rowOff>120650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979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105427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介護保険費への繰出金の減（▲</a:t>
          </a:r>
          <a:r>
            <a:rPr kumimoji="1" lang="en-US" altLang="ja-JP" sz="1300">
              <a:latin typeface="ＭＳ Ｐゴシック" panose="020B0600070205080204" pitchFamily="50" charset="-128"/>
              <a:ea typeface="ＭＳ Ｐゴシック" panose="020B0600070205080204" pitchFamily="50" charset="-128"/>
            </a:rPr>
            <a:t>3.7</a:t>
          </a:r>
          <a:r>
            <a:rPr kumimoji="1" lang="ja-JP" altLang="en-US" sz="1300">
              <a:latin typeface="ＭＳ Ｐゴシック" panose="020B0600070205080204" pitchFamily="50" charset="-128"/>
              <a:ea typeface="ＭＳ Ｐゴシック" panose="020B0600070205080204" pitchFamily="50" charset="-128"/>
            </a:rPr>
            <a:t>億円）などにより、前年度に比べ</a:t>
          </a:r>
          <a:r>
            <a:rPr kumimoji="1" lang="en-US" altLang="ja-JP" sz="1300">
              <a:latin typeface="ＭＳ Ｐゴシック" panose="020B0600070205080204" pitchFamily="50" charset="-128"/>
              <a:ea typeface="ＭＳ Ｐゴシック" panose="020B0600070205080204" pitchFamily="50" charset="-128"/>
            </a:rPr>
            <a:t>3.3</a:t>
          </a:r>
          <a:r>
            <a:rPr kumimoji="1" lang="ja-JP" altLang="en-US" sz="1300">
              <a:latin typeface="ＭＳ Ｐゴシック" panose="020B0600070205080204" pitchFamily="50" charset="-128"/>
              <a:ea typeface="ＭＳ Ｐゴシック" panose="020B0600070205080204" pitchFamily="50" charset="-128"/>
            </a:rPr>
            <a:t>億円減少している。</a:t>
          </a:r>
        </a:p>
        <a:p>
          <a:r>
            <a:rPr kumimoji="1" lang="ja-JP" altLang="en-US" sz="1300">
              <a:latin typeface="ＭＳ Ｐゴシック" panose="020B0600070205080204" pitchFamily="50" charset="-128"/>
              <a:ea typeface="ＭＳ Ｐゴシック" panose="020B0600070205080204" pitchFamily="50" charset="-128"/>
            </a:rPr>
            <a:t>　しかし、社会保障繰出金は今後も増加が見込まれるため、健康寿命の延伸や介護予防などに取り組むことで、経費の適正化に努めていく。</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31750</xdr:rowOff>
    </xdr:from>
    <xdr:to>
      <xdr:col>82</xdr:col>
      <xdr:colOff>107950</xdr:colOff>
      <xdr:row>61</xdr:row>
      <xdr:rowOff>44450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118600"/>
          <a:ext cx="0" cy="1384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16527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47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44450</xdr:rowOff>
    </xdr:from>
    <xdr:to>
      <xdr:col>82</xdr:col>
      <xdr:colOff>196850</xdr:colOff>
      <xdr:row>61</xdr:row>
      <xdr:rowOff>44450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0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118127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31750</xdr:rowOff>
    </xdr:from>
    <xdr:to>
      <xdr:col>82</xdr:col>
      <xdr:colOff>196850</xdr:colOff>
      <xdr:row>53</xdr:row>
      <xdr:rowOff>31750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38100</xdr:rowOff>
    </xdr:from>
    <xdr:to>
      <xdr:col>82</xdr:col>
      <xdr:colOff>107950</xdr:colOff>
      <xdr:row>59</xdr:row>
      <xdr:rowOff>19050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9822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10177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9954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38100</xdr:rowOff>
    </xdr:from>
    <xdr:to>
      <xdr:col>82</xdr:col>
      <xdr:colOff>158750</xdr:colOff>
      <xdr:row>58</xdr:row>
      <xdr:rowOff>139700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998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76200</xdr:rowOff>
    </xdr:from>
    <xdr:to>
      <xdr:col>78</xdr:col>
      <xdr:colOff>69850</xdr:colOff>
      <xdr:row>59</xdr:row>
      <xdr:rowOff>19050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4782800" y="10020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63500</xdr:rowOff>
    </xdr:from>
    <xdr:to>
      <xdr:col>78</xdr:col>
      <xdr:colOff>120650</xdr:colOff>
      <xdr:row>58</xdr:row>
      <xdr:rowOff>165100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3827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9776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158750</xdr:rowOff>
    </xdr:from>
    <xdr:to>
      <xdr:col>73</xdr:col>
      <xdr:colOff>180975</xdr:colOff>
      <xdr:row>58</xdr:row>
      <xdr:rowOff>76200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9931400"/>
          <a:ext cx="889000" cy="88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25400</xdr:rowOff>
    </xdr:from>
    <xdr:to>
      <xdr:col>74</xdr:col>
      <xdr:colOff>31750</xdr:colOff>
      <xdr:row>58</xdr:row>
      <xdr:rowOff>127000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137177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158750</xdr:rowOff>
    </xdr:from>
    <xdr:to>
      <xdr:col>69</xdr:col>
      <xdr:colOff>92075</xdr:colOff>
      <xdr:row>58</xdr:row>
      <xdr:rowOff>152400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flipV="1">
          <a:off x="13004800" y="99314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133350</xdr:rowOff>
    </xdr:from>
    <xdr:to>
      <xdr:col>69</xdr:col>
      <xdr:colOff>142875</xdr:colOff>
      <xdr:row>58</xdr:row>
      <xdr:rowOff>63500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48277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9992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25400</xdr:rowOff>
    </xdr:from>
    <xdr:to>
      <xdr:col>65</xdr:col>
      <xdr:colOff>53975</xdr:colOff>
      <xdr:row>58</xdr:row>
      <xdr:rowOff>127000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9969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137177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973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158750</xdr:rowOff>
    </xdr:from>
    <xdr:to>
      <xdr:col>82</xdr:col>
      <xdr:colOff>158750</xdr:colOff>
      <xdr:row>58</xdr:row>
      <xdr:rowOff>88900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93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3827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77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139700</xdr:rowOff>
    </xdr:from>
    <xdr:to>
      <xdr:col>78</xdr:col>
      <xdr:colOff>120650</xdr:colOff>
      <xdr:row>59</xdr:row>
      <xdr:rowOff>69850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54627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10170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25400</xdr:rowOff>
    </xdr:from>
    <xdr:to>
      <xdr:col>74</xdr:col>
      <xdr:colOff>31750</xdr:colOff>
      <xdr:row>58</xdr:row>
      <xdr:rowOff>127000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9969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111777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1005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107950</xdr:rowOff>
    </xdr:from>
    <xdr:to>
      <xdr:col>69</xdr:col>
      <xdr:colOff>142875</xdr:colOff>
      <xdr:row>58</xdr:row>
      <xdr:rowOff>38100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98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48277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101600</xdr:rowOff>
    </xdr:from>
    <xdr:to>
      <xdr:col>65</xdr:col>
      <xdr:colOff>53975</xdr:colOff>
      <xdr:row>59</xdr:row>
      <xdr:rowOff>31750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10045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16527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1013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補助費等は下水道事業会計への負担金・補助金の増（＋</a:t>
          </a:r>
          <a:r>
            <a:rPr kumimoji="1" lang="en-US" altLang="ja-JP" sz="1300">
              <a:latin typeface="ＭＳ Ｐゴシック" panose="020B0600070205080204" pitchFamily="50" charset="-128"/>
              <a:ea typeface="ＭＳ Ｐゴシック" panose="020B0600070205080204" pitchFamily="50" charset="-128"/>
            </a:rPr>
            <a:t>6.8</a:t>
          </a:r>
          <a:r>
            <a:rPr kumimoji="1" lang="ja-JP" altLang="en-US" sz="1300">
              <a:latin typeface="ＭＳ Ｐゴシック" panose="020B0600070205080204" pitchFamily="50" charset="-128"/>
              <a:ea typeface="ＭＳ Ｐゴシック" panose="020B0600070205080204" pitchFamily="50" charset="-128"/>
            </a:rPr>
            <a:t>億円）などにより、前年度と比べ</a:t>
          </a:r>
          <a:r>
            <a:rPr kumimoji="1" lang="en-US" altLang="ja-JP" sz="1300">
              <a:latin typeface="ＭＳ Ｐゴシック" panose="020B0600070205080204" pitchFamily="50" charset="-128"/>
              <a:ea typeface="ＭＳ Ｐゴシック" panose="020B0600070205080204" pitchFamily="50" charset="-128"/>
            </a:rPr>
            <a:t>6.7</a:t>
          </a:r>
          <a:r>
            <a:rPr kumimoji="1" lang="ja-JP" altLang="en-US" sz="1300">
              <a:latin typeface="ＭＳ Ｐゴシック" panose="020B0600070205080204" pitchFamily="50" charset="-128"/>
              <a:ea typeface="ＭＳ Ｐゴシック" panose="020B0600070205080204" pitchFamily="50" charset="-128"/>
            </a:rPr>
            <a:t>億円増加した。　</a:t>
          </a:r>
        </a:p>
        <a:p>
          <a:r>
            <a:rPr kumimoji="1" lang="ja-JP" altLang="en-US" sz="1300">
              <a:latin typeface="ＭＳ Ｐゴシック" panose="020B0600070205080204" pitchFamily="50" charset="-128"/>
              <a:ea typeface="ＭＳ Ｐゴシック" panose="020B0600070205080204" pitchFamily="50" charset="-128"/>
            </a:rPr>
            <a:t>　今後も補助金の効果や必要性などの見直しを継続的に進めていく。</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2" name="補助費等グラフ枠">
          <a:extLst>
            <a:ext uri="{FF2B5EF4-FFF2-40B4-BE49-F238E27FC236}">
              <a16:creationId xmlns:a16="http://schemas.microsoft.com/office/drawing/2014/main" id="{00000000-0008-0000-0400-00002E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24130</xdr:rowOff>
    </xdr:from>
    <xdr:to>
      <xdr:col>82</xdr:col>
      <xdr:colOff>107950</xdr:colOff>
      <xdr:row>41</xdr:row>
      <xdr:rowOff>97282</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flipV="1">
          <a:off x="16510000" y="5681980"/>
          <a:ext cx="0" cy="1444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69359</xdr:rowOff>
    </xdr:from>
    <xdr:ext cx="762000" cy="259045"/>
    <xdr:sp macro="" textlink="">
      <xdr:nvSpPr>
        <xdr:cNvPr id="304" name="補助費等最小値テキスト">
          <a:extLst>
            <a:ext uri="{FF2B5EF4-FFF2-40B4-BE49-F238E27FC236}">
              <a16:creationId xmlns:a16="http://schemas.microsoft.com/office/drawing/2014/main" id="{00000000-0008-0000-0400-000030010000}"/>
            </a:ext>
          </a:extLst>
        </xdr:cNvPr>
        <xdr:cNvSpPr txBox="1"/>
      </xdr:nvSpPr>
      <xdr:spPr>
        <a:xfrm>
          <a:off x="16598900" y="7098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97282</xdr:rowOff>
    </xdr:from>
    <xdr:to>
      <xdr:col>82</xdr:col>
      <xdr:colOff>196850</xdr:colOff>
      <xdr:row>41</xdr:row>
      <xdr:rowOff>97282</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6421100" y="7126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110507</xdr:rowOff>
    </xdr:from>
    <xdr:ext cx="762000" cy="259045"/>
    <xdr:sp macro="" textlink="">
      <xdr:nvSpPr>
        <xdr:cNvPr id="306" name="補助費等最大値テキスト">
          <a:extLst>
            <a:ext uri="{FF2B5EF4-FFF2-40B4-BE49-F238E27FC236}">
              <a16:creationId xmlns:a16="http://schemas.microsoft.com/office/drawing/2014/main" id="{00000000-0008-0000-0400-000032010000}"/>
            </a:ext>
          </a:extLst>
        </xdr:cNvPr>
        <xdr:cNvSpPr txBox="1"/>
      </xdr:nvSpPr>
      <xdr:spPr>
        <a:xfrm>
          <a:off x="16598900" y="5425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24130</xdr:rowOff>
    </xdr:from>
    <xdr:to>
      <xdr:col>82</xdr:col>
      <xdr:colOff>196850</xdr:colOff>
      <xdr:row>33</xdr:row>
      <xdr:rowOff>24130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5681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127000</xdr:rowOff>
    </xdr:from>
    <xdr:to>
      <xdr:col>82</xdr:col>
      <xdr:colOff>107950</xdr:colOff>
      <xdr:row>34</xdr:row>
      <xdr:rowOff>163576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671800" y="5956300"/>
          <a:ext cx="8382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148861</xdr:rowOff>
    </xdr:from>
    <xdr:ext cx="762000" cy="259045"/>
    <xdr:sp macro="" textlink="">
      <xdr:nvSpPr>
        <xdr:cNvPr id="309" name="補助費等平均値テキスト">
          <a:extLst>
            <a:ext uri="{FF2B5EF4-FFF2-40B4-BE49-F238E27FC236}">
              <a16:creationId xmlns:a16="http://schemas.microsoft.com/office/drawing/2014/main" id="{00000000-0008-0000-0400-000035010000}"/>
            </a:ext>
          </a:extLst>
        </xdr:cNvPr>
        <xdr:cNvSpPr txBox="1"/>
      </xdr:nvSpPr>
      <xdr:spPr>
        <a:xfrm>
          <a:off x="16598900" y="59781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5334</xdr:rowOff>
    </xdr:from>
    <xdr:to>
      <xdr:col>82</xdr:col>
      <xdr:colOff>158750</xdr:colOff>
      <xdr:row>35</xdr:row>
      <xdr:rowOff>106934</xdr:rowOff>
    </xdr:to>
    <xdr:sp macro="" textlink="">
      <xdr:nvSpPr>
        <xdr:cNvPr id="310" name="フローチャート: 判断 309">
          <a:extLst>
            <a:ext uri="{FF2B5EF4-FFF2-40B4-BE49-F238E27FC236}">
              <a16:creationId xmlns:a16="http://schemas.microsoft.com/office/drawing/2014/main" id="{00000000-0008-0000-0400-000036010000}"/>
            </a:ext>
          </a:extLst>
        </xdr:cNvPr>
        <xdr:cNvSpPr/>
      </xdr:nvSpPr>
      <xdr:spPr>
        <a:xfrm>
          <a:off x="164592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127000</xdr:rowOff>
    </xdr:from>
    <xdr:to>
      <xdr:col>78</xdr:col>
      <xdr:colOff>69850</xdr:colOff>
      <xdr:row>34</xdr:row>
      <xdr:rowOff>145288</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782800" y="595630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14478</xdr:rowOff>
    </xdr:from>
    <xdr:to>
      <xdr:col>78</xdr:col>
      <xdr:colOff>120650</xdr:colOff>
      <xdr:row>35</xdr:row>
      <xdr:rowOff>116078</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5621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100855</xdr:rowOff>
    </xdr:from>
    <xdr:ext cx="7366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5290800" y="61016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136144</xdr:rowOff>
    </xdr:from>
    <xdr:to>
      <xdr:col>73</xdr:col>
      <xdr:colOff>180975</xdr:colOff>
      <xdr:row>34</xdr:row>
      <xdr:rowOff>145288</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893800" y="596544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5334</xdr:rowOff>
    </xdr:from>
    <xdr:to>
      <xdr:col>74</xdr:col>
      <xdr:colOff>31750</xdr:colOff>
      <xdr:row>35</xdr:row>
      <xdr:rowOff>106934</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732000" y="6006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91711</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4401800" y="6092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117856</xdr:rowOff>
    </xdr:from>
    <xdr:to>
      <xdr:col>69</xdr:col>
      <xdr:colOff>92075</xdr:colOff>
      <xdr:row>34</xdr:row>
      <xdr:rowOff>136144</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a:off x="13004800" y="594715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34</xdr:row>
      <xdr:rowOff>149352</xdr:rowOff>
    </xdr:from>
    <xdr:to>
      <xdr:col>69</xdr:col>
      <xdr:colOff>142875</xdr:colOff>
      <xdr:row>35</xdr:row>
      <xdr:rowOff>79502</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843000" y="5978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64279</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512800" y="60650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14478</xdr:rowOff>
    </xdr:from>
    <xdr:to>
      <xdr:col>65</xdr:col>
      <xdr:colOff>53975</xdr:colOff>
      <xdr:row>35</xdr:row>
      <xdr:rowOff>116078</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2954000" y="6015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100855</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2623800" y="610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112776</xdr:rowOff>
    </xdr:from>
    <xdr:to>
      <xdr:col>82</xdr:col>
      <xdr:colOff>158750</xdr:colOff>
      <xdr:row>35</xdr:row>
      <xdr:rowOff>42926</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6459200" y="594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129303</xdr:rowOff>
    </xdr:from>
    <xdr:ext cx="762000" cy="259045"/>
    <xdr:sp macro="" textlink="">
      <xdr:nvSpPr>
        <xdr:cNvPr id="328" name="補助費等該当値テキスト">
          <a:extLst>
            <a:ext uri="{FF2B5EF4-FFF2-40B4-BE49-F238E27FC236}">
              <a16:creationId xmlns:a16="http://schemas.microsoft.com/office/drawing/2014/main" id="{00000000-0008-0000-0400-000048010000}"/>
            </a:ext>
          </a:extLst>
        </xdr:cNvPr>
        <xdr:cNvSpPr txBox="1"/>
      </xdr:nvSpPr>
      <xdr:spPr>
        <a:xfrm>
          <a:off x="16598900" y="5787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76200</xdr:rowOff>
    </xdr:from>
    <xdr:to>
      <xdr:col>78</xdr:col>
      <xdr:colOff>120650</xdr:colOff>
      <xdr:row>35</xdr:row>
      <xdr:rowOff>6350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5621000" y="590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16527</xdr:rowOff>
    </xdr:from>
    <xdr:ext cx="7366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5290800" y="5674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94488</xdr:rowOff>
    </xdr:from>
    <xdr:to>
      <xdr:col>74</xdr:col>
      <xdr:colOff>31750</xdr:colOff>
      <xdr:row>35</xdr:row>
      <xdr:rowOff>24638</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4732000" y="59237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34815</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4401800" y="569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85344</xdr:rowOff>
    </xdr:from>
    <xdr:to>
      <xdr:col>69</xdr:col>
      <xdr:colOff>142875</xdr:colOff>
      <xdr:row>35</xdr:row>
      <xdr:rowOff>15494</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3843000" y="5914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25671</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3512800" y="5683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67056</xdr:rowOff>
    </xdr:from>
    <xdr:to>
      <xdr:col>65</xdr:col>
      <xdr:colOff>53975</xdr:colOff>
      <xdr:row>34</xdr:row>
      <xdr:rowOff>168656</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2954000" y="58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7383</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2623800" y="5665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7" name="テキスト ボックス 346">
          <a:extLst>
            <a:ext uri="{FF2B5EF4-FFF2-40B4-BE49-F238E27FC236}">
              <a16:creationId xmlns:a16="http://schemas.microsoft.com/office/drawing/2014/main" id="{00000000-0008-0000-0400-00005B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公債費は、総合体育会館第</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体育会館（▲</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億円）や追浜球場（▲</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億円）の償還終了などにより前年度に比べて</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億円減少している。　　　</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類似団体平均を上回っている状況が続いているが、引き続き償還可能な公債費を見据えて、市債をコントロールする。</a:t>
          </a:r>
        </a:p>
      </xdr:txBody>
    </xdr:sp>
    <xdr:clientData/>
  </xdr:twoCellAnchor>
  <xdr:oneCellAnchor>
    <xdr:from>
      <xdr:col>3</xdr:col>
      <xdr:colOff>123825</xdr:colOff>
      <xdr:row>69</xdr:row>
      <xdr:rowOff>107950</xdr:rowOff>
    </xdr:from>
    <xdr:ext cx="298543" cy="225703"/>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104140</xdr:rowOff>
    </xdr:from>
    <xdr:to>
      <xdr:col>24</xdr:col>
      <xdr:colOff>25400</xdr:colOff>
      <xdr:row>80</xdr:row>
      <xdr:rowOff>142239</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448540"/>
          <a:ext cx="0" cy="14096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114316</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830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142239</xdr:rowOff>
    </xdr:from>
    <xdr:to>
      <xdr:col>24</xdr:col>
      <xdr:colOff>114300</xdr:colOff>
      <xdr:row>80</xdr:row>
      <xdr:rowOff>142239</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8582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19067</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192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104140</xdr:rowOff>
    </xdr:from>
    <xdr:to>
      <xdr:col>24</xdr:col>
      <xdr:colOff>114300</xdr:colOff>
      <xdr:row>72</xdr:row>
      <xdr:rowOff>104140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448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142239</xdr:rowOff>
    </xdr:from>
    <xdr:to>
      <xdr:col>24</xdr:col>
      <xdr:colOff>25400</xdr:colOff>
      <xdr:row>79</xdr:row>
      <xdr:rowOff>54611</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3515339"/>
          <a:ext cx="838200" cy="83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161307</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79</xdr:row>
      <xdr:rowOff>8889</xdr:rowOff>
    </xdr:from>
    <xdr:to>
      <xdr:col>19</xdr:col>
      <xdr:colOff>187325</xdr:colOff>
      <xdr:row>79</xdr:row>
      <xdr:rowOff>54611</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098800" y="13553439"/>
          <a:ext cx="889000" cy="45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34289</xdr:rowOff>
    </xdr:from>
    <xdr:to>
      <xdr:col>20</xdr:col>
      <xdr:colOff>38100</xdr:colOff>
      <xdr:row>77</xdr:row>
      <xdr:rowOff>135889</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35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146066</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0048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73661</xdr:rowOff>
    </xdr:from>
    <xdr:to>
      <xdr:col>15</xdr:col>
      <xdr:colOff>98425</xdr:colOff>
      <xdr:row>79</xdr:row>
      <xdr:rowOff>8889</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2209800" y="13446761"/>
          <a:ext cx="889000" cy="1066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41911</xdr:rowOff>
    </xdr:from>
    <xdr:to>
      <xdr:col>15</xdr:col>
      <xdr:colOff>149225</xdr:colOff>
      <xdr:row>77</xdr:row>
      <xdr:rowOff>143511</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153688</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78</xdr:row>
      <xdr:rowOff>73661</xdr:rowOff>
    </xdr:from>
    <xdr:to>
      <xdr:col>11</xdr:col>
      <xdr:colOff>9525</xdr:colOff>
      <xdr:row>79</xdr:row>
      <xdr:rowOff>62230</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3446761"/>
          <a:ext cx="889000" cy="160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11430</xdr:rowOff>
    </xdr:from>
    <xdr:to>
      <xdr:col>11</xdr:col>
      <xdr:colOff>60325</xdr:colOff>
      <xdr:row>77</xdr:row>
      <xdr:rowOff>113030</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123207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2981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72389</xdr:rowOff>
    </xdr:from>
    <xdr:to>
      <xdr:col>6</xdr:col>
      <xdr:colOff>171450</xdr:colOff>
      <xdr:row>78</xdr:row>
      <xdr:rowOff>2539</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2740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12716</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042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91439</xdr:rowOff>
    </xdr:from>
    <xdr:to>
      <xdr:col>24</xdr:col>
      <xdr:colOff>76200</xdr:colOff>
      <xdr:row>79</xdr:row>
      <xdr:rowOff>21589</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3464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63516</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34366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79</xdr:row>
      <xdr:rowOff>3811</xdr:rowOff>
    </xdr:from>
    <xdr:to>
      <xdr:col>20</xdr:col>
      <xdr:colOff>38100</xdr:colOff>
      <xdr:row>79</xdr:row>
      <xdr:rowOff>105411</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3548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90188</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36347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129539</xdr:rowOff>
    </xdr:from>
    <xdr:to>
      <xdr:col>15</xdr:col>
      <xdr:colOff>149225</xdr:colOff>
      <xdr:row>79</xdr:row>
      <xdr:rowOff>59689</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3502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44466</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35890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22861</xdr:rowOff>
    </xdr:from>
    <xdr:to>
      <xdr:col>11</xdr:col>
      <xdr:colOff>60325</xdr:colOff>
      <xdr:row>78</xdr:row>
      <xdr:rowOff>124461</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3395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109238</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3482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11430</xdr:rowOff>
    </xdr:from>
    <xdr:to>
      <xdr:col>6</xdr:col>
      <xdr:colOff>171450</xdr:colOff>
      <xdr:row>79</xdr:row>
      <xdr:rowOff>113030</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355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97807</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3642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人件費や物件費が増加したものの、繰出金が減少した。分母である経常一般財源収入が</a:t>
          </a:r>
          <a:r>
            <a:rPr kumimoji="1" lang="en-US" altLang="ja-JP" sz="1300">
              <a:latin typeface="ＭＳ Ｐゴシック" panose="020B0600070205080204" pitchFamily="50" charset="-128"/>
              <a:ea typeface="ＭＳ Ｐゴシック" panose="020B0600070205080204" pitchFamily="50" charset="-128"/>
            </a:rPr>
            <a:t>45.4</a:t>
          </a:r>
          <a:r>
            <a:rPr kumimoji="1" lang="ja-JP" altLang="en-US" sz="1300">
              <a:latin typeface="ＭＳ Ｐゴシック" panose="020B0600070205080204" pitchFamily="50" charset="-128"/>
              <a:ea typeface="ＭＳ Ｐゴシック" panose="020B0600070205080204" pitchFamily="50" charset="-128"/>
            </a:rPr>
            <a:t>億円増加したため比率としては減少した。</a:t>
          </a:r>
        </a:p>
        <a:p>
          <a:r>
            <a:rPr kumimoji="1" lang="ja-JP" altLang="en-US" sz="1300">
              <a:latin typeface="ＭＳ Ｐゴシック" panose="020B0600070205080204" pitchFamily="50" charset="-128"/>
              <a:ea typeface="ＭＳ Ｐゴシック" panose="020B0600070205080204" pitchFamily="50" charset="-128"/>
            </a:rPr>
            <a:t>　しかし、類似団体平均を上回っている状況が続いているため、引き続き業務の見直しなどにより歳出全体の削減に努めていく。</a:t>
          </a: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21" name="テキスト ボックス 420">
          <a:extLst>
            <a:ext uri="{FF2B5EF4-FFF2-40B4-BE49-F238E27FC236}">
              <a16:creationId xmlns:a16="http://schemas.microsoft.com/office/drawing/2014/main" id="{00000000-0008-0000-0400-0000A5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3" name="テキスト ボックス 422">
          <a:extLst>
            <a:ext uri="{FF2B5EF4-FFF2-40B4-BE49-F238E27FC236}">
              <a16:creationId xmlns:a16="http://schemas.microsoft.com/office/drawing/2014/main" id="{00000000-0008-0000-0400-0000A7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4" name="公債費以外グラフ枠">
          <a:extLst>
            <a:ext uri="{FF2B5EF4-FFF2-40B4-BE49-F238E27FC236}">
              <a16:creationId xmlns:a16="http://schemas.microsoft.com/office/drawing/2014/main" id="{00000000-0008-0000-0400-0000A8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24130</xdr:rowOff>
    </xdr:from>
    <xdr:to>
      <xdr:col>82</xdr:col>
      <xdr:colOff>107950</xdr:colOff>
      <xdr:row>80</xdr:row>
      <xdr:rowOff>69850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6510000" y="12539980"/>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41927</xdr:rowOff>
    </xdr:from>
    <xdr:ext cx="762000" cy="259045"/>
    <xdr:sp macro="" textlink="">
      <xdr:nvSpPr>
        <xdr:cNvPr id="426" name="公債費以外最小値テキスト">
          <a:extLst>
            <a:ext uri="{FF2B5EF4-FFF2-40B4-BE49-F238E27FC236}">
              <a16:creationId xmlns:a16="http://schemas.microsoft.com/office/drawing/2014/main" id="{00000000-0008-0000-0400-0000AA010000}"/>
            </a:ext>
          </a:extLst>
        </xdr:cNvPr>
        <xdr:cNvSpPr txBox="1"/>
      </xdr:nvSpPr>
      <xdr:spPr>
        <a:xfrm>
          <a:off x="16598900" y="1375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69850</xdr:rowOff>
    </xdr:from>
    <xdr:to>
      <xdr:col>82</xdr:col>
      <xdr:colOff>196850</xdr:colOff>
      <xdr:row>80</xdr:row>
      <xdr:rowOff>69850</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6421100" y="13785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110507</xdr:rowOff>
    </xdr:from>
    <xdr:ext cx="762000" cy="259045"/>
    <xdr:sp macro="" textlink="">
      <xdr:nvSpPr>
        <xdr:cNvPr id="428" name="公債費以外最大値テキスト">
          <a:extLst>
            <a:ext uri="{FF2B5EF4-FFF2-40B4-BE49-F238E27FC236}">
              <a16:creationId xmlns:a16="http://schemas.microsoft.com/office/drawing/2014/main" id="{00000000-0008-0000-0400-0000AC010000}"/>
            </a:ext>
          </a:extLst>
        </xdr:cNvPr>
        <xdr:cNvSpPr txBox="1"/>
      </xdr:nvSpPr>
      <xdr:spPr>
        <a:xfrm>
          <a:off x="16598900" y="1228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24130</xdr:rowOff>
    </xdr:from>
    <xdr:to>
      <xdr:col>82</xdr:col>
      <xdr:colOff>196850</xdr:colOff>
      <xdr:row>73</xdr:row>
      <xdr:rowOff>24130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6421100" y="125399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92711</xdr:rowOff>
    </xdr:from>
    <xdr:to>
      <xdr:col>82</xdr:col>
      <xdr:colOff>107950</xdr:colOff>
      <xdr:row>77</xdr:row>
      <xdr:rowOff>115570</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5671800" y="13294361"/>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161307</xdr:rowOff>
    </xdr:from>
    <xdr:ext cx="762000" cy="259045"/>
    <xdr:sp macro="" textlink="">
      <xdr:nvSpPr>
        <xdr:cNvPr id="431" name="公債費以外平均値テキスト">
          <a:extLst>
            <a:ext uri="{FF2B5EF4-FFF2-40B4-BE49-F238E27FC236}">
              <a16:creationId xmlns:a16="http://schemas.microsoft.com/office/drawing/2014/main" id="{00000000-0008-0000-0400-0000AF010000}"/>
            </a:ext>
          </a:extLst>
        </xdr:cNvPr>
        <xdr:cNvSpPr txBox="1"/>
      </xdr:nvSpPr>
      <xdr:spPr>
        <a:xfrm>
          <a:off x="16598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144780</xdr:rowOff>
    </xdr:from>
    <xdr:to>
      <xdr:col>82</xdr:col>
      <xdr:colOff>158750</xdr:colOff>
      <xdr:row>77</xdr:row>
      <xdr:rowOff>74930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6459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85089</xdr:rowOff>
    </xdr:from>
    <xdr:to>
      <xdr:col>78</xdr:col>
      <xdr:colOff>69850</xdr:colOff>
      <xdr:row>77</xdr:row>
      <xdr:rowOff>92711</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4782800" y="13286739"/>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106680</xdr:rowOff>
    </xdr:from>
    <xdr:to>
      <xdr:col>78</xdr:col>
      <xdr:colOff>120650</xdr:colOff>
      <xdr:row>77</xdr:row>
      <xdr:rowOff>36830</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5621000" y="1313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47007</xdr:rowOff>
    </xdr:from>
    <xdr:ext cx="7366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5290800" y="12905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161289</xdr:rowOff>
    </xdr:from>
    <xdr:to>
      <xdr:col>73</xdr:col>
      <xdr:colOff>180975</xdr:colOff>
      <xdr:row>77</xdr:row>
      <xdr:rowOff>85089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3893800" y="13191489"/>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64770</xdr:rowOff>
    </xdr:from>
    <xdr:to>
      <xdr:col>74</xdr:col>
      <xdr:colOff>31750</xdr:colOff>
      <xdr:row>76</xdr:row>
      <xdr:rowOff>166370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4732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5097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4401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161289</xdr:rowOff>
    </xdr:from>
    <xdr:to>
      <xdr:col>69</xdr:col>
      <xdr:colOff>92075</xdr:colOff>
      <xdr:row>77</xdr:row>
      <xdr:rowOff>161289</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3004800" y="13191489"/>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125730</xdr:rowOff>
    </xdr:from>
    <xdr:to>
      <xdr:col>69</xdr:col>
      <xdr:colOff>142875</xdr:colOff>
      <xdr:row>76</xdr:row>
      <xdr:rowOff>55880</xdr:rowOff>
    </xdr:to>
    <xdr:sp macro="" textlink="">
      <xdr:nvSpPr>
        <xdr:cNvPr id="440" name="フローチャート: 判断 439">
          <a:extLst>
            <a:ext uri="{FF2B5EF4-FFF2-40B4-BE49-F238E27FC236}">
              <a16:creationId xmlns:a16="http://schemas.microsoft.com/office/drawing/2014/main" id="{00000000-0008-0000-0400-0000B8010000}"/>
            </a:ext>
          </a:extLst>
        </xdr:cNvPr>
        <xdr:cNvSpPr/>
      </xdr:nvSpPr>
      <xdr:spPr>
        <a:xfrm>
          <a:off x="13843000" y="12984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66057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3512800" y="12753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76200</xdr:rowOff>
    </xdr:from>
    <xdr:to>
      <xdr:col>65</xdr:col>
      <xdr:colOff>53975</xdr:colOff>
      <xdr:row>77</xdr:row>
      <xdr:rowOff>6350</xdr:rowOff>
    </xdr:to>
    <xdr:sp macro="" textlink="">
      <xdr:nvSpPr>
        <xdr:cNvPr id="442" name="フローチャート: 判断 441">
          <a:extLst>
            <a:ext uri="{FF2B5EF4-FFF2-40B4-BE49-F238E27FC236}">
              <a16:creationId xmlns:a16="http://schemas.microsoft.com/office/drawing/2014/main" id="{00000000-0008-0000-0400-0000BA010000}"/>
            </a:ext>
          </a:extLst>
        </xdr:cNvPr>
        <xdr:cNvSpPr/>
      </xdr:nvSpPr>
      <xdr:spPr>
        <a:xfrm>
          <a:off x="12954000" y="1310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16527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623800" y="1287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64770</xdr:rowOff>
    </xdr:from>
    <xdr:to>
      <xdr:col>82</xdr:col>
      <xdr:colOff>158750</xdr:colOff>
      <xdr:row>77</xdr:row>
      <xdr:rowOff>166370</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6459200" y="13266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36847</xdr:rowOff>
    </xdr:from>
    <xdr:ext cx="762000" cy="259045"/>
    <xdr:sp macro="" textlink="">
      <xdr:nvSpPr>
        <xdr:cNvPr id="450" name="公債費以外該当値テキスト">
          <a:extLst>
            <a:ext uri="{FF2B5EF4-FFF2-40B4-BE49-F238E27FC236}">
              <a16:creationId xmlns:a16="http://schemas.microsoft.com/office/drawing/2014/main" id="{00000000-0008-0000-0400-0000C2010000}"/>
            </a:ext>
          </a:extLst>
        </xdr:cNvPr>
        <xdr:cNvSpPr txBox="1"/>
      </xdr:nvSpPr>
      <xdr:spPr>
        <a:xfrm>
          <a:off x="16598900" y="13238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41911</xdr:rowOff>
    </xdr:from>
    <xdr:to>
      <xdr:col>78</xdr:col>
      <xdr:colOff>120650</xdr:colOff>
      <xdr:row>77</xdr:row>
      <xdr:rowOff>143511</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5621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77</xdr:row>
      <xdr:rowOff>128288</xdr:rowOff>
    </xdr:from>
    <xdr:ext cx="7366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5290800" y="133299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34289</xdr:rowOff>
    </xdr:from>
    <xdr:to>
      <xdr:col>74</xdr:col>
      <xdr:colOff>31750</xdr:colOff>
      <xdr:row>77</xdr:row>
      <xdr:rowOff>135889</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4732000" y="13235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120666</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4401800" y="13322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110489</xdr:rowOff>
    </xdr:from>
    <xdr:to>
      <xdr:col>69</xdr:col>
      <xdr:colOff>142875</xdr:colOff>
      <xdr:row>77</xdr:row>
      <xdr:rowOff>40639</xdr:rowOff>
    </xdr:to>
    <xdr:sp macro="" textlink="">
      <xdr:nvSpPr>
        <xdr:cNvPr id="455" name="楕円 454">
          <a:extLst>
            <a:ext uri="{FF2B5EF4-FFF2-40B4-BE49-F238E27FC236}">
              <a16:creationId xmlns:a16="http://schemas.microsoft.com/office/drawing/2014/main" id="{00000000-0008-0000-0400-0000C7010000}"/>
            </a:ext>
          </a:extLst>
        </xdr:cNvPr>
        <xdr:cNvSpPr/>
      </xdr:nvSpPr>
      <xdr:spPr>
        <a:xfrm>
          <a:off x="13843000" y="1314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25416</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512800" y="132270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110489</xdr:rowOff>
    </xdr:from>
    <xdr:to>
      <xdr:col>65</xdr:col>
      <xdr:colOff>53975</xdr:colOff>
      <xdr:row>78</xdr:row>
      <xdr:rowOff>40639</xdr:rowOff>
    </xdr:to>
    <xdr:sp macro="" textlink="">
      <xdr:nvSpPr>
        <xdr:cNvPr id="457" name="楕円 456">
          <a:extLst>
            <a:ext uri="{FF2B5EF4-FFF2-40B4-BE49-F238E27FC236}">
              <a16:creationId xmlns:a16="http://schemas.microsoft.com/office/drawing/2014/main" id="{00000000-0008-0000-0400-0000C9010000}"/>
            </a:ext>
          </a:extLst>
        </xdr:cNvPr>
        <xdr:cNvSpPr/>
      </xdr:nvSpPr>
      <xdr:spPr>
        <a:xfrm>
          <a:off x="12954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25416</xdr:rowOff>
    </xdr:from>
    <xdr:ext cx="762000" cy="259045"/>
    <xdr:sp macro="" textlink="">
      <xdr:nvSpPr>
        <xdr:cNvPr id="458" name="テキスト ボックス 457">
          <a:extLst>
            <a:ext uri="{FF2B5EF4-FFF2-40B4-BE49-F238E27FC236}">
              <a16:creationId xmlns:a16="http://schemas.microsoft.com/office/drawing/2014/main" id="{00000000-0008-0000-0400-0000CA010000}"/>
            </a:ext>
          </a:extLst>
        </xdr:cNvPr>
        <xdr:cNvSpPr txBox="1"/>
      </xdr:nvSpPr>
      <xdr:spPr>
        <a:xfrm>
          <a:off x="12623800" y="13398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神奈川県横須賀市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20358</xdr:rowOff>
    </xdr:from>
    <xdr:to>
      <xdr:col>29</xdr:col>
      <xdr:colOff>127000</xdr:colOff>
      <xdr:row>19</xdr:row>
      <xdr:rowOff>31331</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53933"/>
          <a:ext cx="0" cy="13825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3408</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308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31331</xdr:rowOff>
    </xdr:from>
    <xdr:to>
      <xdr:col>30</xdr:col>
      <xdr:colOff>25400</xdr:colOff>
      <xdr:row>19</xdr:row>
      <xdr:rowOff>31331</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36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106735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697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92,049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20358</xdr:rowOff>
    </xdr:from>
    <xdr:to>
      <xdr:col>30</xdr:col>
      <xdr:colOff>25400</xdr:colOff>
      <xdr:row>11</xdr:row>
      <xdr:rowOff>20358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5393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160528</xdr:rowOff>
    </xdr:from>
    <xdr:to>
      <xdr:col>29</xdr:col>
      <xdr:colOff>127000</xdr:colOff>
      <xdr:row>15</xdr:row>
      <xdr:rowOff>9271</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437003"/>
          <a:ext cx="647700" cy="19164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48391</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667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76314</xdr:rowOff>
    </xdr:from>
    <xdr:to>
      <xdr:col>29</xdr:col>
      <xdr:colOff>177800</xdr:colOff>
      <xdr:row>16</xdr:row>
      <xdr:rowOff>6464</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69568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9271</xdr:rowOff>
    </xdr:from>
    <xdr:to>
      <xdr:col>26</xdr:col>
      <xdr:colOff>50800</xdr:colOff>
      <xdr:row>15</xdr:row>
      <xdr:rowOff>62954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628646"/>
          <a:ext cx="698500" cy="536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16</xdr:row>
      <xdr:rowOff>74219</xdr:rowOff>
    </xdr:from>
    <xdr:to>
      <xdr:col>26</xdr:col>
      <xdr:colOff>101600</xdr:colOff>
      <xdr:row>17</xdr:row>
      <xdr:rowOff>4369</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8650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160596</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9514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15</xdr:row>
      <xdr:rowOff>62954</xdr:rowOff>
    </xdr:from>
    <xdr:to>
      <xdr:col>22</xdr:col>
      <xdr:colOff>114300</xdr:colOff>
      <xdr:row>15</xdr:row>
      <xdr:rowOff>78156</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682329"/>
          <a:ext cx="698500" cy="152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16</xdr:row>
      <xdr:rowOff>128968</xdr:rowOff>
    </xdr:from>
    <xdr:to>
      <xdr:col>22</xdr:col>
      <xdr:colOff>165100</xdr:colOff>
      <xdr:row>17</xdr:row>
      <xdr:rowOff>59118</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9197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43895</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006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78156</xdr:rowOff>
    </xdr:from>
    <xdr:to>
      <xdr:col>18</xdr:col>
      <xdr:colOff>177800</xdr:colOff>
      <xdr:row>15</xdr:row>
      <xdr:rowOff>79108</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697531"/>
          <a:ext cx="698500" cy="95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16</xdr:row>
      <xdr:rowOff>151714</xdr:rowOff>
    </xdr:from>
    <xdr:to>
      <xdr:col>19</xdr:col>
      <xdr:colOff>38100</xdr:colOff>
      <xdr:row>17</xdr:row>
      <xdr:rowOff>81864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9425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66641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028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5334</xdr:rowOff>
    </xdr:from>
    <xdr:to>
      <xdr:col>15</xdr:col>
      <xdr:colOff>101600</xdr:colOff>
      <xdr:row>17</xdr:row>
      <xdr:rowOff>106934</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96760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91711</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053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109728</xdr:rowOff>
    </xdr:from>
    <xdr:to>
      <xdr:col>29</xdr:col>
      <xdr:colOff>177800</xdr:colOff>
      <xdr:row>14</xdr:row>
      <xdr:rowOff>39878</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3862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126255</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231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129921</xdr:rowOff>
    </xdr:from>
    <xdr:to>
      <xdr:col>26</xdr:col>
      <xdr:colOff>101600</xdr:colOff>
      <xdr:row>15</xdr:row>
      <xdr:rowOff>60071</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5778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13</xdr:row>
      <xdr:rowOff>70248</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3467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15</xdr:row>
      <xdr:rowOff>12154</xdr:rowOff>
    </xdr:from>
    <xdr:to>
      <xdr:col>22</xdr:col>
      <xdr:colOff>165100</xdr:colOff>
      <xdr:row>15</xdr:row>
      <xdr:rowOff>113754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6315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13</xdr:row>
      <xdr:rowOff>123931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400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15</xdr:row>
      <xdr:rowOff>27356</xdr:rowOff>
    </xdr:from>
    <xdr:to>
      <xdr:col>19</xdr:col>
      <xdr:colOff>38100</xdr:colOff>
      <xdr:row>15</xdr:row>
      <xdr:rowOff>128956</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64673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139133</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4156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15</xdr:row>
      <xdr:rowOff>28308</xdr:rowOff>
    </xdr:from>
    <xdr:to>
      <xdr:col>15</xdr:col>
      <xdr:colOff>101600</xdr:colOff>
      <xdr:row>15</xdr:row>
      <xdr:rowOff>129908</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64768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140085</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4165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222860</xdr:rowOff>
    </xdr:from>
    <xdr:to>
      <xdr:col>29</xdr:col>
      <xdr:colOff>127000</xdr:colOff>
      <xdr:row>38</xdr:row>
      <xdr:rowOff>2260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47410"/>
          <a:ext cx="0" cy="132245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317237</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44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2260</xdr:rowOff>
    </xdr:from>
    <xdr:to>
      <xdr:col>30</xdr:col>
      <xdr:colOff>25400</xdr:colOff>
      <xdr:row>38</xdr:row>
      <xdr:rowOff>2260</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4698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137787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0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222860</xdr:rowOff>
    </xdr:from>
    <xdr:to>
      <xdr:col>30</xdr:col>
      <xdr:colOff>25400</xdr:colOff>
      <xdr:row>33</xdr:row>
      <xdr:rowOff>222860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474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36817</xdr:rowOff>
    </xdr:from>
    <xdr:to>
      <xdr:col>29</xdr:col>
      <xdr:colOff>127000</xdr:colOff>
      <xdr:row>35</xdr:row>
      <xdr:rowOff>82499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647167"/>
          <a:ext cx="647700" cy="456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82490</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928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110413</xdr:rowOff>
    </xdr:from>
    <xdr:to>
      <xdr:col>29</xdr:col>
      <xdr:colOff>177800</xdr:colOff>
      <xdr:row>35</xdr:row>
      <xdr:rowOff>212013</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7207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82499</xdr:rowOff>
    </xdr:from>
    <xdr:to>
      <xdr:col>26</xdr:col>
      <xdr:colOff>50800</xdr:colOff>
      <xdr:row>35</xdr:row>
      <xdr:rowOff>165214</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6692849"/>
          <a:ext cx="698500" cy="827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105956</xdr:rowOff>
    </xdr:from>
    <xdr:to>
      <xdr:col>26</xdr:col>
      <xdr:colOff>101600</xdr:colOff>
      <xdr:row>35</xdr:row>
      <xdr:rowOff>207556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716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192333</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8026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165214</xdr:rowOff>
    </xdr:from>
    <xdr:to>
      <xdr:col>22</xdr:col>
      <xdr:colOff>114300</xdr:colOff>
      <xdr:row>35</xdr:row>
      <xdr:rowOff>190665</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775564"/>
          <a:ext cx="698500" cy="2545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105308</xdr:rowOff>
    </xdr:from>
    <xdr:to>
      <xdr:col>22</xdr:col>
      <xdr:colOff>165100</xdr:colOff>
      <xdr:row>35</xdr:row>
      <xdr:rowOff>206908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7156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217085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4845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131420</xdr:rowOff>
    </xdr:from>
    <xdr:to>
      <xdr:col>18</xdr:col>
      <xdr:colOff>177800</xdr:colOff>
      <xdr:row>35</xdr:row>
      <xdr:rowOff>190665</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6741770"/>
          <a:ext cx="698500" cy="5924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122796</xdr:rowOff>
    </xdr:from>
    <xdr:to>
      <xdr:col>19</xdr:col>
      <xdr:colOff>38100</xdr:colOff>
      <xdr:row>35</xdr:row>
      <xdr:rowOff>224396</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73314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234573</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02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129578</xdr:rowOff>
    </xdr:from>
    <xdr:to>
      <xdr:col>15</xdr:col>
      <xdr:colOff>101600</xdr:colOff>
      <xdr:row>35</xdr:row>
      <xdr:rowOff>231178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7399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215955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826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328917</xdr:rowOff>
    </xdr:from>
    <xdr:to>
      <xdr:col>29</xdr:col>
      <xdr:colOff>177800</xdr:colOff>
      <xdr:row>35</xdr:row>
      <xdr:rowOff>87617</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59636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173994</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441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31699</xdr:rowOff>
    </xdr:from>
    <xdr:to>
      <xdr:col>26</xdr:col>
      <xdr:colOff>101600</xdr:colOff>
      <xdr:row>35</xdr:row>
      <xdr:rowOff>133299</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64204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143476</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4109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114414</xdr:rowOff>
    </xdr:from>
    <xdr:to>
      <xdr:col>22</xdr:col>
      <xdr:colOff>165100</xdr:colOff>
      <xdr:row>35</xdr:row>
      <xdr:rowOff>216014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7247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200791</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811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139865</xdr:rowOff>
    </xdr:from>
    <xdr:to>
      <xdr:col>19</xdr:col>
      <xdr:colOff>38100</xdr:colOff>
      <xdr:row>35</xdr:row>
      <xdr:rowOff>241465</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67502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226242</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6836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80620</xdr:rowOff>
    </xdr:from>
    <xdr:to>
      <xdr:col>15</xdr:col>
      <xdr:colOff>101600</xdr:colOff>
      <xdr:row>35</xdr:row>
      <xdr:rowOff>182220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6909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192397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459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11,384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神奈川県横須賀市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379,041
371,536
100.81
177,320,498
171,315,612
5,708,492
89,193,022
178,858,278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36.2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36014</xdr:rowOff>
    </xdr:from>
    <xdr:to>
      <xdr:col>24</xdr:col>
      <xdr:colOff>62865</xdr:colOff>
      <xdr:row>39</xdr:row>
      <xdr:rowOff>59951</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350964"/>
          <a:ext cx="1270" cy="139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63778</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7503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59951</xdr:rowOff>
    </xdr:from>
    <xdr:to>
      <xdr:col>24</xdr:col>
      <xdr:colOff>152400</xdr:colOff>
      <xdr:row>39</xdr:row>
      <xdr:rowOff>59951</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7465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154141</xdr:rowOff>
    </xdr:from>
    <xdr:ext cx="534377"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1261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36014</xdr:rowOff>
    </xdr:from>
    <xdr:to>
      <xdr:col>24</xdr:col>
      <xdr:colOff>152400</xdr:colOff>
      <xdr:row>31</xdr:row>
      <xdr:rowOff>36014</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350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14362</xdr:rowOff>
    </xdr:from>
    <xdr:to>
      <xdr:col>24</xdr:col>
      <xdr:colOff>63500</xdr:colOff>
      <xdr:row>35</xdr:row>
      <xdr:rowOff>131046</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843662"/>
          <a:ext cx="838200" cy="288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85615</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0863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107188</xdr:rowOff>
    </xdr:from>
    <xdr:to>
      <xdr:col>24</xdr:col>
      <xdr:colOff>114300</xdr:colOff>
      <xdr:row>36</xdr:row>
      <xdr:rowOff>37338</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07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62270</xdr:rowOff>
    </xdr:from>
    <xdr:to>
      <xdr:col>19</xdr:col>
      <xdr:colOff>177800</xdr:colOff>
      <xdr:row>35</xdr:row>
      <xdr:rowOff>131046</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a:off x="2908300" y="6063020"/>
          <a:ext cx="889000" cy="687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139976</xdr:rowOff>
    </xdr:from>
    <xdr:to>
      <xdr:col>20</xdr:col>
      <xdr:colOff>38100</xdr:colOff>
      <xdr:row>37</xdr:row>
      <xdr:rowOff>70126</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121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61253</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404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35</xdr:row>
      <xdr:rowOff>51167</xdr:rowOff>
    </xdr:from>
    <xdr:to>
      <xdr:col>15</xdr:col>
      <xdr:colOff>50800</xdr:colOff>
      <xdr:row>35</xdr:row>
      <xdr:rowOff>62270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051917"/>
          <a:ext cx="889000" cy="11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119238</xdr:rowOff>
    </xdr:from>
    <xdr:to>
      <xdr:col>15</xdr:col>
      <xdr:colOff>101600</xdr:colOff>
      <xdr:row>37</xdr:row>
      <xdr:rowOff>49388</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291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40515</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384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24290</xdr:rowOff>
    </xdr:from>
    <xdr:to>
      <xdr:col>10</xdr:col>
      <xdr:colOff>114300</xdr:colOff>
      <xdr:row>35</xdr:row>
      <xdr:rowOff>51167</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a:off x="1130300" y="6025040"/>
          <a:ext cx="889000" cy="26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139747</xdr:rowOff>
    </xdr:from>
    <xdr:to>
      <xdr:col>10</xdr:col>
      <xdr:colOff>165100</xdr:colOff>
      <xdr:row>37</xdr:row>
      <xdr:rowOff>69897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11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61024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04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161889</xdr:rowOff>
    </xdr:from>
    <xdr:to>
      <xdr:col>6</xdr:col>
      <xdr:colOff>38100</xdr:colOff>
      <xdr:row>37</xdr:row>
      <xdr:rowOff>92039</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3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83166</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26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135012</xdr:rowOff>
    </xdr:from>
    <xdr:to>
      <xdr:col>24</xdr:col>
      <xdr:colOff>114300</xdr:colOff>
      <xdr:row>34</xdr:row>
      <xdr:rowOff>65162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792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157889</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6442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80246</xdr:rowOff>
    </xdr:from>
    <xdr:to>
      <xdr:col>20</xdr:col>
      <xdr:colOff>38100</xdr:colOff>
      <xdr:row>36</xdr:row>
      <xdr:rowOff>10396</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080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26923</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856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11470</xdr:rowOff>
    </xdr:from>
    <xdr:to>
      <xdr:col>15</xdr:col>
      <xdr:colOff>101600</xdr:colOff>
      <xdr:row>35</xdr:row>
      <xdr:rowOff>113070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01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129597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787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367</xdr:rowOff>
    </xdr:from>
    <xdr:to>
      <xdr:col>10</xdr:col>
      <xdr:colOff>165100</xdr:colOff>
      <xdr:row>35</xdr:row>
      <xdr:rowOff>101967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001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118494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776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144940</xdr:rowOff>
    </xdr:from>
    <xdr:to>
      <xdr:col>6</xdr:col>
      <xdr:colOff>38100</xdr:colOff>
      <xdr:row>35</xdr:row>
      <xdr:rowOff>75090</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5974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91617</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57494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63,786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139700</xdr:rowOff>
    </xdr:from>
    <xdr:to>
      <xdr:col>28</xdr:col>
      <xdr:colOff>114300</xdr:colOff>
      <xdr:row>59</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168927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52</xdr:row>
      <xdr:rowOff>54627</xdr:rowOff>
    </xdr:from>
    <xdr:ext cx="53129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230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50</xdr:row>
      <xdr:rowOff>111777</xdr:rowOff>
    </xdr:from>
    <xdr:ext cx="53129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230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8" name="テキスト ボックス 117">
          <a:extLst>
            <a:ext uri="{FF2B5EF4-FFF2-40B4-BE49-F238E27FC236}">
              <a16:creationId xmlns:a16="http://schemas.microsoft.com/office/drawing/2014/main" id="{00000000-0008-0000-0600-000076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9" name="物件費グラフ枠">
          <a:extLst>
            <a:ext uri="{FF2B5EF4-FFF2-40B4-BE49-F238E27FC236}">
              <a16:creationId xmlns:a16="http://schemas.microsoft.com/office/drawing/2014/main" id="{00000000-0008-0000-0600-000077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152130</xdr:rowOff>
    </xdr:from>
    <xdr:to>
      <xdr:col>24</xdr:col>
      <xdr:colOff>62865</xdr:colOff>
      <xdr:row>58</xdr:row>
      <xdr:rowOff>97895</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flipV="1">
          <a:off x="4633595" y="8724630"/>
          <a:ext cx="1270" cy="1317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101722</xdr:rowOff>
    </xdr:from>
    <xdr:ext cx="534377" cy="259045"/>
    <xdr:sp macro="" textlink="">
      <xdr:nvSpPr>
        <xdr:cNvPr id="121" name="物件費最小値テキスト">
          <a:extLst>
            <a:ext uri="{FF2B5EF4-FFF2-40B4-BE49-F238E27FC236}">
              <a16:creationId xmlns:a16="http://schemas.microsoft.com/office/drawing/2014/main" id="{00000000-0008-0000-0600-000079000000}"/>
            </a:ext>
          </a:extLst>
        </xdr:cNvPr>
        <xdr:cNvSpPr txBox="1"/>
      </xdr:nvSpPr>
      <xdr:spPr>
        <a:xfrm>
          <a:off x="4686300" y="10045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97895</xdr:rowOff>
    </xdr:from>
    <xdr:to>
      <xdr:col>24</xdr:col>
      <xdr:colOff>152400</xdr:colOff>
      <xdr:row>58</xdr:row>
      <xdr:rowOff>97895</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100419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98807</xdr:rowOff>
    </xdr:from>
    <xdr:ext cx="534377" cy="259045"/>
    <xdr:sp macro="" textlink="">
      <xdr:nvSpPr>
        <xdr:cNvPr id="123" name="物件費最大値テキスト">
          <a:extLst>
            <a:ext uri="{FF2B5EF4-FFF2-40B4-BE49-F238E27FC236}">
              <a16:creationId xmlns:a16="http://schemas.microsoft.com/office/drawing/2014/main" id="{00000000-0008-0000-0600-00007B000000}"/>
            </a:ext>
          </a:extLst>
        </xdr:cNvPr>
        <xdr:cNvSpPr txBox="1"/>
      </xdr:nvSpPr>
      <xdr:spPr>
        <a:xfrm>
          <a:off x="4686300" y="8499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152130</xdr:rowOff>
    </xdr:from>
    <xdr:to>
      <xdr:col>24</xdr:col>
      <xdr:colOff>152400</xdr:colOff>
      <xdr:row>50</xdr:row>
      <xdr:rowOff>152130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4546600" y="87246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50774</xdr:rowOff>
    </xdr:from>
    <xdr:to>
      <xdr:col>24</xdr:col>
      <xdr:colOff>63500</xdr:colOff>
      <xdr:row>54</xdr:row>
      <xdr:rowOff>143015</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3797300" y="9309074"/>
          <a:ext cx="838200" cy="92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83672</xdr:rowOff>
    </xdr:from>
    <xdr:ext cx="534377" cy="259045"/>
    <xdr:sp macro="" textlink="">
      <xdr:nvSpPr>
        <xdr:cNvPr id="126" name="物件費平均値テキスト">
          <a:extLst>
            <a:ext uri="{FF2B5EF4-FFF2-40B4-BE49-F238E27FC236}">
              <a16:creationId xmlns:a16="http://schemas.microsoft.com/office/drawing/2014/main" id="{00000000-0008-0000-0600-00007E000000}"/>
            </a:ext>
          </a:extLst>
        </xdr:cNvPr>
        <xdr:cNvSpPr txBox="1"/>
      </xdr:nvSpPr>
      <xdr:spPr>
        <a:xfrm>
          <a:off x="4686300" y="95134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63,428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105245</xdr:rowOff>
    </xdr:from>
    <xdr:to>
      <xdr:col>24</xdr:col>
      <xdr:colOff>114300</xdr:colOff>
      <xdr:row>56</xdr:row>
      <xdr:rowOff>35395</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4584700" y="953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171332</xdr:rowOff>
    </xdr:from>
    <xdr:to>
      <xdr:col>19</xdr:col>
      <xdr:colOff>177800</xdr:colOff>
      <xdr:row>54</xdr:row>
      <xdr:rowOff>143015</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a:off x="2908300" y="9086732"/>
          <a:ext cx="889000" cy="314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5290</xdr:rowOff>
    </xdr:from>
    <xdr:to>
      <xdr:col>20</xdr:col>
      <xdr:colOff>38100</xdr:colOff>
      <xdr:row>56</xdr:row>
      <xdr:rowOff>106890</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3746500" y="9606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98017</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530111" y="9699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171332</xdr:rowOff>
    </xdr:from>
    <xdr:to>
      <xdr:col>15</xdr:col>
      <xdr:colOff>50800</xdr:colOff>
      <xdr:row>53</xdr:row>
      <xdr:rowOff>166618</xdr:rowOff>
    </xdr:to>
    <xdr:cxnSp macro="">
      <xdr:nvCxnSpPr>
        <xdr:cNvPr id="131" name="直線コネクタ 130">
          <a:extLst>
            <a:ext uri="{FF2B5EF4-FFF2-40B4-BE49-F238E27FC236}">
              <a16:creationId xmlns:a16="http://schemas.microsoft.com/office/drawing/2014/main" id="{00000000-0008-0000-0600-000083000000}"/>
            </a:ext>
          </a:extLst>
        </xdr:cNvPr>
        <xdr:cNvCxnSpPr/>
      </xdr:nvCxnSpPr>
      <xdr:spPr>
        <a:xfrm flipV="1">
          <a:off x="2019300" y="9086732"/>
          <a:ext cx="889000" cy="166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27721</xdr:rowOff>
    </xdr:from>
    <xdr:to>
      <xdr:col>15</xdr:col>
      <xdr:colOff>101600</xdr:colOff>
      <xdr:row>55</xdr:row>
      <xdr:rowOff>129321</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2857500" y="94574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120448</xdr:rowOff>
    </xdr:from>
    <xdr:ext cx="534377"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2641111" y="9550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53</xdr:row>
      <xdr:rowOff>166618</xdr:rowOff>
    </xdr:from>
    <xdr:to>
      <xdr:col>10</xdr:col>
      <xdr:colOff>114300</xdr:colOff>
      <xdr:row>55</xdr:row>
      <xdr:rowOff>144672</xdr:rowOff>
    </xdr:to>
    <xdr:cxnSp macro="">
      <xdr:nvCxnSpPr>
        <xdr:cNvPr id="134" name="直線コネクタ 133">
          <a:extLst>
            <a:ext uri="{FF2B5EF4-FFF2-40B4-BE49-F238E27FC236}">
              <a16:creationId xmlns:a16="http://schemas.microsoft.com/office/drawing/2014/main" id="{00000000-0008-0000-0600-000086000000}"/>
            </a:ext>
          </a:extLst>
        </xdr:cNvPr>
        <xdr:cNvCxnSpPr/>
      </xdr:nvCxnSpPr>
      <xdr:spPr>
        <a:xfrm flipV="1">
          <a:off x="1130300" y="9253468"/>
          <a:ext cx="889000" cy="320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149822</xdr:rowOff>
    </xdr:from>
    <xdr:to>
      <xdr:col>10</xdr:col>
      <xdr:colOff>165100</xdr:colOff>
      <xdr:row>56</xdr:row>
      <xdr:rowOff>79972</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968500" y="9579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71099</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752111" y="9672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10890</xdr:rowOff>
    </xdr:from>
    <xdr:to>
      <xdr:col>6</xdr:col>
      <xdr:colOff>38100</xdr:colOff>
      <xdr:row>57</xdr:row>
      <xdr:rowOff>112490</xdr:rowOff>
    </xdr:to>
    <xdr:sp macro="" textlink="">
      <xdr:nvSpPr>
        <xdr:cNvPr id="137" name="フローチャート: 判断 136">
          <a:extLst>
            <a:ext uri="{FF2B5EF4-FFF2-40B4-BE49-F238E27FC236}">
              <a16:creationId xmlns:a16="http://schemas.microsoft.com/office/drawing/2014/main" id="{00000000-0008-0000-0600-000089000000}"/>
            </a:ext>
          </a:extLst>
        </xdr:cNvPr>
        <xdr:cNvSpPr/>
      </xdr:nvSpPr>
      <xdr:spPr>
        <a:xfrm>
          <a:off x="1079500" y="97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103617</xdr:rowOff>
    </xdr:from>
    <xdr:ext cx="534377"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863111" y="9876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53</xdr:row>
      <xdr:rowOff>171424</xdr:rowOff>
    </xdr:from>
    <xdr:to>
      <xdr:col>24</xdr:col>
      <xdr:colOff>114300</xdr:colOff>
      <xdr:row>54</xdr:row>
      <xdr:rowOff>101574</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4584700" y="9258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22851</xdr:rowOff>
    </xdr:from>
    <xdr:ext cx="534377" cy="259045"/>
    <xdr:sp macro="" textlink="">
      <xdr:nvSpPr>
        <xdr:cNvPr id="145" name="物件費該当値テキスト">
          <a:extLst>
            <a:ext uri="{FF2B5EF4-FFF2-40B4-BE49-F238E27FC236}">
              <a16:creationId xmlns:a16="http://schemas.microsoft.com/office/drawing/2014/main" id="{00000000-0008-0000-0600-000091000000}"/>
            </a:ext>
          </a:extLst>
        </xdr:cNvPr>
        <xdr:cNvSpPr txBox="1"/>
      </xdr:nvSpPr>
      <xdr:spPr>
        <a:xfrm>
          <a:off x="4686300" y="91097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92215</xdr:rowOff>
    </xdr:from>
    <xdr:to>
      <xdr:col>20</xdr:col>
      <xdr:colOff>38100</xdr:colOff>
      <xdr:row>55</xdr:row>
      <xdr:rowOff>22365</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3746500" y="9350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38892</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3530111" y="9125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120532</xdr:rowOff>
    </xdr:from>
    <xdr:to>
      <xdr:col>15</xdr:col>
      <xdr:colOff>101600</xdr:colOff>
      <xdr:row>53</xdr:row>
      <xdr:rowOff>50682</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2857500" y="9035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51</xdr:row>
      <xdr:rowOff>67209</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2641111" y="8811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115818</xdr:rowOff>
    </xdr:from>
    <xdr:to>
      <xdr:col>10</xdr:col>
      <xdr:colOff>165100</xdr:colOff>
      <xdr:row>54</xdr:row>
      <xdr:rowOff>45968</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968500" y="9202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52</xdr:row>
      <xdr:rowOff>62495</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1752111" y="8977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75,058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93872</xdr:rowOff>
    </xdr:from>
    <xdr:to>
      <xdr:col>6</xdr:col>
      <xdr:colOff>38100</xdr:colOff>
      <xdr:row>56</xdr:row>
      <xdr:rowOff>24022</xdr:rowOff>
    </xdr:to>
    <xdr:sp macro="" textlink="">
      <xdr:nvSpPr>
        <xdr:cNvPr id="152" name="楕円 151">
          <a:extLst>
            <a:ext uri="{FF2B5EF4-FFF2-40B4-BE49-F238E27FC236}">
              <a16:creationId xmlns:a16="http://schemas.microsoft.com/office/drawing/2014/main" id="{00000000-0008-0000-0600-000098000000}"/>
            </a:ext>
          </a:extLst>
        </xdr:cNvPr>
        <xdr:cNvSpPr/>
      </xdr:nvSpPr>
      <xdr:spPr>
        <a:xfrm>
          <a:off x="1079500" y="9523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40549</xdr:rowOff>
    </xdr:from>
    <xdr:ext cx="534377" cy="259045"/>
    <xdr:sp macro="" textlink="">
      <xdr:nvSpPr>
        <xdr:cNvPr id="153" name="テキスト ボックス 152">
          <a:extLst>
            <a:ext uri="{FF2B5EF4-FFF2-40B4-BE49-F238E27FC236}">
              <a16:creationId xmlns:a16="http://schemas.microsoft.com/office/drawing/2014/main" id="{00000000-0008-0000-0600-000099000000}"/>
            </a:ext>
          </a:extLst>
        </xdr:cNvPr>
        <xdr:cNvSpPr txBox="1"/>
      </xdr:nvSpPr>
      <xdr:spPr>
        <a:xfrm>
          <a:off x="863111" y="9298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60" name="正方形/長方形 159">
          <a:extLst>
            <a:ext uri="{FF2B5EF4-FFF2-40B4-BE49-F238E27FC236}">
              <a16:creationId xmlns:a16="http://schemas.microsoft.com/office/drawing/2014/main" id="{00000000-0008-0000-0600-0000A0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61" name="正方形/長方形 160">
          <a:extLst>
            <a:ext uri="{FF2B5EF4-FFF2-40B4-BE49-F238E27FC236}">
              <a16:creationId xmlns:a16="http://schemas.microsoft.com/office/drawing/2014/main" id="{00000000-0008-0000-0600-0000A1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3" name="テキスト ボックス 172">
          <a:extLst>
            <a:ext uri="{FF2B5EF4-FFF2-40B4-BE49-F238E27FC236}">
              <a16:creationId xmlns:a16="http://schemas.microsoft.com/office/drawing/2014/main" id="{00000000-0008-0000-0600-0000AD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維持補修費グラフ枠">
          <a:extLst>
            <a:ext uri="{FF2B5EF4-FFF2-40B4-BE49-F238E27FC236}">
              <a16:creationId xmlns:a16="http://schemas.microsoft.com/office/drawing/2014/main" id="{00000000-0008-0000-06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86756</xdr:rowOff>
    </xdr:from>
    <xdr:to>
      <xdr:col>24</xdr:col>
      <xdr:colOff>62865</xdr:colOff>
      <xdr:row>78</xdr:row>
      <xdr:rowOff>128727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4633595" y="12088256"/>
          <a:ext cx="1270" cy="14135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132554</xdr:rowOff>
    </xdr:from>
    <xdr:ext cx="378565" cy="259045"/>
    <xdr:sp macro="" textlink="">
      <xdr:nvSpPr>
        <xdr:cNvPr id="176" name="維持補修費最小値テキスト">
          <a:extLst>
            <a:ext uri="{FF2B5EF4-FFF2-40B4-BE49-F238E27FC236}">
              <a16:creationId xmlns:a16="http://schemas.microsoft.com/office/drawing/2014/main" id="{00000000-0008-0000-0600-0000B0000000}"/>
            </a:ext>
          </a:extLst>
        </xdr:cNvPr>
        <xdr:cNvSpPr txBox="1"/>
      </xdr:nvSpPr>
      <xdr:spPr>
        <a:xfrm>
          <a:off x="4686300" y="1350565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128727</xdr:rowOff>
    </xdr:from>
    <xdr:to>
      <xdr:col>24</xdr:col>
      <xdr:colOff>152400</xdr:colOff>
      <xdr:row>78</xdr:row>
      <xdr:rowOff>128727</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350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33433</xdr:rowOff>
    </xdr:from>
    <xdr:ext cx="534377" cy="259045"/>
    <xdr:sp macro="" textlink="">
      <xdr:nvSpPr>
        <xdr:cNvPr id="178" name="維持補修費最大値テキスト">
          <a:extLst>
            <a:ext uri="{FF2B5EF4-FFF2-40B4-BE49-F238E27FC236}">
              <a16:creationId xmlns:a16="http://schemas.microsoft.com/office/drawing/2014/main" id="{00000000-0008-0000-0600-0000B2000000}"/>
            </a:ext>
          </a:extLst>
        </xdr:cNvPr>
        <xdr:cNvSpPr txBox="1"/>
      </xdr:nvSpPr>
      <xdr:spPr>
        <a:xfrm>
          <a:off x="4686300" y="118634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86756</xdr:rowOff>
    </xdr:from>
    <xdr:to>
      <xdr:col>24</xdr:col>
      <xdr:colOff>152400</xdr:colOff>
      <xdr:row>70</xdr:row>
      <xdr:rowOff>86756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4546600" y="120882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35733</xdr:rowOff>
    </xdr:from>
    <xdr:to>
      <xdr:col>24</xdr:col>
      <xdr:colOff>63500</xdr:colOff>
      <xdr:row>78</xdr:row>
      <xdr:rowOff>55849</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3797300" y="13408833"/>
          <a:ext cx="838200" cy="20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39585</xdr:rowOff>
    </xdr:from>
    <xdr:ext cx="469744" cy="259045"/>
    <xdr:sp macro="" textlink="">
      <xdr:nvSpPr>
        <xdr:cNvPr id="181" name="維持補修費平均値テキスト">
          <a:extLst>
            <a:ext uri="{FF2B5EF4-FFF2-40B4-BE49-F238E27FC236}">
              <a16:creationId xmlns:a16="http://schemas.microsoft.com/office/drawing/2014/main" id="{00000000-0008-0000-0600-0000B5000000}"/>
            </a:ext>
          </a:extLst>
        </xdr:cNvPr>
        <xdr:cNvSpPr txBox="1"/>
      </xdr:nvSpPr>
      <xdr:spPr>
        <a:xfrm>
          <a:off x="4686300" y="1306978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16708</xdr:rowOff>
    </xdr:from>
    <xdr:to>
      <xdr:col>24</xdr:col>
      <xdr:colOff>114300</xdr:colOff>
      <xdr:row>77</xdr:row>
      <xdr:rowOff>118308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4584700" y="1321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23892</xdr:rowOff>
    </xdr:from>
    <xdr:to>
      <xdr:col>19</xdr:col>
      <xdr:colOff>177800</xdr:colOff>
      <xdr:row>78</xdr:row>
      <xdr:rowOff>35733</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a:off x="2908300" y="13396992"/>
          <a:ext cx="889000" cy="11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38745</xdr:rowOff>
    </xdr:from>
    <xdr:to>
      <xdr:col>20</xdr:col>
      <xdr:colOff>38100</xdr:colOff>
      <xdr:row>77</xdr:row>
      <xdr:rowOff>140345</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3746500" y="1324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156872</xdr:rowOff>
    </xdr:from>
    <xdr:ext cx="469744"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562428" y="13015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23892</xdr:rowOff>
    </xdr:from>
    <xdr:to>
      <xdr:col>15</xdr:col>
      <xdr:colOff>50800</xdr:colOff>
      <xdr:row>78</xdr:row>
      <xdr:rowOff>32624</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2019300" y="13396992"/>
          <a:ext cx="889000" cy="8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34905</xdr:rowOff>
    </xdr:from>
    <xdr:to>
      <xdr:col>15</xdr:col>
      <xdr:colOff>101600</xdr:colOff>
      <xdr:row>77</xdr:row>
      <xdr:rowOff>136505</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2857500" y="13236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153032</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673428" y="130117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30931</xdr:rowOff>
    </xdr:from>
    <xdr:to>
      <xdr:col>10</xdr:col>
      <xdr:colOff>114300</xdr:colOff>
      <xdr:row>78</xdr:row>
      <xdr:rowOff>32624</xdr:rowOff>
    </xdr:to>
    <xdr:cxnSp macro="">
      <xdr:nvCxnSpPr>
        <xdr:cNvPr id="189" name="直線コネクタ 188">
          <a:extLst>
            <a:ext uri="{FF2B5EF4-FFF2-40B4-BE49-F238E27FC236}">
              <a16:creationId xmlns:a16="http://schemas.microsoft.com/office/drawing/2014/main" id="{00000000-0008-0000-0600-0000BD000000}"/>
            </a:ext>
          </a:extLst>
        </xdr:cNvPr>
        <xdr:cNvCxnSpPr/>
      </xdr:nvCxnSpPr>
      <xdr:spPr>
        <a:xfrm>
          <a:off x="1130300" y="13404031"/>
          <a:ext cx="889000" cy="1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28093</xdr:rowOff>
    </xdr:from>
    <xdr:to>
      <xdr:col>10</xdr:col>
      <xdr:colOff>165100</xdr:colOff>
      <xdr:row>77</xdr:row>
      <xdr:rowOff>129693</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968500" y="13229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146220</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1784428" y="13004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35911</xdr:rowOff>
    </xdr:from>
    <xdr:to>
      <xdr:col>6</xdr:col>
      <xdr:colOff>38100</xdr:colOff>
      <xdr:row>77</xdr:row>
      <xdr:rowOff>137511</xdr:rowOff>
    </xdr:to>
    <xdr:sp macro="" textlink="">
      <xdr:nvSpPr>
        <xdr:cNvPr id="192" name="フローチャート: 判断 191">
          <a:extLst>
            <a:ext uri="{FF2B5EF4-FFF2-40B4-BE49-F238E27FC236}">
              <a16:creationId xmlns:a16="http://schemas.microsoft.com/office/drawing/2014/main" id="{00000000-0008-0000-0600-0000C0000000}"/>
            </a:ext>
          </a:extLst>
        </xdr:cNvPr>
        <xdr:cNvSpPr/>
      </xdr:nvSpPr>
      <xdr:spPr>
        <a:xfrm>
          <a:off x="1079500" y="1323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154038</xdr:rowOff>
    </xdr:from>
    <xdr:ext cx="469744"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895428" y="13012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5049</xdr:rowOff>
    </xdr:from>
    <xdr:to>
      <xdr:col>24</xdr:col>
      <xdr:colOff>114300</xdr:colOff>
      <xdr:row>78</xdr:row>
      <xdr:rowOff>106649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4584700" y="13378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91426</xdr:rowOff>
    </xdr:from>
    <xdr:ext cx="469744" cy="259045"/>
    <xdr:sp macro="" textlink="">
      <xdr:nvSpPr>
        <xdr:cNvPr id="200" name="維持補修費該当値テキスト">
          <a:extLst>
            <a:ext uri="{FF2B5EF4-FFF2-40B4-BE49-F238E27FC236}">
              <a16:creationId xmlns:a16="http://schemas.microsoft.com/office/drawing/2014/main" id="{00000000-0008-0000-0600-0000C8000000}"/>
            </a:ext>
          </a:extLst>
        </xdr:cNvPr>
        <xdr:cNvSpPr txBox="1"/>
      </xdr:nvSpPr>
      <xdr:spPr>
        <a:xfrm>
          <a:off x="4686300" y="132930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156383</xdr:rowOff>
    </xdr:from>
    <xdr:to>
      <xdr:col>20</xdr:col>
      <xdr:colOff>38100</xdr:colOff>
      <xdr:row>78</xdr:row>
      <xdr:rowOff>86533</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3746500" y="13358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77660</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3562428" y="134507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144542</xdr:rowOff>
    </xdr:from>
    <xdr:to>
      <xdr:col>15</xdr:col>
      <xdr:colOff>101600</xdr:colOff>
      <xdr:row>78</xdr:row>
      <xdr:rowOff>74692</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2857500" y="13346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65819</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2673428" y="134389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153274</xdr:rowOff>
    </xdr:from>
    <xdr:to>
      <xdr:col>10</xdr:col>
      <xdr:colOff>165100</xdr:colOff>
      <xdr:row>78</xdr:row>
      <xdr:rowOff>83424</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968500" y="13354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74551</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1784428" y="134476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151581</xdr:rowOff>
    </xdr:from>
    <xdr:to>
      <xdr:col>6</xdr:col>
      <xdr:colOff>38100</xdr:colOff>
      <xdr:row>78</xdr:row>
      <xdr:rowOff>81731</xdr:rowOff>
    </xdr:to>
    <xdr:sp macro="" textlink="">
      <xdr:nvSpPr>
        <xdr:cNvPr id="207" name="楕円 206">
          <a:extLst>
            <a:ext uri="{FF2B5EF4-FFF2-40B4-BE49-F238E27FC236}">
              <a16:creationId xmlns:a16="http://schemas.microsoft.com/office/drawing/2014/main" id="{00000000-0008-0000-0600-0000CF000000}"/>
            </a:ext>
          </a:extLst>
        </xdr:cNvPr>
        <xdr:cNvSpPr/>
      </xdr:nvSpPr>
      <xdr:spPr>
        <a:xfrm>
          <a:off x="1079500" y="133532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72858</xdr:rowOff>
    </xdr:from>
    <xdr:ext cx="469744" cy="259045"/>
    <xdr:sp macro="" textlink="">
      <xdr:nvSpPr>
        <xdr:cNvPr id="208" name="テキスト ボックス 207">
          <a:extLst>
            <a:ext uri="{FF2B5EF4-FFF2-40B4-BE49-F238E27FC236}">
              <a16:creationId xmlns:a16="http://schemas.microsoft.com/office/drawing/2014/main" id="{00000000-0008-0000-0600-0000D0000000}"/>
            </a:ext>
          </a:extLst>
        </xdr:cNvPr>
        <xdr:cNvSpPr txBox="1"/>
      </xdr:nvSpPr>
      <xdr:spPr>
        <a:xfrm>
          <a:off x="895428" y="134459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6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150,311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6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3" name="テキスト ボックス 232">
          <a:extLst>
            <a:ext uri="{FF2B5EF4-FFF2-40B4-BE49-F238E27FC236}">
              <a16:creationId xmlns:a16="http://schemas.microsoft.com/office/drawing/2014/main" id="{00000000-0008-0000-0600-0000E9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4" name="扶助費グラフ枠">
          <a:extLst>
            <a:ext uri="{FF2B5EF4-FFF2-40B4-BE49-F238E27FC236}">
              <a16:creationId xmlns:a16="http://schemas.microsoft.com/office/drawing/2014/main" id="{00000000-0008-0000-0600-0000EA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88134</xdr:rowOff>
    </xdr:from>
    <xdr:to>
      <xdr:col>24</xdr:col>
      <xdr:colOff>62865</xdr:colOff>
      <xdr:row>99</xdr:row>
      <xdr:rowOff>5032</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flipV="1">
          <a:off x="4633595" y="15518634"/>
          <a:ext cx="1270" cy="14599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8859</xdr:rowOff>
    </xdr:from>
    <xdr:ext cx="534377" cy="259045"/>
    <xdr:sp macro="" textlink="">
      <xdr:nvSpPr>
        <xdr:cNvPr id="236" name="扶助費最小値テキスト">
          <a:extLst>
            <a:ext uri="{FF2B5EF4-FFF2-40B4-BE49-F238E27FC236}">
              <a16:creationId xmlns:a16="http://schemas.microsoft.com/office/drawing/2014/main" id="{00000000-0008-0000-0600-0000EC000000}"/>
            </a:ext>
          </a:extLst>
        </xdr:cNvPr>
        <xdr:cNvSpPr txBox="1"/>
      </xdr:nvSpPr>
      <xdr:spPr>
        <a:xfrm>
          <a:off x="4686300" y="16982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5032</xdr:rowOff>
    </xdr:from>
    <xdr:to>
      <xdr:col>24</xdr:col>
      <xdr:colOff>152400</xdr:colOff>
      <xdr:row>99</xdr:row>
      <xdr:rowOff>5032</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69785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34811</xdr:rowOff>
    </xdr:from>
    <xdr:ext cx="599010" cy="259045"/>
    <xdr:sp macro="" textlink="">
      <xdr:nvSpPr>
        <xdr:cNvPr id="238" name="扶助費最大値テキスト">
          <a:extLst>
            <a:ext uri="{FF2B5EF4-FFF2-40B4-BE49-F238E27FC236}">
              <a16:creationId xmlns:a16="http://schemas.microsoft.com/office/drawing/2014/main" id="{00000000-0008-0000-0600-0000EE000000}"/>
            </a:ext>
          </a:extLst>
        </xdr:cNvPr>
        <xdr:cNvSpPr txBox="1"/>
      </xdr:nvSpPr>
      <xdr:spPr>
        <a:xfrm>
          <a:off x="4686300" y="15293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232,737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88134</xdr:rowOff>
    </xdr:from>
    <xdr:to>
      <xdr:col>24</xdr:col>
      <xdr:colOff>152400</xdr:colOff>
      <xdr:row>90</xdr:row>
      <xdr:rowOff>88134</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4546600" y="155186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18128</xdr:rowOff>
    </xdr:from>
    <xdr:to>
      <xdr:col>24</xdr:col>
      <xdr:colOff>63500</xdr:colOff>
      <xdr:row>97</xdr:row>
      <xdr:rowOff>114435</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3797300" y="16648778"/>
          <a:ext cx="838200" cy="96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122531</xdr:rowOff>
    </xdr:from>
    <xdr:ext cx="599010" cy="259045"/>
    <xdr:sp macro="" textlink="">
      <xdr:nvSpPr>
        <xdr:cNvPr id="241" name="扶助費平均値テキスト">
          <a:extLst>
            <a:ext uri="{FF2B5EF4-FFF2-40B4-BE49-F238E27FC236}">
              <a16:creationId xmlns:a16="http://schemas.microsoft.com/office/drawing/2014/main" id="{00000000-0008-0000-0600-0000F1000000}"/>
            </a:ext>
          </a:extLst>
        </xdr:cNvPr>
        <xdr:cNvSpPr txBox="1"/>
      </xdr:nvSpPr>
      <xdr:spPr>
        <a:xfrm>
          <a:off x="4686300" y="1623883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99654</xdr:rowOff>
    </xdr:from>
    <xdr:to>
      <xdr:col>24</xdr:col>
      <xdr:colOff>114300</xdr:colOff>
      <xdr:row>96</xdr:row>
      <xdr:rowOff>29804</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4584700" y="16387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114435</xdr:rowOff>
    </xdr:from>
    <xdr:to>
      <xdr:col>19</xdr:col>
      <xdr:colOff>177800</xdr:colOff>
      <xdr:row>98</xdr:row>
      <xdr:rowOff>309</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2908300" y="16745085"/>
          <a:ext cx="889000" cy="57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5330</xdr:rowOff>
    </xdr:from>
    <xdr:to>
      <xdr:col>20</xdr:col>
      <xdr:colOff>38100</xdr:colOff>
      <xdr:row>96</xdr:row>
      <xdr:rowOff>106930</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3746500" y="1646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94</xdr:row>
      <xdr:rowOff>123457</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3497795" y="16239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86523</xdr:rowOff>
    </xdr:from>
    <xdr:to>
      <xdr:col>15</xdr:col>
      <xdr:colOff>50800</xdr:colOff>
      <xdr:row>98</xdr:row>
      <xdr:rowOff>309</xdr:rowOff>
    </xdr:to>
    <xdr:cxnSp macro="">
      <xdr:nvCxnSpPr>
        <xdr:cNvPr id="246" name="直線コネクタ 245">
          <a:extLst>
            <a:ext uri="{FF2B5EF4-FFF2-40B4-BE49-F238E27FC236}">
              <a16:creationId xmlns:a16="http://schemas.microsoft.com/office/drawing/2014/main" id="{00000000-0008-0000-0600-0000F6000000}"/>
            </a:ext>
          </a:extLst>
        </xdr:cNvPr>
        <xdr:cNvCxnSpPr/>
      </xdr:nvCxnSpPr>
      <xdr:spPr>
        <a:xfrm>
          <a:off x="2019300" y="16717173"/>
          <a:ext cx="889000" cy="85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90805</xdr:rowOff>
    </xdr:from>
    <xdr:to>
      <xdr:col>15</xdr:col>
      <xdr:colOff>101600</xdr:colOff>
      <xdr:row>97</xdr:row>
      <xdr:rowOff>20955</xdr:rowOff>
    </xdr:to>
    <xdr:sp macro="" textlink="">
      <xdr:nvSpPr>
        <xdr:cNvPr id="247" name="フローチャート: 判断 246">
          <a:extLst>
            <a:ext uri="{FF2B5EF4-FFF2-40B4-BE49-F238E27FC236}">
              <a16:creationId xmlns:a16="http://schemas.microsoft.com/office/drawing/2014/main" id="{00000000-0008-0000-0600-0000F7000000}"/>
            </a:ext>
          </a:extLst>
        </xdr:cNvPr>
        <xdr:cNvSpPr/>
      </xdr:nvSpPr>
      <xdr:spPr>
        <a:xfrm>
          <a:off x="2857500" y="16550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37482</xdr:rowOff>
    </xdr:from>
    <xdr:ext cx="59901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2608795" y="163252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133,325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86523</xdr:rowOff>
    </xdr:from>
    <xdr:to>
      <xdr:col>10</xdr:col>
      <xdr:colOff>114300</xdr:colOff>
      <xdr:row>99</xdr:row>
      <xdr:rowOff>9137</xdr:rowOff>
    </xdr:to>
    <xdr:cxnSp macro="">
      <xdr:nvCxnSpPr>
        <xdr:cNvPr id="249" name="直線コネクタ 248">
          <a:extLst>
            <a:ext uri="{FF2B5EF4-FFF2-40B4-BE49-F238E27FC236}">
              <a16:creationId xmlns:a16="http://schemas.microsoft.com/office/drawing/2014/main" id="{00000000-0008-0000-0600-0000F9000000}"/>
            </a:ext>
          </a:extLst>
        </xdr:cNvPr>
        <xdr:cNvCxnSpPr/>
      </xdr:nvCxnSpPr>
      <xdr:spPr>
        <a:xfrm flipV="1">
          <a:off x="1130300" y="16717173"/>
          <a:ext cx="889000" cy="265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153550</xdr:rowOff>
    </xdr:from>
    <xdr:to>
      <xdr:col>10</xdr:col>
      <xdr:colOff>165100</xdr:colOff>
      <xdr:row>96</xdr:row>
      <xdr:rowOff>83700</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968500" y="16441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100227</xdr:rowOff>
    </xdr:from>
    <xdr:ext cx="59901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719795" y="162165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85939</xdr:rowOff>
    </xdr:from>
    <xdr:to>
      <xdr:col>6</xdr:col>
      <xdr:colOff>38100</xdr:colOff>
      <xdr:row>98</xdr:row>
      <xdr:rowOff>16089</xdr:rowOff>
    </xdr:to>
    <xdr:sp macro="" textlink="">
      <xdr:nvSpPr>
        <xdr:cNvPr id="252" name="フローチャート: 判断 251">
          <a:extLst>
            <a:ext uri="{FF2B5EF4-FFF2-40B4-BE49-F238E27FC236}">
              <a16:creationId xmlns:a16="http://schemas.microsoft.com/office/drawing/2014/main" id="{00000000-0008-0000-0600-0000FC000000}"/>
            </a:ext>
          </a:extLst>
        </xdr:cNvPr>
        <xdr:cNvSpPr/>
      </xdr:nvSpPr>
      <xdr:spPr>
        <a:xfrm>
          <a:off x="1079500" y="16716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32616</xdr:rowOff>
    </xdr:from>
    <xdr:ext cx="59901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830795" y="16491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138778</xdr:rowOff>
    </xdr:from>
    <xdr:to>
      <xdr:col>24</xdr:col>
      <xdr:colOff>114300</xdr:colOff>
      <xdr:row>97</xdr:row>
      <xdr:rowOff>68928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4584700" y="165979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117205</xdr:rowOff>
    </xdr:from>
    <xdr:ext cx="599010" cy="259045"/>
    <xdr:sp macro="" textlink="">
      <xdr:nvSpPr>
        <xdr:cNvPr id="260" name="扶助費該当値テキスト">
          <a:extLst>
            <a:ext uri="{FF2B5EF4-FFF2-40B4-BE49-F238E27FC236}">
              <a16:creationId xmlns:a16="http://schemas.microsoft.com/office/drawing/2014/main" id="{00000000-0008-0000-0600-000004010000}"/>
            </a:ext>
          </a:extLst>
        </xdr:cNvPr>
        <xdr:cNvSpPr txBox="1"/>
      </xdr:nvSpPr>
      <xdr:spPr>
        <a:xfrm>
          <a:off x="4686300" y="165764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128,918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63635</xdr:rowOff>
    </xdr:from>
    <xdr:to>
      <xdr:col>20</xdr:col>
      <xdr:colOff>38100</xdr:colOff>
      <xdr:row>97</xdr:row>
      <xdr:rowOff>165235</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3746500" y="16694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156362</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3497795" y="16787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120959</xdr:rowOff>
    </xdr:from>
    <xdr:to>
      <xdr:col>15</xdr:col>
      <xdr:colOff>101600</xdr:colOff>
      <xdr:row>98</xdr:row>
      <xdr:rowOff>51109</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2857500" y="16751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42236</xdr:rowOff>
    </xdr:from>
    <xdr:ext cx="599010"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2608795" y="16844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35723</xdr:rowOff>
    </xdr:from>
    <xdr:to>
      <xdr:col>10</xdr:col>
      <xdr:colOff>165100</xdr:colOff>
      <xdr:row>97</xdr:row>
      <xdr:rowOff>137323</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968500" y="1666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128450</xdr:rowOff>
    </xdr:from>
    <xdr:ext cx="599010"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1719795" y="167591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129787</xdr:rowOff>
    </xdr:from>
    <xdr:to>
      <xdr:col>6</xdr:col>
      <xdr:colOff>38100</xdr:colOff>
      <xdr:row>99</xdr:row>
      <xdr:rowOff>59937</xdr:rowOff>
    </xdr:to>
    <xdr:sp macro="" textlink="">
      <xdr:nvSpPr>
        <xdr:cNvPr id="267" name="楕円 266">
          <a:extLst>
            <a:ext uri="{FF2B5EF4-FFF2-40B4-BE49-F238E27FC236}">
              <a16:creationId xmlns:a16="http://schemas.microsoft.com/office/drawing/2014/main" id="{00000000-0008-0000-0600-00000B010000}"/>
            </a:ext>
          </a:extLst>
        </xdr:cNvPr>
        <xdr:cNvSpPr/>
      </xdr:nvSpPr>
      <xdr:spPr>
        <a:xfrm>
          <a:off x="1079500" y="16931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51064</xdr:rowOff>
    </xdr:from>
    <xdr:ext cx="534377" cy="259045"/>
    <xdr:sp macro="" textlink="">
      <xdr:nvSpPr>
        <xdr:cNvPr id="268" name="テキスト ボックス 267">
          <a:extLst>
            <a:ext uri="{FF2B5EF4-FFF2-40B4-BE49-F238E27FC236}">
              <a16:creationId xmlns:a16="http://schemas.microsoft.com/office/drawing/2014/main" id="{00000000-0008-0000-0600-00000C010000}"/>
            </a:ext>
          </a:extLst>
        </xdr:cNvPr>
        <xdr:cNvSpPr txBox="1"/>
      </xdr:nvSpPr>
      <xdr:spPr>
        <a:xfrm>
          <a:off x="863111" y="17024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5" name="正方形/長方形 274">
          <a:extLst>
            <a:ext uri="{FF2B5EF4-FFF2-40B4-BE49-F238E27FC236}">
              <a16:creationId xmlns:a16="http://schemas.microsoft.com/office/drawing/2014/main" id="{00000000-0008-0000-0600-000013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6" name="正方形/長方形 275">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5641</xdr:rowOff>
    </xdr:from>
    <xdr:ext cx="531299" cy="259045"/>
    <xdr:sp macro="" textlink="">
      <xdr:nvSpPr>
        <xdr:cNvPr id="286" name="テキスト ボックス 285">
          <a:extLst>
            <a:ext uri="{FF2B5EF4-FFF2-40B4-BE49-F238E27FC236}">
              <a16:creationId xmlns:a16="http://schemas.microsoft.com/office/drawing/2014/main" id="{00000000-0008-0000-0600-00001E010000}"/>
            </a:ext>
          </a:extLst>
        </xdr:cNvPr>
        <xdr:cNvSpPr txBox="1"/>
      </xdr:nvSpPr>
      <xdr:spPr>
        <a:xfrm>
          <a:off x="6072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8" name="テキスト ボックス 287">
          <a:extLst>
            <a:ext uri="{FF2B5EF4-FFF2-40B4-BE49-F238E27FC236}">
              <a16:creationId xmlns:a16="http://schemas.microsoft.com/office/drawing/2014/main" id="{00000000-0008-0000-0600-000020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2" name="テキスト ボックス 291">
          <a:extLst>
            <a:ext uri="{FF2B5EF4-FFF2-40B4-BE49-F238E27FC236}">
              <a16:creationId xmlns:a16="http://schemas.microsoft.com/office/drawing/2014/main" id="{00000000-0008-0000-0600-000024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3" name="補助費等グラフ枠">
          <a:extLst>
            <a:ext uri="{FF2B5EF4-FFF2-40B4-BE49-F238E27FC236}">
              <a16:creationId xmlns:a16="http://schemas.microsoft.com/office/drawing/2014/main" id="{00000000-0008-0000-0600-000025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34</xdr:row>
      <xdr:rowOff>27272</xdr:rowOff>
    </xdr:from>
    <xdr:to>
      <xdr:col>54</xdr:col>
      <xdr:colOff>189865</xdr:colOff>
      <xdr:row>38</xdr:row>
      <xdr:rowOff>36667</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10475595" y="5856572"/>
          <a:ext cx="1270" cy="6951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40494</xdr:rowOff>
    </xdr:from>
    <xdr:ext cx="534377" cy="259045"/>
    <xdr:sp macro="" textlink="">
      <xdr:nvSpPr>
        <xdr:cNvPr id="295" name="補助費等最小値テキスト">
          <a:extLst>
            <a:ext uri="{FF2B5EF4-FFF2-40B4-BE49-F238E27FC236}">
              <a16:creationId xmlns:a16="http://schemas.microsoft.com/office/drawing/2014/main" id="{00000000-0008-0000-0600-000027010000}"/>
            </a:ext>
          </a:extLst>
        </xdr:cNvPr>
        <xdr:cNvSpPr txBox="1"/>
      </xdr:nvSpPr>
      <xdr:spPr>
        <a:xfrm>
          <a:off x="10528300" y="65555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36667</xdr:rowOff>
    </xdr:from>
    <xdr:to>
      <xdr:col>55</xdr:col>
      <xdr:colOff>88900</xdr:colOff>
      <xdr:row>38</xdr:row>
      <xdr:rowOff>36667</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10388600" y="65517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145399</xdr:rowOff>
    </xdr:from>
    <xdr:ext cx="534377" cy="259045"/>
    <xdr:sp macro="" textlink="">
      <xdr:nvSpPr>
        <xdr:cNvPr id="297" name="補助費等最大値テキスト">
          <a:extLst>
            <a:ext uri="{FF2B5EF4-FFF2-40B4-BE49-F238E27FC236}">
              <a16:creationId xmlns:a16="http://schemas.microsoft.com/office/drawing/2014/main" id="{00000000-0008-0000-0600-000029010000}"/>
            </a:ext>
          </a:extLst>
        </xdr:cNvPr>
        <xdr:cNvSpPr txBox="1"/>
      </xdr:nvSpPr>
      <xdr:spPr>
        <a:xfrm>
          <a:off x="10528300" y="5631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85,328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27272</xdr:rowOff>
    </xdr:from>
    <xdr:to>
      <xdr:col>55</xdr:col>
      <xdr:colOff>88900</xdr:colOff>
      <xdr:row>34</xdr:row>
      <xdr:rowOff>27272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10388600" y="585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171290</xdr:rowOff>
    </xdr:from>
    <xdr:to>
      <xdr:col>55</xdr:col>
      <xdr:colOff>0</xdr:colOff>
      <xdr:row>37</xdr:row>
      <xdr:rowOff>75812</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a:off x="9639300" y="6343490"/>
          <a:ext cx="838200" cy="75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17953</xdr:rowOff>
    </xdr:from>
    <xdr:ext cx="534377" cy="259045"/>
    <xdr:sp macro="" textlink="">
      <xdr:nvSpPr>
        <xdr:cNvPr id="300" name="補助費等平均値テキスト">
          <a:extLst>
            <a:ext uri="{FF2B5EF4-FFF2-40B4-BE49-F238E27FC236}">
              <a16:creationId xmlns:a16="http://schemas.microsoft.com/office/drawing/2014/main" id="{00000000-0008-0000-0600-00002C010000}"/>
            </a:ext>
          </a:extLst>
        </xdr:cNvPr>
        <xdr:cNvSpPr txBox="1"/>
      </xdr:nvSpPr>
      <xdr:spPr>
        <a:xfrm>
          <a:off x="10528300" y="619015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166526</xdr:rowOff>
    </xdr:from>
    <xdr:to>
      <xdr:col>55</xdr:col>
      <xdr:colOff>50800</xdr:colOff>
      <xdr:row>37</xdr:row>
      <xdr:rowOff>96676</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10426700" y="63387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168645</xdr:rowOff>
    </xdr:from>
    <xdr:to>
      <xdr:col>50</xdr:col>
      <xdr:colOff>114300</xdr:colOff>
      <xdr:row>36</xdr:row>
      <xdr:rowOff>171290</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8750300" y="6340845"/>
          <a:ext cx="889000" cy="26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138495</xdr:rowOff>
    </xdr:from>
    <xdr:to>
      <xdr:col>50</xdr:col>
      <xdr:colOff>165100</xdr:colOff>
      <xdr:row>37</xdr:row>
      <xdr:rowOff>68645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9588500" y="6310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59772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72111" y="6403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168645</xdr:rowOff>
    </xdr:from>
    <xdr:to>
      <xdr:col>45</xdr:col>
      <xdr:colOff>177800</xdr:colOff>
      <xdr:row>37</xdr:row>
      <xdr:rowOff>111212</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7861300" y="6340845"/>
          <a:ext cx="889000" cy="114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98686</xdr:rowOff>
    </xdr:from>
    <xdr:to>
      <xdr:col>46</xdr:col>
      <xdr:colOff>38100</xdr:colOff>
      <xdr:row>37</xdr:row>
      <xdr:rowOff>28836</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8699500" y="62708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45363</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483111" y="6046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59091</xdr:rowOff>
    </xdr:from>
    <xdr:to>
      <xdr:col>41</xdr:col>
      <xdr:colOff>50800</xdr:colOff>
      <xdr:row>37</xdr:row>
      <xdr:rowOff>111212</xdr:rowOff>
    </xdr:to>
    <xdr:cxnSp macro="">
      <xdr:nvCxnSpPr>
        <xdr:cNvPr id="308" name="直線コネクタ 307">
          <a:extLst>
            <a:ext uri="{FF2B5EF4-FFF2-40B4-BE49-F238E27FC236}">
              <a16:creationId xmlns:a16="http://schemas.microsoft.com/office/drawing/2014/main" id="{00000000-0008-0000-0600-000034010000}"/>
            </a:ext>
          </a:extLst>
        </xdr:cNvPr>
        <xdr:cNvCxnSpPr/>
      </xdr:nvCxnSpPr>
      <xdr:spPr>
        <a:xfrm>
          <a:off x="6972300" y="5374041"/>
          <a:ext cx="889000" cy="108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137853</xdr:rowOff>
    </xdr:from>
    <xdr:to>
      <xdr:col>41</xdr:col>
      <xdr:colOff>101600</xdr:colOff>
      <xdr:row>37</xdr:row>
      <xdr:rowOff>68003</xdr:rowOff>
    </xdr:to>
    <xdr:sp macro="" textlink="">
      <xdr:nvSpPr>
        <xdr:cNvPr id="309" name="フローチャート: 判断 308">
          <a:extLst>
            <a:ext uri="{FF2B5EF4-FFF2-40B4-BE49-F238E27FC236}">
              <a16:creationId xmlns:a16="http://schemas.microsoft.com/office/drawing/2014/main" id="{00000000-0008-0000-0600-000035010000}"/>
            </a:ext>
          </a:extLst>
        </xdr:cNvPr>
        <xdr:cNvSpPr/>
      </xdr:nvSpPr>
      <xdr:spPr>
        <a:xfrm>
          <a:off x="7810500" y="6310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84530</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594111" y="608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81062</xdr:rowOff>
    </xdr:from>
    <xdr:to>
      <xdr:col>36</xdr:col>
      <xdr:colOff>165100</xdr:colOff>
      <xdr:row>31</xdr:row>
      <xdr:rowOff>11212</xdr:rowOff>
    </xdr:to>
    <xdr:sp macro="" textlink="">
      <xdr:nvSpPr>
        <xdr:cNvPr id="311" name="フローチャート: 判断 310">
          <a:extLst>
            <a:ext uri="{FF2B5EF4-FFF2-40B4-BE49-F238E27FC236}">
              <a16:creationId xmlns:a16="http://schemas.microsoft.com/office/drawing/2014/main" id="{00000000-0008-0000-0600-000037010000}"/>
            </a:ext>
          </a:extLst>
        </xdr:cNvPr>
        <xdr:cNvSpPr/>
      </xdr:nvSpPr>
      <xdr:spPr>
        <a:xfrm>
          <a:off x="6921500" y="52245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27739</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6672795" y="49997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25012</xdr:rowOff>
    </xdr:from>
    <xdr:to>
      <xdr:col>55</xdr:col>
      <xdr:colOff>50800</xdr:colOff>
      <xdr:row>37</xdr:row>
      <xdr:rowOff>126612</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10426700" y="63686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3439</xdr:rowOff>
    </xdr:from>
    <xdr:ext cx="534377" cy="259045"/>
    <xdr:sp macro="" textlink="">
      <xdr:nvSpPr>
        <xdr:cNvPr id="319" name="補助費等該当値テキスト">
          <a:extLst>
            <a:ext uri="{FF2B5EF4-FFF2-40B4-BE49-F238E27FC236}">
              <a16:creationId xmlns:a16="http://schemas.microsoft.com/office/drawing/2014/main" id="{00000000-0008-0000-0600-00003F010000}"/>
            </a:ext>
          </a:extLst>
        </xdr:cNvPr>
        <xdr:cNvSpPr txBox="1"/>
      </xdr:nvSpPr>
      <xdr:spPr>
        <a:xfrm>
          <a:off x="10528300" y="6347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120490</xdr:rowOff>
    </xdr:from>
    <xdr:to>
      <xdr:col>50</xdr:col>
      <xdr:colOff>165100</xdr:colOff>
      <xdr:row>37</xdr:row>
      <xdr:rowOff>50640</xdr:rowOff>
    </xdr:to>
    <xdr:sp macro="" textlink="">
      <xdr:nvSpPr>
        <xdr:cNvPr id="320" name="楕円 319">
          <a:extLst>
            <a:ext uri="{FF2B5EF4-FFF2-40B4-BE49-F238E27FC236}">
              <a16:creationId xmlns:a16="http://schemas.microsoft.com/office/drawing/2014/main" id="{00000000-0008-0000-0600-000040010000}"/>
            </a:ext>
          </a:extLst>
        </xdr:cNvPr>
        <xdr:cNvSpPr/>
      </xdr:nvSpPr>
      <xdr:spPr>
        <a:xfrm>
          <a:off x="9588500" y="629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67167</xdr:rowOff>
    </xdr:from>
    <xdr:ext cx="534377" cy="259045"/>
    <xdr:sp macro="" textlink="">
      <xdr:nvSpPr>
        <xdr:cNvPr id="321" name="テキスト ボックス 320">
          <a:extLst>
            <a:ext uri="{FF2B5EF4-FFF2-40B4-BE49-F238E27FC236}">
              <a16:creationId xmlns:a16="http://schemas.microsoft.com/office/drawing/2014/main" id="{00000000-0008-0000-0600-000041010000}"/>
            </a:ext>
          </a:extLst>
        </xdr:cNvPr>
        <xdr:cNvSpPr txBox="1"/>
      </xdr:nvSpPr>
      <xdr:spPr>
        <a:xfrm>
          <a:off x="9372111" y="6067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117845</xdr:rowOff>
    </xdr:from>
    <xdr:to>
      <xdr:col>46</xdr:col>
      <xdr:colOff>38100</xdr:colOff>
      <xdr:row>37</xdr:row>
      <xdr:rowOff>47995</xdr:rowOff>
    </xdr:to>
    <xdr:sp macro="" textlink="">
      <xdr:nvSpPr>
        <xdr:cNvPr id="322" name="楕円 321">
          <a:extLst>
            <a:ext uri="{FF2B5EF4-FFF2-40B4-BE49-F238E27FC236}">
              <a16:creationId xmlns:a16="http://schemas.microsoft.com/office/drawing/2014/main" id="{00000000-0008-0000-0600-000042010000}"/>
            </a:ext>
          </a:extLst>
        </xdr:cNvPr>
        <xdr:cNvSpPr/>
      </xdr:nvSpPr>
      <xdr:spPr>
        <a:xfrm>
          <a:off x="8699500" y="6290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39122</xdr:rowOff>
    </xdr:from>
    <xdr:ext cx="534377" cy="259045"/>
    <xdr:sp macro="" textlink="">
      <xdr:nvSpPr>
        <xdr:cNvPr id="323" name="テキスト ボックス 322">
          <a:extLst>
            <a:ext uri="{FF2B5EF4-FFF2-40B4-BE49-F238E27FC236}">
              <a16:creationId xmlns:a16="http://schemas.microsoft.com/office/drawing/2014/main" id="{00000000-0008-0000-0600-000043010000}"/>
            </a:ext>
          </a:extLst>
        </xdr:cNvPr>
        <xdr:cNvSpPr txBox="1"/>
      </xdr:nvSpPr>
      <xdr:spPr>
        <a:xfrm>
          <a:off x="8483111" y="6382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60412</xdr:rowOff>
    </xdr:from>
    <xdr:to>
      <xdr:col>41</xdr:col>
      <xdr:colOff>101600</xdr:colOff>
      <xdr:row>37</xdr:row>
      <xdr:rowOff>162012</xdr:rowOff>
    </xdr:to>
    <xdr:sp macro="" textlink="">
      <xdr:nvSpPr>
        <xdr:cNvPr id="324" name="楕円 323">
          <a:extLst>
            <a:ext uri="{FF2B5EF4-FFF2-40B4-BE49-F238E27FC236}">
              <a16:creationId xmlns:a16="http://schemas.microsoft.com/office/drawing/2014/main" id="{00000000-0008-0000-0600-000044010000}"/>
            </a:ext>
          </a:extLst>
        </xdr:cNvPr>
        <xdr:cNvSpPr/>
      </xdr:nvSpPr>
      <xdr:spPr>
        <a:xfrm>
          <a:off x="7810500" y="6404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37</xdr:row>
      <xdr:rowOff>153139</xdr:rowOff>
    </xdr:from>
    <xdr:ext cx="534377" cy="259045"/>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7594111" y="6496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31</xdr:row>
      <xdr:rowOff>8291</xdr:rowOff>
    </xdr:from>
    <xdr:to>
      <xdr:col>36</xdr:col>
      <xdr:colOff>165100</xdr:colOff>
      <xdr:row>31</xdr:row>
      <xdr:rowOff>109891</xdr:rowOff>
    </xdr:to>
    <xdr:sp macro="" textlink="">
      <xdr:nvSpPr>
        <xdr:cNvPr id="326" name="楕円 325">
          <a:extLst>
            <a:ext uri="{FF2B5EF4-FFF2-40B4-BE49-F238E27FC236}">
              <a16:creationId xmlns:a16="http://schemas.microsoft.com/office/drawing/2014/main" id="{00000000-0008-0000-0600-000046010000}"/>
            </a:ext>
          </a:extLst>
        </xdr:cNvPr>
        <xdr:cNvSpPr/>
      </xdr:nvSpPr>
      <xdr:spPr>
        <a:xfrm>
          <a:off x="6921500" y="5323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31</xdr:row>
      <xdr:rowOff>101018</xdr:rowOff>
    </xdr:from>
    <xdr:ext cx="599010" cy="259045"/>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672795" y="5415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5" name="正方形/長方形 334">
          <a:extLst>
            <a:ext uri="{FF2B5EF4-FFF2-40B4-BE49-F238E27FC236}">
              <a16:creationId xmlns:a16="http://schemas.microsoft.com/office/drawing/2014/main" id="{00000000-0008-0000-0600-00004F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115621</xdr:rowOff>
    </xdr:from>
    <xdr:to>
      <xdr:col>54</xdr:col>
      <xdr:colOff>189865</xdr:colOff>
      <xdr:row>58</xdr:row>
      <xdr:rowOff>136709</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688121"/>
          <a:ext cx="1270" cy="1392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140536</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84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136709</xdr:rowOff>
    </xdr:from>
    <xdr:to>
      <xdr:col>55</xdr:col>
      <xdr:colOff>88900</xdr:colOff>
      <xdr:row>58</xdr:row>
      <xdr:rowOff>136709</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808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62298</xdr:rowOff>
    </xdr:from>
    <xdr:ext cx="534377"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63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115621</xdr:rowOff>
    </xdr:from>
    <xdr:to>
      <xdr:col>55</xdr:col>
      <xdr:colOff>88900</xdr:colOff>
      <xdr:row>50</xdr:row>
      <xdr:rowOff>115621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688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45136</xdr:rowOff>
    </xdr:from>
    <xdr:to>
      <xdr:col>55</xdr:col>
      <xdr:colOff>0</xdr:colOff>
      <xdr:row>57</xdr:row>
      <xdr:rowOff>59957</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a:off x="9639300" y="9817786"/>
          <a:ext cx="838200" cy="14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54</xdr:row>
      <xdr:rowOff>136847</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39514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113970</xdr:rowOff>
    </xdr:from>
    <xdr:to>
      <xdr:col>55</xdr:col>
      <xdr:colOff>50800</xdr:colOff>
      <xdr:row>56</xdr:row>
      <xdr:rowOff>44120</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43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157435</xdr:rowOff>
    </xdr:from>
    <xdr:to>
      <xdr:col>50</xdr:col>
      <xdr:colOff>114300</xdr:colOff>
      <xdr:row>57</xdr:row>
      <xdr:rowOff>45136</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8750300" y="9758635"/>
          <a:ext cx="889000" cy="59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138678</xdr:rowOff>
    </xdr:from>
    <xdr:to>
      <xdr:col>50</xdr:col>
      <xdr:colOff>165100</xdr:colOff>
      <xdr:row>56</xdr:row>
      <xdr:rowOff>68828</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68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85355</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343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25209</xdr:rowOff>
    </xdr:from>
    <xdr:to>
      <xdr:col>45</xdr:col>
      <xdr:colOff>177800</xdr:colOff>
      <xdr:row>56</xdr:row>
      <xdr:rowOff>157435</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a:off x="7861300" y="9626409"/>
          <a:ext cx="889000" cy="132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156604</xdr:rowOff>
    </xdr:from>
    <xdr:to>
      <xdr:col>46</xdr:col>
      <xdr:colOff>38100</xdr:colOff>
      <xdr:row>56</xdr:row>
      <xdr:rowOff>86754</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58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103281</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36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47,446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25209</xdr:rowOff>
    </xdr:from>
    <xdr:to>
      <xdr:col>41</xdr:col>
      <xdr:colOff>50800</xdr:colOff>
      <xdr:row>57</xdr:row>
      <xdr:rowOff>89427</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flipV="1">
          <a:off x="6972300" y="9626409"/>
          <a:ext cx="889000" cy="235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144050</xdr:rowOff>
    </xdr:from>
    <xdr:to>
      <xdr:col>41</xdr:col>
      <xdr:colOff>101600</xdr:colOff>
      <xdr:row>56</xdr:row>
      <xdr:rowOff>74200</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573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54</xdr:row>
      <xdr:rowOff>90727</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349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66211</xdr:rowOff>
    </xdr:from>
    <xdr:to>
      <xdr:col>36</xdr:col>
      <xdr:colOff>165100</xdr:colOff>
      <xdr:row>55</xdr:row>
      <xdr:rowOff>167811</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495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12888</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271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9157</xdr:rowOff>
    </xdr:from>
    <xdr:to>
      <xdr:col>55</xdr:col>
      <xdr:colOff>50800</xdr:colOff>
      <xdr:row>57</xdr:row>
      <xdr:rowOff>110757</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7818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159034</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760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165786</xdr:rowOff>
    </xdr:from>
    <xdr:to>
      <xdr:col>50</xdr:col>
      <xdr:colOff>165100</xdr:colOff>
      <xdr:row>57</xdr:row>
      <xdr:rowOff>95936</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76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87063</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9859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106635</xdr:rowOff>
    </xdr:from>
    <xdr:to>
      <xdr:col>46</xdr:col>
      <xdr:colOff>38100</xdr:colOff>
      <xdr:row>57</xdr:row>
      <xdr:rowOff>36785</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707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27912</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9800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145859</xdr:rowOff>
    </xdr:from>
    <xdr:to>
      <xdr:col>41</xdr:col>
      <xdr:colOff>101600</xdr:colOff>
      <xdr:row>56</xdr:row>
      <xdr:rowOff>76009</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575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67136</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9668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38627</xdr:rowOff>
    </xdr:from>
    <xdr:to>
      <xdr:col>36</xdr:col>
      <xdr:colOff>165100</xdr:colOff>
      <xdr:row>57</xdr:row>
      <xdr:rowOff>140227</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9811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131354</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9904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23457</xdr:rowOff>
    </xdr:from>
    <xdr:to>
      <xdr:col>54</xdr:col>
      <xdr:colOff>189865</xdr:colOff>
      <xdr:row>79</xdr:row>
      <xdr:rowOff>29057</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196407"/>
          <a:ext cx="1270" cy="1377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32884</xdr:rowOff>
    </xdr:from>
    <xdr:ext cx="378565"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57743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29057</xdr:rowOff>
    </xdr:from>
    <xdr:to>
      <xdr:col>55</xdr:col>
      <xdr:colOff>88900</xdr:colOff>
      <xdr:row>79</xdr:row>
      <xdr:rowOff>29057</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573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141584</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197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23457</xdr:rowOff>
    </xdr:from>
    <xdr:to>
      <xdr:col>55</xdr:col>
      <xdr:colOff>88900</xdr:colOff>
      <xdr:row>71</xdr:row>
      <xdr:rowOff>23457</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196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42430</xdr:rowOff>
    </xdr:from>
    <xdr:to>
      <xdr:col>55</xdr:col>
      <xdr:colOff>0</xdr:colOff>
      <xdr:row>77</xdr:row>
      <xdr:rowOff>82589</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9639300" y="13244080"/>
          <a:ext cx="838200" cy="40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166564</xdr:rowOff>
    </xdr:from>
    <xdr:ext cx="469744"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0253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143687</xdr:rowOff>
    </xdr:from>
    <xdr:to>
      <xdr:col>55</xdr:col>
      <xdr:colOff>50800</xdr:colOff>
      <xdr:row>77</xdr:row>
      <xdr:rowOff>73837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173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58471</xdr:rowOff>
    </xdr:from>
    <xdr:to>
      <xdr:col>50</xdr:col>
      <xdr:colOff>114300</xdr:colOff>
      <xdr:row>77</xdr:row>
      <xdr:rowOff>82589</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8750300" y="13088671"/>
          <a:ext cx="889000" cy="195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101016</xdr:rowOff>
    </xdr:from>
    <xdr:to>
      <xdr:col>50</xdr:col>
      <xdr:colOff>165100</xdr:colOff>
      <xdr:row>77</xdr:row>
      <xdr:rowOff>31166</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1312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47693</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29064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140767</xdr:rowOff>
    </xdr:from>
    <xdr:to>
      <xdr:col>45</xdr:col>
      <xdr:colOff>177800</xdr:colOff>
      <xdr:row>76</xdr:row>
      <xdr:rowOff>58471</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7861300" y="12828067"/>
          <a:ext cx="889000" cy="2606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34150</xdr:rowOff>
    </xdr:from>
    <xdr:to>
      <xdr:col>46</xdr:col>
      <xdr:colOff>38100</xdr:colOff>
      <xdr:row>76</xdr:row>
      <xdr:rowOff>135750</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064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126877</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3157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74</xdr:row>
      <xdr:rowOff>140767</xdr:rowOff>
    </xdr:from>
    <xdr:to>
      <xdr:col>41</xdr:col>
      <xdr:colOff>50800</xdr:colOff>
      <xdr:row>76</xdr:row>
      <xdr:rowOff>102629</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flipV="1">
          <a:off x="6972300" y="12828067"/>
          <a:ext cx="889000" cy="304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11861</xdr:rowOff>
    </xdr:from>
    <xdr:to>
      <xdr:col>41</xdr:col>
      <xdr:colOff>101600</xdr:colOff>
      <xdr:row>76</xdr:row>
      <xdr:rowOff>113461</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042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104588</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3134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153518</xdr:rowOff>
    </xdr:from>
    <xdr:to>
      <xdr:col>36</xdr:col>
      <xdr:colOff>165100</xdr:colOff>
      <xdr:row>76</xdr:row>
      <xdr:rowOff>83668</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012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100195</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27874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163080</xdr:rowOff>
    </xdr:from>
    <xdr:to>
      <xdr:col>55</xdr:col>
      <xdr:colOff>50800</xdr:colOff>
      <xdr:row>77</xdr:row>
      <xdr:rowOff>93230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3193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141507</xdr:rowOff>
    </xdr:from>
    <xdr:ext cx="469744"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3171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31789</xdr:rowOff>
    </xdr:from>
    <xdr:to>
      <xdr:col>50</xdr:col>
      <xdr:colOff>165100</xdr:colOff>
      <xdr:row>77</xdr:row>
      <xdr:rowOff>133389</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323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124516</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404428" y="13326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7671</xdr:rowOff>
    </xdr:from>
    <xdr:to>
      <xdr:col>46</xdr:col>
      <xdr:colOff>38100</xdr:colOff>
      <xdr:row>76</xdr:row>
      <xdr:rowOff>109271</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3037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74</xdr:row>
      <xdr:rowOff>125798</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483111" y="12813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89967</xdr:rowOff>
    </xdr:from>
    <xdr:to>
      <xdr:col>41</xdr:col>
      <xdr:colOff>101600</xdr:colOff>
      <xdr:row>75</xdr:row>
      <xdr:rowOff>20117</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2777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73</xdr:row>
      <xdr:rowOff>36644</xdr:rowOff>
    </xdr:from>
    <xdr:ext cx="534377"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594111" y="125524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51829</xdr:rowOff>
    </xdr:from>
    <xdr:to>
      <xdr:col>36</xdr:col>
      <xdr:colOff>165100</xdr:colOff>
      <xdr:row>76</xdr:row>
      <xdr:rowOff>153429</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3082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144556</xdr:rowOff>
    </xdr:from>
    <xdr:ext cx="534377"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705111" y="13174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92727</xdr:rowOff>
    </xdr:from>
    <xdr:ext cx="53129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72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65920</xdr:rowOff>
    </xdr:from>
    <xdr:to>
      <xdr:col>54</xdr:col>
      <xdr:colOff>189865</xdr:colOff>
      <xdr:row>98</xdr:row>
      <xdr:rowOff>15075</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496420"/>
          <a:ext cx="1270" cy="1320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18902</xdr:rowOff>
    </xdr:from>
    <xdr:ext cx="534377"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821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15075</xdr:rowOff>
    </xdr:from>
    <xdr:to>
      <xdr:col>55</xdr:col>
      <xdr:colOff>88900</xdr:colOff>
      <xdr:row>98</xdr:row>
      <xdr:rowOff>15075</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8171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12597</xdr:rowOff>
    </xdr:from>
    <xdr:ext cx="534377"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27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65920</xdr:rowOff>
    </xdr:from>
    <xdr:to>
      <xdr:col>55</xdr:col>
      <xdr:colOff>88900</xdr:colOff>
      <xdr:row>90</xdr:row>
      <xdr:rowOff>65920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49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93790</xdr:rowOff>
    </xdr:from>
    <xdr:to>
      <xdr:col>55</xdr:col>
      <xdr:colOff>0</xdr:colOff>
      <xdr:row>96</xdr:row>
      <xdr:rowOff>122193</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9639300" y="16552990"/>
          <a:ext cx="838200" cy="284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96271</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212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73394</xdr:rowOff>
    </xdr:from>
    <xdr:to>
      <xdr:col>55</xdr:col>
      <xdr:colOff>50800</xdr:colOff>
      <xdr:row>96</xdr:row>
      <xdr:rowOff>3544</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361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93790</xdr:rowOff>
    </xdr:from>
    <xdr:to>
      <xdr:col>50</xdr:col>
      <xdr:colOff>114300</xdr:colOff>
      <xdr:row>96</xdr:row>
      <xdr:rowOff>143529</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8750300" y="16552990"/>
          <a:ext cx="889000" cy="49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132429</xdr:rowOff>
    </xdr:from>
    <xdr:to>
      <xdr:col>50</xdr:col>
      <xdr:colOff>165100</xdr:colOff>
      <xdr:row>96</xdr:row>
      <xdr:rowOff>62579</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420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79106</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1954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130747</xdr:rowOff>
    </xdr:from>
    <xdr:to>
      <xdr:col>45</xdr:col>
      <xdr:colOff>177800</xdr:colOff>
      <xdr:row>96</xdr:row>
      <xdr:rowOff>143529</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7861300" y="16589947"/>
          <a:ext cx="889000" cy="12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4451</xdr:rowOff>
    </xdr:from>
    <xdr:to>
      <xdr:col>46</xdr:col>
      <xdr:colOff>38100</xdr:colOff>
      <xdr:row>96</xdr:row>
      <xdr:rowOff>106051</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463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122578</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23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130747</xdr:rowOff>
    </xdr:from>
    <xdr:to>
      <xdr:col>41</xdr:col>
      <xdr:colOff>50800</xdr:colOff>
      <xdr:row>97</xdr:row>
      <xdr:rowOff>50070</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flipV="1">
          <a:off x="6972300" y="16589947"/>
          <a:ext cx="889000" cy="90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18835</xdr:rowOff>
    </xdr:from>
    <xdr:to>
      <xdr:col>41</xdr:col>
      <xdr:colOff>101600</xdr:colOff>
      <xdr:row>96</xdr:row>
      <xdr:rowOff>120435</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478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136962</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253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153708</xdr:rowOff>
    </xdr:from>
    <xdr:to>
      <xdr:col>36</xdr:col>
      <xdr:colOff>165100</xdr:colOff>
      <xdr:row>96</xdr:row>
      <xdr:rowOff>83858</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441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100385</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216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71393</xdr:rowOff>
    </xdr:from>
    <xdr:to>
      <xdr:col>55</xdr:col>
      <xdr:colOff>50800</xdr:colOff>
      <xdr:row>97</xdr:row>
      <xdr:rowOff>1543</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530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49820</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5090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42990</xdr:rowOff>
    </xdr:from>
    <xdr:to>
      <xdr:col>50</xdr:col>
      <xdr:colOff>165100</xdr:colOff>
      <xdr:row>96</xdr:row>
      <xdr:rowOff>144590</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502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135717</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594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24,410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92729</xdr:rowOff>
    </xdr:from>
    <xdr:to>
      <xdr:col>46</xdr:col>
      <xdr:colOff>38100</xdr:colOff>
      <xdr:row>97</xdr:row>
      <xdr:rowOff>22879</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551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14006</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644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79947</xdr:rowOff>
    </xdr:from>
    <xdr:to>
      <xdr:col>41</xdr:col>
      <xdr:colOff>101600</xdr:colOff>
      <xdr:row>97</xdr:row>
      <xdr:rowOff>10097</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539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1224</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631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170720</xdr:rowOff>
    </xdr:from>
    <xdr:to>
      <xdr:col>36</xdr:col>
      <xdr:colOff>165100</xdr:colOff>
      <xdr:row>97</xdr:row>
      <xdr:rowOff>100870</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629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91997</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722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36</xdr:row>
      <xdr:rowOff>144434</xdr:rowOff>
    </xdr:from>
    <xdr:ext cx="46717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78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34</xdr:row>
      <xdr:rowOff>160763</xdr:rowOff>
    </xdr:from>
    <xdr:ext cx="46717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78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33</xdr:row>
      <xdr:rowOff>5641</xdr:rowOff>
    </xdr:from>
    <xdr:ext cx="46717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78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23" name="テキスト ボックス 522">
          <a:extLst>
            <a:ext uri="{FF2B5EF4-FFF2-40B4-BE49-F238E27FC236}">
              <a16:creationId xmlns:a16="http://schemas.microsoft.com/office/drawing/2014/main" id="{00000000-0008-0000-0600-00000B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4" name="災害復旧事業費グラフ枠">
          <a:extLst>
            <a:ext uri="{FF2B5EF4-FFF2-40B4-BE49-F238E27FC236}">
              <a16:creationId xmlns:a16="http://schemas.microsoft.com/office/drawing/2014/main" id="{00000000-0008-0000-0600-00000C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5588</xdr:rowOff>
    </xdr:from>
    <xdr:to>
      <xdr:col>85</xdr:col>
      <xdr:colOff>126364</xdr:colOff>
      <xdr:row>39</xdr:row>
      <xdr:rowOff>98878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6317595" y="5320538"/>
          <a:ext cx="1269" cy="1464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26" name="災害復旧事業費最小値テキスト">
          <a:extLst>
            <a:ext uri="{FF2B5EF4-FFF2-40B4-BE49-F238E27FC236}">
              <a16:creationId xmlns:a16="http://schemas.microsoft.com/office/drawing/2014/main" id="{00000000-0008-0000-0600-00000E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123715</xdr:rowOff>
    </xdr:from>
    <xdr:ext cx="534377" cy="259045"/>
    <xdr:sp macro="" textlink="">
      <xdr:nvSpPr>
        <xdr:cNvPr id="528" name="災害復旧事業費最大値テキスト">
          <a:extLst>
            <a:ext uri="{FF2B5EF4-FFF2-40B4-BE49-F238E27FC236}">
              <a16:creationId xmlns:a16="http://schemas.microsoft.com/office/drawing/2014/main" id="{00000000-0008-0000-0600-000010020000}"/>
            </a:ext>
          </a:extLst>
        </xdr:cNvPr>
        <xdr:cNvSpPr txBox="1"/>
      </xdr:nvSpPr>
      <xdr:spPr>
        <a:xfrm>
          <a:off x="16370300" y="509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5588</xdr:rowOff>
    </xdr:from>
    <xdr:to>
      <xdr:col>86</xdr:col>
      <xdr:colOff>25400</xdr:colOff>
      <xdr:row>31</xdr:row>
      <xdr:rowOff>5588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6230600" y="5320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78087</xdr:rowOff>
    </xdr:from>
    <xdr:to>
      <xdr:col>85</xdr:col>
      <xdr:colOff>127000</xdr:colOff>
      <xdr:row>39</xdr:row>
      <xdr:rowOff>85598</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flipV="1">
          <a:off x="15481300" y="6764637"/>
          <a:ext cx="838200" cy="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127888</xdr:rowOff>
    </xdr:from>
    <xdr:ext cx="469744" cy="259045"/>
    <xdr:sp macro="" textlink="">
      <xdr:nvSpPr>
        <xdr:cNvPr id="531" name="災害復旧事業費平均値テキスト">
          <a:extLst>
            <a:ext uri="{FF2B5EF4-FFF2-40B4-BE49-F238E27FC236}">
              <a16:creationId xmlns:a16="http://schemas.microsoft.com/office/drawing/2014/main" id="{00000000-0008-0000-0600-000013020000}"/>
            </a:ext>
          </a:extLst>
        </xdr:cNvPr>
        <xdr:cNvSpPr txBox="1"/>
      </xdr:nvSpPr>
      <xdr:spPr>
        <a:xfrm>
          <a:off x="16370300" y="6471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105011</xdr:rowOff>
    </xdr:from>
    <xdr:to>
      <xdr:col>85</xdr:col>
      <xdr:colOff>177800</xdr:colOff>
      <xdr:row>39</xdr:row>
      <xdr:rowOff>35161</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6268700" y="6620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85598</xdr:rowOff>
    </xdr:from>
    <xdr:to>
      <xdr:col>81</xdr:col>
      <xdr:colOff>50800</xdr:colOff>
      <xdr:row>39</xdr:row>
      <xdr:rowOff>92673</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flipV="1">
          <a:off x="14592300" y="6772148"/>
          <a:ext cx="889000" cy="7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99133</xdr:rowOff>
    </xdr:from>
    <xdr:to>
      <xdr:col>81</xdr:col>
      <xdr:colOff>101600</xdr:colOff>
      <xdr:row>39</xdr:row>
      <xdr:rowOff>29283</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5430500" y="6614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45810</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46428" y="63894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51961</xdr:rowOff>
    </xdr:from>
    <xdr:to>
      <xdr:col>76</xdr:col>
      <xdr:colOff>114300</xdr:colOff>
      <xdr:row>39</xdr:row>
      <xdr:rowOff>92673</xdr:rowOff>
    </xdr:to>
    <xdr:cxnSp macro="">
      <xdr:nvCxnSpPr>
        <xdr:cNvPr id="536" name="直線コネクタ 535">
          <a:extLst>
            <a:ext uri="{FF2B5EF4-FFF2-40B4-BE49-F238E27FC236}">
              <a16:creationId xmlns:a16="http://schemas.microsoft.com/office/drawing/2014/main" id="{00000000-0008-0000-0600-000018020000}"/>
            </a:ext>
          </a:extLst>
        </xdr:cNvPr>
        <xdr:cNvCxnSpPr/>
      </xdr:nvCxnSpPr>
      <xdr:spPr>
        <a:xfrm>
          <a:off x="13703300" y="6738511"/>
          <a:ext cx="889000" cy="40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135491</xdr:rowOff>
    </xdr:from>
    <xdr:to>
      <xdr:col>76</xdr:col>
      <xdr:colOff>165100</xdr:colOff>
      <xdr:row>39</xdr:row>
      <xdr:rowOff>65641</xdr:rowOff>
    </xdr:to>
    <xdr:sp macro="" textlink="">
      <xdr:nvSpPr>
        <xdr:cNvPr id="537" name="フローチャート: 判断 536">
          <a:extLst>
            <a:ext uri="{FF2B5EF4-FFF2-40B4-BE49-F238E27FC236}">
              <a16:creationId xmlns:a16="http://schemas.microsoft.com/office/drawing/2014/main" id="{00000000-0008-0000-0600-000019020000}"/>
            </a:ext>
          </a:extLst>
        </xdr:cNvPr>
        <xdr:cNvSpPr/>
      </xdr:nvSpPr>
      <xdr:spPr>
        <a:xfrm>
          <a:off x="14541500" y="6650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82168</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4403017" y="6425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140898</xdr:rowOff>
    </xdr:from>
    <xdr:to>
      <xdr:col>71</xdr:col>
      <xdr:colOff>177800</xdr:colOff>
      <xdr:row>39</xdr:row>
      <xdr:rowOff>51961</xdr:rowOff>
    </xdr:to>
    <xdr:cxnSp macro="">
      <xdr:nvCxnSpPr>
        <xdr:cNvPr id="539" name="直線コネクタ 538">
          <a:extLst>
            <a:ext uri="{FF2B5EF4-FFF2-40B4-BE49-F238E27FC236}">
              <a16:creationId xmlns:a16="http://schemas.microsoft.com/office/drawing/2014/main" id="{00000000-0008-0000-0600-00001B020000}"/>
            </a:ext>
          </a:extLst>
        </xdr:cNvPr>
        <xdr:cNvCxnSpPr/>
      </xdr:nvCxnSpPr>
      <xdr:spPr>
        <a:xfrm>
          <a:off x="12814300" y="6655998"/>
          <a:ext cx="889000" cy="825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73007</xdr:rowOff>
    </xdr:from>
    <xdr:to>
      <xdr:col>72</xdr:col>
      <xdr:colOff>38100</xdr:colOff>
      <xdr:row>39</xdr:row>
      <xdr:rowOff>3157</xdr:rowOff>
    </xdr:to>
    <xdr:sp macro="" textlink="">
      <xdr:nvSpPr>
        <xdr:cNvPr id="540" name="フローチャート: 判断 539">
          <a:extLst>
            <a:ext uri="{FF2B5EF4-FFF2-40B4-BE49-F238E27FC236}">
              <a16:creationId xmlns:a16="http://schemas.microsoft.com/office/drawing/2014/main" id="{00000000-0008-0000-0600-00001C020000}"/>
            </a:ext>
          </a:extLst>
        </xdr:cNvPr>
        <xdr:cNvSpPr/>
      </xdr:nvSpPr>
      <xdr:spPr>
        <a:xfrm>
          <a:off x="13652500" y="6588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37</xdr:row>
      <xdr:rowOff>19684</xdr:rowOff>
    </xdr:from>
    <xdr:ext cx="469744"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468428" y="63633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64625</xdr:rowOff>
    </xdr:from>
    <xdr:to>
      <xdr:col>67</xdr:col>
      <xdr:colOff>101600</xdr:colOff>
      <xdr:row>37</xdr:row>
      <xdr:rowOff>166225</xdr:rowOff>
    </xdr:to>
    <xdr:sp macro="" textlink="">
      <xdr:nvSpPr>
        <xdr:cNvPr id="542" name="フローチャート: 判断 541">
          <a:extLst>
            <a:ext uri="{FF2B5EF4-FFF2-40B4-BE49-F238E27FC236}">
              <a16:creationId xmlns:a16="http://schemas.microsoft.com/office/drawing/2014/main" id="{00000000-0008-0000-0600-00001E020000}"/>
            </a:ext>
          </a:extLst>
        </xdr:cNvPr>
        <xdr:cNvSpPr/>
      </xdr:nvSpPr>
      <xdr:spPr>
        <a:xfrm>
          <a:off x="12763500" y="6408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11302</xdr:rowOff>
    </xdr:from>
    <xdr:ext cx="469744"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2579428" y="6183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5" name="テキスト ボックス 544">
          <a:extLst>
            <a:ext uri="{FF2B5EF4-FFF2-40B4-BE49-F238E27FC236}">
              <a16:creationId xmlns:a16="http://schemas.microsoft.com/office/drawing/2014/main" id="{00000000-0008-0000-0600-000021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7" name="テキスト ボックス 546">
          <a:extLst>
            <a:ext uri="{FF2B5EF4-FFF2-40B4-BE49-F238E27FC236}">
              <a16:creationId xmlns:a16="http://schemas.microsoft.com/office/drawing/2014/main" id="{00000000-0008-0000-0600-000023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27287</xdr:rowOff>
    </xdr:from>
    <xdr:to>
      <xdr:col>85</xdr:col>
      <xdr:colOff>177800</xdr:colOff>
      <xdr:row>39</xdr:row>
      <xdr:rowOff>128887</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6268700" y="6713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113664</xdr:rowOff>
    </xdr:from>
    <xdr:ext cx="378565" cy="259045"/>
    <xdr:sp macro="" textlink="">
      <xdr:nvSpPr>
        <xdr:cNvPr id="550" name="災害復旧事業費該当値テキスト">
          <a:extLst>
            <a:ext uri="{FF2B5EF4-FFF2-40B4-BE49-F238E27FC236}">
              <a16:creationId xmlns:a16="http://schemas.microsoft.com/office/drawing/2014/main" id="{00000000-0008-0000-0600-000026020000}"/>
            </a:ext>
          </a:extLst>
        </xdr:cNvPr>
        <xdr:cNvSpPr txBox="1"/>
      </xdr:nvSpPr>
      <xdr:spPr>
        <a:xfrm>
          <a:off x="16370300" y="66287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34798</xdr:rowOff>
    </xdr:from>
    <xdr:to>
      <xdr:col>81</xdr:col>
      <xdr:colOff>101600</xdr:colOff>
      <xdr:row>39</xdr:row>
      <xdr:rowOff>136398</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5430500" y="6721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39</xdr:row>
      <xdr:rowOff>127525</xdr:rowOff>
    </xdr:from>
    <xdr:ext cx="378565"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5292017" y="68140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41873</xdr:rowOff>
    </xdr:from>
    <xdr:to>
      <xdr:col>76</xdr:col>
      <xdr:colOff>165100</xdr:colOff>
      <xdr:row>39</xdr:row>
      <xdr:rowOff>143473</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4541500" y="6728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39</xdr:row>
      <xdr:rowOff>134600</xdr:rowOff>
    </xdr:from>
    <xdr:ext cx="313932"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4435333" y="68211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1161</xdr:rowOff>
    </xdr:from>
    <xdr:to>
      <xdr:col>72</xdr:col>
      <xdr:colOff>38100</xdr:colOff>
      <xdr:row>39</xdr:row>
      <xdr:rowOff>102761</xdr:rowOff>
    </xdr:to>
    <xdr:sp macro="" textlink="">
      <xdr:nvSpPr>
        <xdr:cNvPr id="555" name="楕円 554">
          <a:extLst>
            <a:ext uri="{FF2B5EF4-FFF2-40B4-BE49-F238E27FC236}">
              <a16:creationId xmlns:a16="http://schemas.microsoft.com/office/drawing/2014/main" id="{00000000-0008-0000-0600-00002B020000}"/>
            </a:ext>
          </a:extLst>
        </xdr:cNvPr>
        <xdr:cNvSpPr/>
      </xdr:nvSpPr>
      <xdr:spPr>
        <a:xfrm>
          <a:off x="13652500" y="668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39</xdr:row>
      <xdr:rowOff>93888</xdr:rowOff>
    </xdr:from>
    <xdr:ext cx="378565"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3514017" y="6780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90098</xdr:rowOff>
    </xdr:from>
    <xdr:to>
      <xdr:col>67</xdr:col>
      <xdr:colOff>101600</xdr:colOff>
      <xdr:row>39</xdr:row>
      <xdr:rowOff>20248</xdr:rowOff>
    </xdr:to>
    <xdr:sp macro="" textlink="">
      <xdr:nvSpPr>
        <xdr:cNvPr id="557" name="楕円 556">
          <a:extLst>
            <a:ext uri="{FF2B5EF4-FFF2-40B4-BE49-F238E27FC236}">
              <a16:creationId xmlns:a16="http://schemas.microsoft.com/office/drawing/2014/main" id="{00000000-0008-0000-0600-00002D020000}"/>
            </a:ext>
          </a:extLst>
        </xdr:cNvPr>
        <xdr:cNvSpPr/>
      </xdr:nvSpPr>
      <xdr:spPr>
        <a:xfrm>
          <a:off x="12763500" y="6605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39</xdr:row>
      <xdr:rowOff>11375</xdr:rowOff>
    </xdr:from>
    <xdr:ext cx="469744"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579428" y="6697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63" name="正方形/長方形 562">
          <a:extLst>
            <a:ext uri="{FF2B5EF4-FFF2-40B4-BE49-F238E27FC236}">
              <a16:creationId xmlns:a16="http://schemas.microsoft.com/office/drawing/2014/main" id="{00000000-0008-0000-0600-000033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4" name="正方形/長方形 563">
          <a:extLst>
            <a:ext uri="{FF2B5EF4-FFF2-40B4-BE49-F238E27FC236}">
              <a16:creationId xmlns:a16="http://schemas.microsoft.com/office/drawing/2014/main" id="{00000000-0008-0000-0600-000034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5" name="正方形/長方形 564">
          <a:extLst>
            <a:ext uri="{FF2B5EF4-FFF2-40B4-BE49-F238E27FC236}">
              <a16:creationId xmlns:a16="http://schemas.microsoft.com/office/drawing/2014/main" id="{00000000-0008-0000-0600-000035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6" name="正方形/長方形 565">
          <a:extLst>
            <a:ext uri="{FF2B5EF4-FFF2-40B4-BE49-F238E27FC236}">
              <a16:creationId xmlns:a16="http://schemas.microsoft.com/office/drawing/2014/main" id="{00000000-0008-0000-0600-000036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72" name="テキスト ボックス 571">
          <a:extLst>
            <a:ext uri="{FF2B5EF4-FFF2-40B4-BE49-F238E27FC236}">
              <a16:creationId xmlns:a16="http://schemas.microsoft.com/office/drawing/2014/main" id="{00000000-0008-0000-0600-00003C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3" name="失業対策事業費グラフ枠">
          <a:extLst>
            <a:ext uri="{FF2B5EF4-FFF2-40B4-BE49-F238E27FC236}">
              <a16:creationId xmlns:a16="http://schemas.microsoft.com/office/drawing/2014/main" id="{00000000-0008-0000-0600-00003D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5" name="失業対策事業費最小値テキスト">
          <a:extLst>
            <a:ext uri="{FF2B5EF4-FFF2-40B4-BE49-F238E27FC236}">
              <a16:creationId xmlns:a16="http://schemas.microsoft.com/office/drawing/2014/main" id="{00000000-0008-0000-0600-00003F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7" name="失業対策事業費最大値テキスト">
          <a:extLst>
            <a:ext uri="{FF2B5EF4-FFF2-40B4-BE49-F238E27FC236}">
              <a16:creationId xmlns:a16="http://schemas.microsoft.com/office/drawing/2014/main" id="{00000000-0008-0000-0600-000041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80" name="失業対策事業費平均値テキスト">
          <a:extLst>
            <a:ext uri="{FF2B5EF4-FFF2-40B4-BE49-F238E27FC236}">
              <a16:creationId xmlns:a16="http://schemas.microsoft.com/office/drawing/2014/main" id="{00000000-0008-0000-0600-000044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5" name="直線コネクタ 584">
          <a:extLst>
            <a:ext uri="{FF2B5EF4-FFF2-40B4-BE49-F238E27FC236}">
              <a16:creationId xmlns:a16="http://schemas.microsoft.com/office/drawing/2014/main" id="{00000000-0008-0000-0600-000049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6" name="フローチャート: 判断 585">
          <a:extLst>
            <a:ext uri="{FF2B5EF4-FFF2-40B4-BE49-F238E27FC236}">
              <a16:creationId xmlns:a16="http://schemas.microsoft.com/office/drawing/2014/main" id="{00000000-0008-0000-0600-00004A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8" name="直線コネクタ 587">
          <a:extLst>
            <a:ext uri="{FF2B5EF4-FFF2-40B4-BE49-F238E27FC236}">
              <a16:creationId xmlns:a16="http://schemas.microsoft.com/office/drawing/2014/main" id="{00000000-0008-0000-0600-00004C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9" name="フローチャート: 判断 588">
          <a:extLst>
            <a:ext uri="{FF2B5EF4-FFF2-40B4-BE49-F238E27FC236}">
              <a16:creationId xmlns:a16="http://schemas.microsoft.com/office/drawing/2014/main" id="{00000000-0008-0000-0600-00004D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フローチャート: 判断 590">
          <a:extLst>
            <a:ext uri="{FF2B5EF4-FFF2-40B4-BE49-F238E27FC236}">
              <a16:creationId xmlns:a16="http://schemas.microsoft.com/office/drawing/2014/main" id="{00000000-0008-0000-0600-00004F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600-000052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600-000054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9" name="失業対策事業費該当値テキスト">
          <a:extLst>
            <a:ext uri="{FF2B5EF4-FFF2-40B4-BE49-F238E27FC236}">
              <a16:creationId xmlns:a16="http://schemas.microsoft.com/office/drawing/2014/main" id="{00000000-0008-0000-0600-000057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4" name="楕円 603">
          <a:extLst>
            <a:ext uri="{FF2B5EF4-FFF2-40B4-BE49-F238E27FC236}">
              <a16:creationId xmlns:a16="http://schemas.microsoft.com/office/drawing/2014/main" id="{00000000-0008-0000-0600-00005C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6" name="楕円 605">
          <a:extLst>
            <a:ext uri="{FF2B5EF4-FFF2-40B4-BE49-F238E27FC236}">
              <a16:creationId xmlns:a16="http://schemas.microsoft.com/office/drawing/2014/main" id="{00000000-0008-0000-0600-00005E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600-000064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600-000065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600-000066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5" name="正方形/長方形 614">
          <a:extLst>
            <a:ext uri="{FF2B5EF4-FFF2-40B4-BE49-F238E27FC236}">
              <a16:creationId xmlns:a16="http://schemas.microsoft.com/office/drawing/2014/main" id="{00000000-0008-0000-0600-000067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6" name="テキスト ボックス 615">
          <a:extLst>
            <a:ext uri="{FF2B5EF4-FFF2-40B4-BE49-F238E27FC236}">
              <a16:creationId xmlns:a16="http://schemas.microsoft.com/office/drawing/2014/main" id="{00000000-0008-0000-0600-000068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80</xdr:row>
      <xdr:rowOff>111777</xdr:rowOff>
    </xdr:from>
    <xdr:ext cx="248786"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2197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78</xdr:row>
      <xdr:rowOff>139700</xdr:rowOff>
    </xdr:from>
    <xdr:to>
      <xdr:col>89</xdr:col>
      <xdr:colOff>177800</xdr:colOff>
      <xdr:row>78</xdr:row>
      <xdr:rowOff>139700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77</xdr:row>
      <xdr:rowOff>168927</xdr:rowOff>
    </xdr:from>
    <xdr:ext cx="531299" cy="259045"/>
    <xdr:sp macro="" textlink="">
      <xdr:nvSpPr>
        <xdr:cNvPr id="620" name="テキスト ボックス 619">
          <a:extLst>
            <a:ext uri="{FF2B5EF4-FFF2-40B4-BE49-F238E27FC236}">
              <a16:creationId xmlns:a16="http://schemas.microsoft.com/office/drawing/2014/main" id="{00000000-0008-0000-0600-00006C020000}"/>
            </a:ext>
          </a:extLst>
        </xdr:cNvPr>
        <xdr:cNvSpPr txBox="1"/>
      </xdr:nvSpPr>
      <xdr:spPr>
        <a:xfrm>
          <a:off x="11914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22" name="テキスト ボックス 621">
          <a:extLst>
            <a:ext uri="{FF2B5EF4-FFF2-40B4-BE49-F238E27FC236}">
              <a16:creationId xmlns:a16="http://schemas.microsoft.com/office/drawing/2014/main" id="{00000000-0008-0000-0600-00006E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9" name="公債費グラフ枠">
          <a:extLst>
            <a:ext uri="{FF2B5EF4-FFF2-40B4-BE49-F238E27FC236}">
              <a16:creationId xmlns:a16="http://schemas.microsoft.com/office/drawing/2014/main" id="{00000000-0008-0000-0600-000075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41287</xdr:rowOff>
    </xdr:from>
    <xdr:to>
      <xdr:col>85</xdr:col>
      <xdr:colOff>126364</xdr:colOff>
      <xdr:row>79</xdr:row>
      <xdr:rowOff>39230</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6317595" y="12385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43057</xdr:rowOff>
    </xdr:from>
    <xdr:ext cx="534377" cy="259045"/>
    <xdr:sp macro="" textlink="">
      <xdr:nvSpPr>
        <xdr:cNvPr id="631" name="公債費最小値テキスト">
          <a:extLst>
            <a:ext uri="{FF2B5EF4-FFF2-40B4-BE49-F238E27FC236}">
              <a16:creationId xmlns:a16="http://schemas.microsoft.com/office/drawing/2014/main" id="{00000000-0008-0000-0600-000077020000}"/>
            </a:ext>
          </a:extLst>
        </xdr:cNvPr>
        <xdr:cNvSpPr txBox="1"/>
      </xdr:nvSpPr>
      <xdr:spPr>
        <a:xfrm>
          <a:off x="16370300" y="13587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39230</xdr:rowOff>
    </xdr:from>
    <xdr:to>
      <xdr:col>86</xdr:col>
      <xdr:colOff>25400</xdr:colOff>
      <xdr:row>79</xdr:row>
      <xdr:rowOff>39230</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a:off x="16230600" y="13583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159414</xdr:rowOff>
    </xdr:from>
    <xdr:ext cx="534377" cy="259045"/>
    <xdr:sp macro="" textlink="">
      <xdr:nvSpPr>
        <xdr:cNvPr id="633" name="公債費最大値テキスト">
          <a:extLst>
            <a:ext uri="{FF2B5EF4-FFF2-40B4-BE49-F238E27FC236}">
              <a16:creationId xmlns:a16="http://schemas.microsoft.com/office/drawing/2014/main" id="{00000000-0008-0000-0600-000079020000}"/>
            </a:ext>
          </a:extLst>
        </xdr:cNvPr>
        <xdr:cNvSpPr txBox="1"/>
      </xdr:nvSpPr>
      <xdr:spPr>
        <a:xfrm>
          <a:off x="16370300" y="12160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41287</xdr:rowOff>
    </xdr:from>
    <xdr:to>
      <xdr:col>86</xdr:col>
      <xdr:colOff>25400</xdr:colOff>
      <xdr:row>72</xdr:row>
      <xdr:rowOff>41287</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6230600" y="12385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61747</xdr:rowOff>
    </xdr:from>
    <xdr:to>
      <xdr:col>85</xdr:col>
      <xdr:colOff>127000</xdr:colOff>
      <xdr:row>75</xdr:row>
      <xdr:rowOff>62913</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flipV="1">
          <a:off x="15481300" y="12920497"/>
          <a:ext cx="838200" cy="1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16623</xdr:rowOff>
    </xdr:from>
    <xdr:ext cx="534377" cy="259045"/>
    <xdr:sp macro="" textlink="">
      <xdr:nvSpPr>
        <xdr:cNvPr id="636" name="公債費平均値テキスト">
          <a:extLst>
            <a:ext uri="{FF2B5EF4-FFF2-40B4-BE49-F238E27FC236}">
              <a16:creationId xmlns:a16="http://schemas.microsoft.com/office/drawing/2014/main" id="{00000000-0008-0000-0600-00007C020000}"/>
            </a:ext>
          </a:extLst>
        </xdr:cNvPr>
        <xdr:cNvSpPr txBox="1"/>
      </xdr:nvSpPr>
      <xdr:spPr>
        <a:xfrm>
          <a:off x="16370300" y="13046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38196</xdr:rowOff>
    </xdr:from>
    <xdr:to>
      <xdr:col>85</xdr:col>
      <xdr:colOff>177800</xdr:colOff>
      <xdr:row>76</xdr:row>
      <xdr:rowOff>139796</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6268700" y="13068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62913</xdr:rowOff>
    </xdr:from>
    <xdr:to>
      <xdr:col>81</xdr:col>
      <xdr:colOff>50800</xdr:colOff>
      <xdr:row>75</xdr:row>
      <xdr:rowOff>104176</xdr:rowOff>
    </xdr:to>
    <xdr:cxnSp macro="">
      <xdr:nvCxnSpPr>
        <xdr:cNvPr id="638" name="直線コネクタ 637">
          <a:extLst>
            <a:ext uri="{FF2B5EF4-FFF2-40B4-BE49-F238E27FC236}">
              <a16:creationId xmlns:a16="http://schemas.microsoft.com/office/drawing/2014/main" id="{00000000-0008-0000-0600-00007E020000}"/>
            </a:ext>
          </a:extLst>
        </xdr:cNvPr>
        <xdr:cNvCxnSpPr/>
      </xdr:nvCxnSpPr>
      <xdr:spPr>
        <a:xfrm flipV="1">
          <a:off x="14592300" y="12921663"/>
          <a:ext cx="889000" cy="41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31659</xdr:rowOff>
    </xdr:from>
    <xdr:to>
      <xdr:col>81</xdr:col>
      <xdr:colOff>101600</xdr:colOff>
      <xdr:row>76</xdr:row>
      <xdr:rowOff>133259</xdr:rowOff>
    </xdr:to>
    <xdr:sp macro="" textlink="">
      <xdr:nvSpPr>
        <xdr:cNvPr id="639" name="フローチャート: 判断 638">
          <a:extLst>
            <a:ext uri="{FF2B5EF4-FFF2-40B4-BE49-F238E27FC236}">
              <a16:creationId xmlns:a16="http://schemas.microsoft.com/office/drawing/2014/main" id="{00000000-0008-0000-0600-00007F020000}"/>
            </a:ext>
          </a:extLst>
        </xdr:cNvPr>
        <xdr:cNvSpPr/>
      </xdr:nvSpPr>
      <xdr:spPr>
        <a:xfrm>
          <a:off x="15430500" y="130618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124386</xdr:rowOff>
    </xdr:from>
    <xdr:ext cx="534377"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5214111" y="13154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104176</xdr:rowOff>
    </xdr:from>
    <xdr:to>
      <xdr:col>76</xdr:col>
      <xdr:colOff>114300</xdr:colOff>
      <xdr:row>75</xdr:row>
      <xdr:rowOff>162012</xdr:rowOff>
    </xdr:to>
    <xdr:cxnSp macro="">
      <xdr:nvCxnSpPr>
        <xdr:cNvPr id="641" name="直線コネクタ 640">
          <a:extLst>
            <a:ext uri="{FF2B5EF4-FFF2-40B4-BE49-F238E27FC236}">
              <a16:creationId xmlns:a16="http://schemas.microsoft.com/office/drawing/2014/main" id="{00000000-0008-0000-0600-000081020000}"/>
            </a:ext>
          </a:extLst>
        </xdr:cNvPr>
        <xdr:cNvCxnSpPr/>
      </xdr:nvCxnSpPr>
      <xdr:spPr>
        <a:xfrm flipV="1">
          <a:off x="13703300" y="12962926"/>
          <a:ext cx="889000" cy="57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29350</xdr:rowOff>
    </xdr:from>
    <xdr:to>
      <xdr:col>76</xdr:col>
      <xdr:colOff>165100</xdr:colOff>
      <xdr:row>76</xdr:row>
      <xdr:rowOff>130950</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4541500" y="1305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122077</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4325111" y="13152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123652</xdr:rowOff>
    </xdr:from>
    <xdr:to>
      <xdr:col>71</xdr:col>
      <xdr:colOff>177800</xdr:colOff>
      <xdr:row>75</xdr:row>
      <xdr:rowOff>162012</xdr:rowOff>
    </xdr:to>
    <xdr:cxnSp macro="">
      <xdr:nvCxnSpPr>
        <xdr:cNvPr id="644" name="直線コネクタ 643">
          <a:extLst>
            <a:ext uri="{FF2B5EF4-FFF2-40B4-BE49-F238E27FC236}">
              <a16:creationId xmlns:a16="http://schemas.microsoft.com/office/drawing/2014/main" id="{00000000-0008-0000-0600-000084020000}"/>
            </a:ext>
          </a:extLst>
        </xdr:cNvPr>
        <xdr:cNvCxnSpPr/>
      </xdr:nvCxnSpPr>
      <xdr:spPr>
        <a:xfrm>
          <a:off x="12814300" y="12982402"/>
          <a:ext cx="889000" cy="38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32801</xdr:rowOff>
    </xdr:from>
    <xdr:to>
      <xdr:col>72</xdr:col>
      <xdr:colOff>38100</xdr:colOff>
      <xdr:row>76</xdr:row>
      <xdr:rowOff>134401</xdr:rowOff>
    </xdr:to>
    <xdr:sp macro="" textlink="">
      <xdr:nvSpPr>
        <xdr:cNvPr id="645" name="フローチャート: 判断 644">
          <a:extLst>
            <a:ext uri="{FF2B5EF4-FFF2-40B4-BE49-F238E27FC236}">
              <a16:creationId xmlns:a16="http://schemas.microsoft.com/office/drawing/2014/main" id="{00000000-0008-0000-0600-000085020000}"/>
            </a:ext>
          </a:extLst>
        </xdr:cNvPr>
        <xdr:cNvSpPr/>
      </xdr:nvSpPr>
      <xdr:spPr>
        <a:xfrm>
          <a:off x="13652500" y="13063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125528</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3436111" y="13155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49329</xdr:rowOff>
    </xdr:from>
    <xdr:to>
      <xdr:col>67</xdr:col>
      <xdr:colOff>101600</xdr:colOff>
      <xdr:row>76</xdr:row>
      <xdr:rowOff>150929</xdr:rowOff>
    </xdr:to>
    <xdr:sp macro="" textlink="">
      <xdr:nvSpPr>
        <xdr:cNvPr id="647" name="フローチャート: 判断 646">
          <a:extLst>
            <a:ext uri="{FF2B5EF4-FFF2-40B4-BE49-F238E27FC236}">
              <a16:creationId xmlns:a16="http://schemas.microsoft.com/office/drawing/2014/main" id="{00000000-0008-0000-0600-000087020000}"/>
            </a:ext>
          </a:extLst>
        </xdr:cNvPr>
        <xdr:cNvSpPr/>
      </xdr:nvSpPr>
      <xdr:spPr>
        <a:xfrm>
          <a:off x="12763500" y="1307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142056</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547111" y="131722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600-00008D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10947</xdr:rowOff>
    </xdr:from>
    <xdr:to>
      <xdr:col>85</xdr:col>
      <xdr:colOff>177800</xdr:colOff>
      <xdr:row>75</xdr:row>
      <xdr:rowOff>112547</xdr:rowOff>
    </xdr:to>
    <xdr:sp macro="" textlink="">
      <xdr:nvSpPr>
        <xdr:cNvPr id="654" name="楕円 653">
          <a:extLst>
            <a:ext uri="{FF2B5EF4-FFF2-40B4-BE49-F238E27FC236}">
              <a16:creationId xmlns:a16="http://schemas.microsoft.com/office/drawing/2014/main" id="{00000000-0008-0000-0600-00008E020000}"/>
            </a:ext>
          </a:extLst>
        </xdr:cNvPr>
        <xdr:cNvSpPr/>
      </xdr:nvSpPr>
      <xdr:spPr>
        <a:xfrm>
          <a:off x="16268700" y="12869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33824</xdr:rowOff>
    </xdr:from>
    <xdr:ext cx="534377" cy="259045"/>
    <xdr:sp macro="" textlink="">
      <xdr:nvSpPr>
        <xdr:cNvPr id="655" name="公債費該当値テキスト">
          <a:extLst>
            <a:ext uri="{FF2B5EF4-FFF2-40B4-BE49-F238E27FC236}">
              <a16:creationId xmlns:a16="http://schemas.microsoft.com/office/drawing/2014/main" id="{00000000-0008-0000-0600-00008F020000}"/>
            </a:ext>
          </a:extLst>
        </xdr:cNvPr>
        <xdr:cNvSpPr txBox="1"/>
      </xdr:nvSpPr>
      <xdr:spPr>
        <a:xfrm>
          <a:off x="16370300" y="12721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12113</xdr:rowOff>
    </xdr:from>
    <xdr:to>
      <xdr:col>81</xdr:col>
      <xdr:colOff>101600</xdr:colOff>
      <xdr:row>75</xdr:row>
      <xdr:rowOff>113713</xdr:rowOff>
    </xdr:to>
    <xdr:sp macro="" textlink="">
      <xdr:nvSpPr>
        <xdr:cNvPr id="656" name="楕円 655">
          <a:extLst>
            <a:ext uri="{FF2B5EF4-FFF2-40B4-BE49-F238E27FC236}">
              <a16:creationId xmlns:a16="http://schemas.microsoft.com/office/drawing/2014/main" id="{00000000-0008-0000-0600-000090020000}"/>
            </a:ext>
          </a:extLst>
        </xdr:cNvPr>
        <xdr:cNvSpPr/>
      </xdr:nvSpPr>
      <xdr:spPr>
        <a:xfrm>
          <a:off x="15430500" y="12870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130240</xdr:rowOff>
    </xdr:from>
    <xdr:ext cx="534377" cy="259045"/>
    <xdr:sp macro="" textlink="">
      <xdr:nvSpPr>
        <xdr:cNvPr id="657" name="テキスト ボックス 656">
          <a:extLst>
            <a:ext uri="{FF2B5EF4-FFF2-40B4-BE49-F238E27FC236}">
              <a16:creationId xmlns:a16="http://schemas.microsoft.com/office/drawing/2014/main" id="{00000000-0008-0000-0600-000091020000}"/>
            </a:ext>
          </a:extLst>
        </xdr:cNvPr>
        <xdr:cNvSpPr txBox="1"/>
      </xdr:nvSpPr>
      <xdr:spPr>
        <a:xfrm>
          <a:off x="15214111" y="12646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53376</xdr:rowOff>
    </xdr:from>
    <xdr:to>
      <xdr:col>76</xdr:col>
      <xdr:colOff>165100</xdr:colOff>
      <xdr:row>75</xdr:row>
      <xdr:rowOff>154977</xdr:rowOff>
    </xdr:to>
    <xdr:sp macro="" textlink="">
      <xdr:nvSpPr>
        <xdr:cNvPr id="658" name="楕円 657">
          <a:extLst>
            <a:ext uri="{FF2B5EF4-FFF2-40B4-BE49-F238E27FC236}">
              <a16:creationId xmlns:a16="http://schemas.microsoft.com/office/drawing/2014/main" id="{00000000-0008-0000-0600-000092020000}"/>
            </a:ext>
          </a:extLst>
        </xdr:cNvPr>
        <xdr:cNvSpPr/>
      </xdr:nvSpPr>
      <xdr:spPr>
        <a:xfrm>
          <a:off x="14541500" y="1291212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53</xdr:rowOff>
    </xdr:from>
    <xdr:ext cx="534377" cy="259045"/>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4325111" y="12687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111211</xdr:rowOff>
    </xdr:from>
    <xdr:to>
      <xdr:col>72</xdr:col>
      <xdr:colOff>38100</xdr:colOff>
      <xdr:row>76</xdr:row>
      <xdr:rowOff>41362</xdr:rowOff>
    </xdr:to>
    <xdr:sp macro="" textlink="">
      <xdr:nvSpPr>
        <xdr:cNvPr id="660" name="楕円 659">
          <a:extLst>
            <a:ext uri="{FF2B5EF4-FFF2-40B4-BE49-F238E27FC236}">
              <a16:creationId xmlns:a16="http://schemas.microsoft.com/office/drawing/2014/main" id="{00000000-0008-0000-0600-000094020000}"/>
            </a:ext>
          </a:extLst>
        </xdr:cNvPr>
        <xdr:cNvSpPr/>
      </xdr:nvSpPr>
      <xdr:spPr>
        <a:xfrm>
          <a:off x="13652500" y="1296996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74</xdr:row>
      <xdr:rowOff>57888</xdr:rowOff>
    </xdr:from>
    <xdr:ext cx="534377" cy="259045"/>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3436111" y="12745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72852</xdr:rowOff>
    </xdr:from>
    <xdr:to>
      <xdr:col>67</xdr:col>
      <xdr:colOff>101600</xdr:colOff>
      <xdr:row>76</xdr:row>
      <xdr:rowOff>3001</xdr:rowOff>
    </xdr:to>
    <xdr:sp macro="" textlink="">
      <xdr:nvSpPr>
        <xdr:cNvPr id="662" name="楕円 661">
          <a:extLst>
            <a:ext uri="{FF2B5EF4-FFF2-40B4-BE49-F238E27FC236}">
              <a16:creationId xmlns:a16="http://schemas.microsoft.com/office/drawing/2014/main" id="{00000000-0008-0000-0600-000096020000}"/>
            </a:ext>
          </a:extLst>
        </xdr:cNvPr>
        <xdr:cNvSpPr/>
      </xdr:nvSpPr>
      <xdr:spPr>
        <a:xfrm>
          <a:off x="12763500" y="1293160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19529</xdr:rowOff>
    </xdr:from>
    <xdr:ext cx="534377" cy="259045"/>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547111" y="127068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1" name="正方形/長方形 670">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7" name="テキスト ボックス 676">
          <a:extLst>
            <a:ext uri="{FF2B5EF4-FFF2-40B4-BE49-F238E27FC236}">
              <a16:creationId xmlns:a16="http://schemas.microsoft.com/office/drawing/2014/main" id="{00000000-0008-0000-0600-0000A5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9" name="テキスト ボックス 678">
          <a:extLst>
            <a:ext uri="{FF2B5EF4-FFF2-40B4-BE49-F238E27FC236}">
              <a16:creationId xmlns:a16="http://schemas.microsoft.com/office/drawing/2014/main" id="{00000000-0008-0000-0600-0000A7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6" name="積立金グラフ枠">
          <a:extLst>
            <a:ext uri="{FF2B5EF4-FFF2-40B4-BE49-F238E27FC236}">
              <a16:creationId xmlns:a16="http://schemas.microsoft.com/office/drawing/2014/main" id="{00000000-0008-0000-0600-0000AE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136519</xdr:rowOff>
    </xdr:from>
    <xdr:to>
      <xdr:col>85</xdr:col>
      <xdr:colOff>126364</xdr:colOff>
      <xdr:row>99</xdr:row>
      <xdr:rowOff>17380</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6317595" y="15738469"/>
          <a:ext cx="1269" cy="12524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21207</xdr:rowOff>
    </xdr:from>
    <xdr:ext cx="469744" cy="259045"/>
    <xdr:sp macro="" textlink="">
      <xdr:nvSpPr>
        <xdr:cNvPr id="688" name="積立金最小値テキスト">
          <a:extLst>
            <a:ext uri="{FF2B5EF4-FFF2-40B4-BE49-F238E27FC236}">
              <a16:creationId xmlns:a16="http://schemas.microsoft.com/office/drawing/2014/main" id="{00000000-0008-0000-0600-0000B0020000}"/>
            </a:ext>
          </a:extLst>
        </xdr:cNvPr>
        <xdr:cNvSpPr txBox="1"/>
      </xdr:nvSpPr>
      <xdr:spPr>
        <a:xfrm>
          <a:off x="16370300" y="16994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17380</xdr:rowOff>
    </xdr:from>
    <xdr:to>
      <xdr:col>86</xdr:col>
      <xdr:colOff>25400</xdr:colOff>
      <xdr:row>99</xdr:row>
      <xdr:rowOff>17380</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6230600" y="16990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83196</xdr:rowOff>
    </xdr:from>
    <xdr:ext cx="534377" cy="259045"/>
    <xdr:sp macro="" textlink="">
      <xdr:nvSpPr>
        <xdr:cNvPr id="690" name="積立金最大値テキスト">
          <a:extLst>
            <a:ext uri="{FF2B5EF4-FFF2-40B4-BE49-F238E27FC236}">
              <a16:creationId xmlns:a16="http://schemas.microsoft.com/office/drawing/2014/main" id="{00000000-0008-0000-0600-0000B2020000}"/>
            </a:ext>
          </a:extLst>
        </xdr:cNvPr>
        <xdr:cNvSpPr txBox="1"/>
      </xdr:nvSpPr>
      <xdr:spPr>
        <a:xfrm>
          <a:off x="16370300" y="155136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67,167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136519</xdr:rowOff>
    </xdr:from>
    <xdr:to>
      <xdr:col>86</xdr:col>
      <xdr:colOff>25400</xdr:colOff>
      <xdr:row>91</xdr:row>
      <xdr:rowOff>136519</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a:off x="16230600" y="15738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118363</xdr:rowOff>
    </xdr:from>
    <xdr:to>
      <xdr:col>85</xdr:col>
      <xdr:colOff>127000</xdr:colOff>
      <xdr:row>98</xdr:row>
      <xdr:rowOff>153530</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5481300" y="16920463"/>
          <a:ext cx="838200" cy="35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121893</xdr:rowOff>
    </xdr:from>
    <xdr:ext cx="534377" cy="259045"/>
    <xdr:sp macro="" textlink="">
      <xdr:nvSpPr>
        <xdr:cNvPr id="693" name="積立金平均値テキスト">
          <a:extLst>
            <a:ext uri="{FF2B5EF4-FFF2-40B4-BE49-F238E27FC236}">
              <a16:creationId xmlns:a16="http://schemas.microsoft.com/office/drawing/2014/main" id="{00000000-0008-0000-0600-0000B5020000}"/>
            </a:ext>
          </a:extLst>
        </xdr:cNvPr>
        <xdr:cNvSpPr txBox="1"/>
      </xdr:nvSpPr>
      <xdr:spPr>
        <a:xfrm>
          <a:off x="16370300" y="165810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99016</xdr:rowOff>
    </xdr:from>
    <xdr:to>
      <xdr:col>85</xdr:col>
      <xdr:colOff>177800</xdr:colOff>
      <xdr:row>98</xdr:row>
      <xdr:rowOff>29166</xdr:rowOff>
    </xdr:to>
    <xdr:sp macro="" textlink="">
      <xdr:nvSpPr>
        <xdr:cNvPr id="694" name="フローチャート: 判断 693">
          <a:extLst>
            <a:ext uri="{FF2B5EF4-FFF2-40B4-BE49-F238E27FC236}">
              <a16:creationId xmlns:a16="http://schemas.microsoft.com/office/drawing/2014/main" id="{00000000-0008-0000-0600-0000B6020000}"/>
            </a:ext>
          </a:extLst>
        </xdr:cNvPr>
        <xdr:cNvSpPr/>
      </xdr:nvSpPr>
      <xdr:spPr>
        <a:xfrm>
          <a:off x="16268700" y="16729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74588</xdr:rowOff>
    </xdr:from>
    <xdr:to>
      <xdr:col>81</xdr:col>
      <xdr:colOff>50800</xdr:colOff>
      <xdr:row>98</xdr:row>
      <xdr:rowOff>153530</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a:off x="14592300" y="16876688"/>
          <a:ext cx="889000" cy="78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118960</xdr:rowOff>
    </xdr:from>
    <xdr:to>
      <xdr:col>81</xdr:col>
      <xdr:colOff>101600</xdr:colOff>
      <xdr:row>98</xdr:row>
      <xdr:rowOff>49110</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5430500" y="16749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65637</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5214111" y="16524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25095</xdr:rowOff>
    </xdr:from>
    <xdr:to>
      <xdr:col>76</xdr:col>
      <xdr:colOff>114300</xdr:colOff>
      <xdr:row>98</xdr:row>
      <xdr:rowOff>74588</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a:off x="13703300" y="16827195"/>
          <a:ext cx="889000" cy="49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98310</xdr:rowOff>
    </xdr:from>
    <xdr:to>
      <xdr:col>76</xdr:col>
      <xdr:colOff>165100</xdr:colOff>
      <xdr:row>98</xdr:row>
      <xdr:rowOff>28460</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4541500" y="16728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44987</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4325111" y="16504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902</xdr:rowOff>
    </xdr:from>
    <xdr:to>
      <xdr:col>71</xdr:col>
      <xdr:colOff>177800</xdr:colOff>
      <xdr:row>98</xdr:row>
      <xdr:rowOff>25095</xdr:rowOff>
    </xdr:to>
    <xdr:cxnSp macro="">
      <xdr:nvCxnSpPr>
        <xdr:cNvPr id="701" name="直線コネクタ 700">
          <a:extLst>
            <a:ext uri="{FF2B5EF4-FFF2-40B4-BE49-F238E27FC236}">
              <a16:creationId xmlns:a16="http://schemas.microsoft.com/office/drawing/2014/main" id="{00000000-0008-0000-0600-0000BD020000}"/>
            </a:ext>
          </a:extLst>
        </xdr:cNvPr>
        <xdr:cNvCxnSpPr/>
      </xdr:nvCxnSpPr>
      <xdr:spPr>
        <a:xfrm>
          <a:off x="12814300" y="16803002"/>
          <a:ext cx="889000" cy="24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94520</xdr:rowOff>
    </xdr:from>
    <xdr:to>
      <xdr:col>72</xdr:col>
      <xdr:colOff>38100</xdr:colOff>
      <xdr:row>98</xdr:row>
      <xdr:rowOff>24670</xdr:rowOff>
    </xdr:to>
    <xdr:sp macro="" textlink="">
      <xdr:nvSpPr>
        <xdr:cNvPr id="702" name="フローチャート: 判断 701">
          <a:extLst>
            <a:ext uri="{FF2B5EF4-FFF2-40B4-BE49-F238E27FC236}">
              <a16:creationId xmlns:a16="http://schemas.microsoft.com/office/drawing/2014/main" id="{00000000-0008-0000-0600-0000BE020000}"/>
            </a:ext>
          </a:extLst>
        </xdr:cNvPr>
        <xdr:cNvSpPr/>
      </xdr:nvSpPr>
      <xdr:spPr>
        <a:xfrm>
          <a:off x="13652500" y="16725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41197</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36111" y="1650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20453</xdr:rowOff>
    </xdr:from>
    <xdr:to>
      <xdr:col>67</xdr:col>
      <xdr:colOff>101600</xdr:colOff>
      <xdr:row>98</xdr:row>
      <xdr:rowOff>122053</xdr:rowOff>
    </xdr:to>
    <xdr:sp macro="" textlink="">
      <xdr:nvSpPr>
        <xdr:cNvPr id="704" name="フローチャート: 判断 703">
          <a:extLst>
            <a:ext uri="{FF2B5EF4-FFF2-40B4-BE49-F238E27FC236}">
              <a16:creationId xmlns:a16="http://schemas.microsoft.com/office/drawing/2014/main" id="{00000000-0008-0000-0600-0000C0020000}"/>
            </a:ext>
          </a:extLst>
        </xdr:cNvPr>
        <xdr:cNvSpPr/>
      </xdr:nvSpPr>
      <xdr:spPr>
        <a:xfrm>
          <a:off x="12763500" y="1682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113180</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79428" y="16915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600-0000C4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600-0000C6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67563</xdr:rowOff>
    </xdr:from>
    <xdr:to>
      <xdr:col>85</xdr:col>
      <xdr:colOff>177800</xdr:colOff>
      <xdr:row>98</xdr:row>
      <xdr:rowOff>169163</xdr:rowOff>
    </xdr:to>
    <xdr:sp macro="" textlink="">
      <xdr:nvSpPr>
        <xdr:cNvPr id="711" name="楕円 710">
          <a:extLst>
            <a:ext uri="{FF2B5EF4-FFF2-40B4-BE49-F238E27FC236}">
              <a16:creationId xmlns:a16="http://schemas.microsoft.com/office/drawing/2014/main" id="{00000000-0008-0000-0600-0000C7020000}"/>
            </a:ext>
          </a:extLst>
        </xdr:cNvPr>
        <xdr:cNvSpPr/>
      </xdr:nvSpPr>
      <xdr:spPr>
        <a:xfrm>
          <a:off x="16268700" y="16869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153940</xdr:rowOff>
    </xdr:from>
    <xdr:ext cx="469744" cy="259045"/>
    <xdr:sp macro="" textlink="">
      <xdr:nvSpPr>
        <xdr:cNvPr id="712" name="積立金該当値テキスト">
          <a:extLst>
            <a:ext uri="{FF2B5EF4-FFF2-40B4-BE49-F238E27FC236}">
              <a16:creationId xmlns:a16="http://schemas.microsoft.com/office/drawing/2014/main" id="{00000000-0008-0000-0600-0000C8020000}"/>
            </a:ext>
          </a:extLst>
        </xdr:cNvPr>
        <xdr:cNvSpPr txBox="1"/>
      </xdr:nvSpPr>
      <xdr:spPr>
        <a:xfrm>
          <a:off x="16370300" y="16784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102730</xdr:rowOff>
    </xdr:from>
    <xdr:to>
      <xdr:col>81</xdr:col>
      <xdr:colOff>101600</xdr:colOff>
      <xdr:row>99</xdr:row>
      <xdr:rowOff>32880</xdr:rowOff>
    </xdr:to>
    <xdr:sp macro="" textlink="">
      <xdr:nvSpPr>
        <xdr:cNvPr id="713" name="楕円 712">
          <a:extLst>
            <a:ext uri="{FF2B5EF4-FFF2-40B4-BE49-F238E27FC236}">
              <a16:creationId xmlns:a16="http://schemas.microsoft.com/office/drawing/2014/main" id="{00000000-0008-0000-0600-0000C9020000}"/>
            </a:ext>
          </a:extLst>
        </xdr:cNvPr>
        <xdr:cNvSpPr/>
      </xdr:nvSpPr>
      <xdr:spPr>
        <a:xfrm>
          <a:off x="15430500" y="169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24007</xdr:rowOff>
    </xdr:from>
    <xdr:ext cx="469744" cy="259045"/>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5246428" y="1699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23788</xdr:rowOff>
    </xdr:from>
    <xdr:to>
      <xdr:col>76</xdr:col>
      <xdr:colOff>165100</xdr:colOff>
      <xdr:row>98</xdr:row>
      <xdr:rowOff>125388</xdr:rowOff>
    </xdr:to>
    <xdr:sp macro="" textlink="">
      <xdr:nvSpPr>
        <xdr:cNvPr id="715" name="楕円 714">
          <a:extLst>
            <a:ext uri="{FF2B5EF4-FFF2-40B4-BE49-F238E27FC236}">
              <a16:creationId xmlns:a16="http://schemas.microsoft.com/office/drawing/2014/main" id="{00000000-0008-0000-0600-0000CB020000}"/>
            </a:ext>
          </a:extLst>
        </xdr:cNvPr>
        <xdr:cNvSpPr/>
      </xdr:nvSpPr>
      <xdr:spPr>
        <a:xfrm>
          <a:off x="14541500" y="1682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116515</xdr:rowOff>
    </xdr:from>
    <xdr:ext cx="469744" cy="259045"/>
    <xdr:sp macro="" textlink="">
      <xdr:nvSpPr>
        <xdr:cNvPr id="716" name="テキスト ボックス 715">
          <a:extLst>
            <a:ext uri="{FF2B5EF4-FFF2-40B4-BE49-F238E27FC236}">
              <a16:creationId xmlns:a16="http://schemas.microsoft.com/office/drawing/2014/main" id="{00000000-0008-0000-0600-0000CC020000}"/>
            </a:ext>
          </a:extLst>
        </xdr:cNvPr>
        <xdr:cNvSpPr txBox="1"/>
      </xdr:nvSpPr>
      <xdr:spPr>
        <a:xfrm>
          <a:off x="14357428" y="16918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145745</xdr:rowOff>
    </xdr:from>
    <xdr:to>
      <xdr:col>72</xdr:col>
      <xdr:colOff>38100</xdr:colOff>
      <xdr:row>98</xdr:row>
      <xdr:rowOff>75895</xdr:rowOff>
    </xdr:to>
    <xdr:sp macro="" textlink="">
      <xdr:nvSpPr>
        <xdr:cNvPr id="717" name="楕円 716">
          <a:extLst>
            <a:ext uri="{FF2B5EF4-FFF2-40B4-BE49-F238E27FC236}">
              <a16:creationId xmlns:a16="http://schemas.microsoft.com/office/drawing/2014/main" id="{00000000-0008-0000-0600-0000CD020000}"/>
            </a:ext>
          </a:extLst>
        </xdr:cNvPr>
        <xdr:cNvSpPr/>
      </xdr:nvSpPr>
      <xdr:spPr>
        <a:xfrm>
          <a:off x="13652500" y="16776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67022</xdr:rowOff>
    </xdr:from>
    <xdr:ext cx="534377" cy="259045"/>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3436111" y="16869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121552</xdr:rowOff>
    </xdr:from>
    <xdr:to>
      <xdr:col>67</xdr:col>
      <xdr:colOff>101600</xdr:colOff>
      <xdr:row>98</xdr:row>
      <xdr:rowOff>51702</xdr:rowOff>
    </xdr:to>
    <xdr:sp macro="" textlink="">
      <xdr:nvSpPr>
        <xdr:cNvPr id="719" name="楕円 718">
          <a:extLst>
            <a:ext uri="{FF2B5EF4-FFF2-40B4-BE49-F238E27FC236}">
              <a16:creationId xmlns:a16="http://schemas.microsoft.com/office/drawing/2014/main" id="{00000000-0008-0000-0600-0000CF020000}"/>
            </a:ext>
          </a:extLst>
        </xdr:cNvPr>
        <xdr:cNvSpPr/>
      </xdr:nvSpPr>
      <xdr:spPr>
        <a:xfrm>
          <a:off x="12763500" y="1675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68229</xdr:rowOff>
    </xdr:from>
    <xdr:ext cx="534377" cy="259045"/>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2547111" y="16527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6" name="正方形/長方形 725">
          <a:extLst>
            <a:ext uri="{FF2B5EF4-FFF2-40B4-BE49-F238E27FC236}">
              <a16:creationId xmlns:a16="http://schemas.microsoft.com/office/drawing/2014/main" id="{00000000-0008-0000-0600-0000D6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7" name="正方形/長方形 726">
          <a:extLst>
            <a:ext uri="{FF2B5EF4-FFF2-40B4-BE49-F238E27FC236}">
              <a16:creationId xmlns:a16="http://schemas.microsoft.com/office/drawing/2014/main" id="{00000000-0008-0000-0600-0000D7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8" name="正方形/長方形 727">
          <a:extLst>
            <a:ext uri="{FF2B5EF4-FFF2-40B4-BE49-F238E27FC236}">
              <a16:creationId xmlns:a16="http://schemas.microsoft.com/office/drawing/2014/main" id="{00000000-0008-0000-0600-0000D8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32" name="テキスト ボックス 731">
          <a:extLst>
            <a:ext uri="{FF2B5EF4-FFF2-40B4-BE49-F238E27FC236}">
              <a16:creationId xmlns:a16="http://schemas.microsoft.com/office/drawing/2014/main" id="{00000000-0008-0000-0600-0000DC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54627</xdr:rowOff>
    </xdr:from>
    <xdr:ext cx="467179"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17820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111777</xdr:rowOff>
    </xdr:from>
    <xdr:ext cx="467179" cy="259045"/>
    <xdr:sp macro="" textlink="">
      <xdr:nvSpPr>
        <xdr:cNvPr id="736" name="テキスト ボックス 735">
          <a:extLst>
            <a:ext uri="{FF2B5EF4-FFF2-40B4-BE49-F238E27FC236}">
              <a16:creationId xmlns:a16="http://schemas.microsoft.com/office/drawing/2014/main" id="{00000000-0008-0000-0600-0000E0020000}"/>
            </a:ext>
          </a:extLst>
        </xdr:cNvPr>
        <xdr:cNvSpPr txBox="1"/>
      </xdr:nvSpPr>
      <xdr:spPr>
        <a:xfrm>
          <a:off x="17820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168927</xdr:rowOff>
    </xdr:from>
    <xdr:ext cx="467179" cy="259045"/>
    <xdr:sp macro="" textlink="">
      <xdr:nvSpPr>
        <xdr:cNvPr id="738" name="テキスト ボックス 737">
          <a:extLst>
            <a:ext uri="{FF2B5EF4-FFF2-40B4-BE49-F238E27FC236}">
              <a16:creationId xmlns:a16="http://schemas.microsoft.com/office/drawing/2014/main" id="{00000000-0008-0000-0600-0000E2020000}"/>
            </a:ext>
          </a:extLst>
        </xdr:cNvPr>
        <xdr:cNvSpPr txBox="1"/>
      </xdr:nvSpPr>
      <xdr:spPr>
        <a:xfrm>
          <a:off x="17820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1" name="投資及び出資金グラフ枠">
          <a:extLst>
            <a:ext uri="{FF2B5EF4-FFF2-40B4-BE49-F238E27FC236}">
              <a16:creationId xmlns:a16="http://schemas.microsoft.com/office/drawing/2014/main" id="{00000000-0008-0000-0600-0000E5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22885</xdr:rowOff>
    </xdr:from>
    <xdr:to>
      <xdr:col>116</xdr:col>
      <xdr:colOff>62864</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flipV="1">
          <a:off x="22159595" y="5166385"/>
          <a:ext cx="1269" cy="1488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3" name="投資及び出資金最小値テキスト">
          <a:extLst>
            <a:ext uri="{FF2B5EF4-FFF2-40B4-BE49-F238E27FC236}">
              <a16:creationId xmlns:a16="http://schemas.microsoft.com/office/drawing/2014/main" id="{00000000-0008-0000-0600-0000E7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141012</xdr:rowOff>
    </xdr:from>
    <xdr:ext cx="469744" cy="259045"/>
    <xdr:sp macro="" textlink="">
      <xdr:nvSpPr>
        <xdr:cNvPr id="745" name="投資及び出資金最大値テキスト">
          <a:extLst>
            <a:ext uri="{FF2B5EF4-FFF2-40B4-BE49-F238E27FC236}">
              <a16:creationId xmlns:a16="http://schemas.microsoft.com/office/drawing/2014/main" id="{00000000-0008-0000-0600-0000E9020000}"/>
            </a:ext>
          </a:extLst>
        </xdr:cNvPr>
        <xdr:cNvSpPr txBox="1"/>
      </xdr:nvSpPr>
      <xdr:spPr>
        <a:xfrm>
          <a:off x="22212300" y="49416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22885</xdr:rowOff>
    </xdr:from>
    <xdr:to>
      <xdr:col>116</xdr:col>
      <xdr:colOff>152400</xdr:colOff>
      <xdr:row>30</xdr:row>
      <xdr:rowOff>22885</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22072600" y="51663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37</xdr:row>
      <xdr:rowOff>167818</xdr:rowOff>
    </xdr:from>
    <xdr:to>
      <xdr:col>116</xdr:col>
      <xdr:colOff>63500</xdr:colOff>
      <xdr:row>38</xdr:row>
      <xdr:rowOff>4140</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flipV="1">
          <a:off x="21323300" y="6511468"/>
          <a:ext cx="838200" cy="7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35</xdr:row>
      <xdr:rowOff>51884</xdr:rowOff>
    </xdr:from>
    <xdr:ext cx="469744" cy="259045"/>
    <xdr:sp macro="" textlink="">
      <xdr:nvSpPr>
        <xdr:cNvPr id="748" name="投資及び出資金平均値テキスト">
          <a:extLst>
            <a:ext uri="{FF2B5EF4-FFF2-40B4-BE49-F238E27FC236}">
              <a16:creationId xmlns:a16="http://schemas.microsoft.com/office/drawing/2014/main" id="{00000000-0008-0000-0600-0000EC020000}"/>
            </a:ext>
          </a:extLst>
        </xdr:cNvPr>
        <xdr:cNvSpPr txBox="1"/>
      </xdr:nvSpPr>
      <xdr:spPr>
        <a:xfrm>
          <a:off x="22212300" y="605263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29007</xdr:rowOff>
    </xdr:from>
    <xdr:to>
      <xdr:col>116</xdr:col>
      <xdr:colOff>114300</xdr:colOff>
      <xdr:row>36</xdr:row>
      <xdr:rowOff>130607</xdr:rowOff>
    </xdr:to>
    <xdr:sp macro="" textlink="">
      <xdr:nvSpPr>
        <xdr:cNvPr id="749" name="フローチャート: 判断 748">
          <a:extLst>
            <a:ext uri="{FF2B5EF4-FFF2-40B4-BE49-F238E27FC236}">
              <a16:creationId xmlns:a16="http://schemas.microsoft.com/office/drawing/2014/main" id="{00000000-0008-0000-0600-0000ED020000}"/>
            </a:ext>
          </a:extLst>
        </xdr:cNvPr>
        <xdr:cNvSpPr/>
      </xdr:nvSpPr>
      <xdr:spPr>
        <a:xfrm>
          <a:off x="22110700" y="6201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4140</xdr:rowOff>
    </xdr:from>
    <xdr:to>
      <xdr:col>111</xdr:col>
      <xdr:colOff>177800</xdr:colOff>
      <xdr:row>38</xdr:row>
      <xdr:rowOff>137643</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20434300" y="6519240"/>
          <a:ext cx="889000" cy="133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5004</xdr:rowOff>
    </xdr:from>
    <xdr:to>
      <xdr:col>112</xdr:col>
      <xdr:colOff>38100</xdr:colOff>
      <xdr:row>36</xdr:row>
      <xdr:rowOff>106604</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1272500" y="6177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123131</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1088428" y="5952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137643</xdr:rowOff>
    </xdr:from>
    <xdr:to>
      <xdr:col>107</xdr:col>
      <xdr:colOff>50800</xdr:colOff>
      <xdr:row>38</xdr:row>
      <xdr:rowOff>138329</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flipV="1">
          <a:off x="19545300" y="6652743"/>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160909</xdr:rowOff>
    </xdr:from>
    <xdr:to>
      <xdr:col>107</xdr:col>
      <xdr:colOff>101600</xdr:colOff>
      <xdr:row>36</xdr:row>
      <xdr:rowOff>91059</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20383500" y="61616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34</xdr:row>
      <xdr:rowOff>107586</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0199428" y="5936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77978</xdr:rowOff>
    </xdr:from>
    <xdr:to>
      <xdr:col>102</xdr:col>
      <xdr:colOff>114300</xdr:colOff>
      <xdr:row>38</xdr:row>
      <xdr:rowOff>138329</xdr:rowOff>
    </xdr:to>
    <xdr:cxnSp macro="">
      <xdr:nvCxnSpPr>
        <xdr:cNvPr id="756" name="直線コネクタ 755">
          <a:extLst>
            <a:ext uri="{FF2B5EF4-FFF2-40B4-BE49-F238E27FC236}">
              <a16:creationId xmlns:a16="http://schemas.microsoft.com/office/drawing/2014/main" id="{00000000-0008-0000-0600-0000F4020000}"/>
            </a:ext>
          </a:extLst>
        </xdr:cNvPr>
        <xdr:cNvCxnSpPr/>
      </xdr:nvCxnSpPr>
      <xdr:spPr>
        <a:xfrm>
          <a:off x="18656300" y="6593078"/>
          <a:ext cx="889000" cy="60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163881</xdr:rowOff>
    </xdr:from>
    <xdr:to>
      <xdr:col>102</xdr:col>
      <xdr:colOff>165100</xdr:colOff>
      <xdr:row>36</xdr:row>
      <xdr:rowOff>94031</xdr:rowOff>
    </xdr:to>
    <xdr:sp macro="" textlink="">
      <xdr:nvSpPr>
        <xdr:cNvPr id="757" name="フローチャート: 判断 756">
          <a:extLst>
            <a:ext uri="{FF2B5EF4-FFF2-40B4-BE49-F238E27FC236}">
              <a16:creationId xmlns:a16="http://schemas.microsoft.com/office/drawing/2014/main" id="{00000000-0008-0000-0600-0000F5020000}"/>
            </a:ext>
          </a:extLst>
        </xdr:cNvPr>
        <xdr:cNvSpPr/>
      </xdr:nvSpPr>
      <xdr:spPr>
        <a:xfrm>
          <a:off x="19494500" y="6164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34</xdr:row>
      <xdr:rowOff>110558</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59398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35</xdr:row>
      <xdr:rowOff>164567</xdr:rowOff>
    </xdr:from>
    <xdr:to>
      <xdr:col>98</xdr:col>
      <xdr:colOff>38100</xdr:colOff>
      <xdr:row>36</xdr:row>
      <xdr:rowOff>94717</xdr:rowOff>
    </xdr:to>
    <xdr:sp macro="" textlink="">
      <xdr:nvSpPr>
        <xdr:cNvPr id="759" name="フローチャート: 判断 758">
          <a:extLst>
            <a:ext uri="{FF2B5EF4-FFF2-40B4-BE49-F238E27FC236}">
              <a16:creationId xmlns:a16="http://schemas.microsoft.com/office/drawing/2014/main" id="{00000000-0008-0000-0600-0000F7020000}"/>
            </a:ext>
          </a:extLst>
        </xdr:cNvPr>
        <xdr:cNvSpPr/>
      </xdr:nvSpPr>
      <xdr:spPr>
        <a:xfrm>
          <a:off x="18605500" y="61653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111244</xdr:rowOff>
    </xdr:from>
    <xdr:ext cx="469744"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421428" y="59405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600-0000FD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117018</xdr:rowOff>
    </xdr:from>
    <xdr:to>
      <xdr:col>116</xdr:col>
      <xdr:colOff>114300</xdr:colOff>
      <xdr:row>38</xdr:row>
      <xdr:rowOff>47168</xdr:rowOff>
    </xdr:to>
    <xdr:sp macro="" textlink="">
      <xdr:nvSpPr>
        <xdr:cNvPr id="766" name="楕円 765">
          <a:extLst>
            <a:ext uri="{FF2B5EF4-FFF2-40B4-BE49-F238E27FC236}">
              <a16:creationId xmlns:a16="http://schemas.microsoft.com/office/drawing/2014/main" id="{00000000-0008-0000-0600-0000FE020000}"/>
            </a:ext>
          </a:extLst>
        </xdr:cNvPr>
        <xdr:cNvSpPr/>
      </xdr:nvSpPr>
      <xdr:spPr>
        <a:xfrm>
          <a:off x="22110700" y="6460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95445</xdr:rowOff>
    </xdr:from>
    <xdr:ext cx="378565" cy="259045"/>
    <xdr:sp macro="" textlink="">
      <xdr:nvSpPr>
        <xdr:cNvPr id="767" name="投資及び出資金該当値テキスト">
          <a:extLst>
            <a:ext uri="{FF2B5EF4-FFF2-40B4-BE49-F238E27FC236}">
              <a16:creationId xmlns:a16="http://schemas.microsoft.com/office/drawing/2014/main" id="{00000000-0008-0000-0600-0000FF020000}"/>
            </a:ext>
          </a:extLst>
        </xdr:cNvPr>
        <xdr:cNvSpPr txBox="1"/>
      </xdr:nvSpPr>
      <xdr:spPr>
        <a:xfrm>
          <a:off x="22212300" y="64390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124790</xdr:rowOff>
    </xdr:from>
    <xdr:to>
      <xdr:col>112</xdr:col>
      <xdr:colOff>38100</xdr:colOff>
      <xdr:row>38</xdr:row>
      <xdr:rowOff>54940</xdr:rowOff>
    </xdr:to>
    <xdr:sp macro="" textlink="">
      <xdr:nvSpPr>
        <xdr:cNvPr id="768" name="楕円 767">
          <a:extLst>
            <a:ext uri="{FF2B5EF4-FFF2-40B4-BE49-F238E27FC236}">
              <a16:creationId xmlns:a16="http://schemas.microsoft.com/office/drawing/2014/main" id="{00000000-0008-0000-0600-000000030000}"/>
            </a:ext>
          </a:extLst>
        </xdr:cNvPr>
        <xdr:cNvSpPr/>
      </xdr:nvSpPr>
      <xdr:spPr>
        <a:xfrm>
          <a:off x="21272500" y="6468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46067</xdr:rowOff>
    </xdr:from>
    <xdr:ext cx="378565" cy="259045"/>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21134017" y="656116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86843</xdr:rowOff>
    </xdr:from>
    <xdr:to>
      <xdr:col>107</xdr:col>
      <xdr:colOff>101600</xdr:colOff>
      <xdr:row>39</xdr:row>
      <xdr:rowOff>16993</xdr:rowOff>
    </xdr:to>
    <xdr:sp macro="" textlink="">
      <xdr:nvSpPr>
        <xdr:cNvPr id="770" name="楕円 769">
          <a:extLst>
            <a:ext uri="{FF2B5EF4-FFF2-40B4-BE49-F238E27FC236}">
              <a16:creationId xmlns:a16="http://schemas.microsoft.com/office/drawing/2014/main" id="{00000000-0008-0000-0600-000002030000}"/>
            </a:ext>
          </a:extLst>
        </xdr:cNvPr>
        <xdr:cNvSpPr/>
      </xdr:nvSpPr>
      <xdr:spPr>
        <a:xfrm>
          <a:off x="20383500" y="6601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8120</xdr:rowOff>
    </xdr:from>
    <xdr:ext cx="249299" cy="259045"/>
    <xdr:sp macro="" textlink="">
      <xdr:nvSpPr>
        <xdr:cNvPr id="771" name="テキスト ボックス 770">
          <a:extLst>
            <a:ext uri="{FF2B5EF4-FFF2-40B4-BE49-F238E27FC236}">
              <a16:creationId xmlns:a16="http://schemas.microsoft.com/office/drawing/2014/main" id="{00000000-0008-0000-0600-000003030000}"/>
            </a:ext>
          </a:extLst>
        </xdr:cNvPr>
        <xdr:cNvSpPr txBox="1"/>
      </xdr:nvSpPr>
      <xdr:spPr>
        <a:xfrm>
          <a:off x="20309650" y="669467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87529</xdr:rowOff>
    </xdr:from>
    <xdr:to>
      <xdr:col>102</xdr:col>
      <xdr:colOff>165100</xdr:colOff>
      <xdr:row>39</xdr:row>
      <xdr:rowOff>17679</xdr:rowOff>
    </xdr:to>
    <xdr:sp macro="" textlink="">
      <xdr:nvSpPr>
        <xdr:cNvPr id="772" name="楕円 771">
          <a:extLst>
            <a:ext uri="{FF2B5EF4-FFF2-40B4-BE49-F238E27FC236}">
              <a16:creationId xmlns:a16="http://schemas.microsoft.com/office/drawing/2014/main" id="{00000000-0008-0000-0600-000004030000}"/>
            </a:ext>
          </a:extLst>
        </xdr:cNvPr>
        <xdr:cNvSpPr/>
      </xdr:nvSpPr>
      <xdr:spPr>
        <a:xfrm>
          <a:off x="19494500" y="660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8806</xdr:rowOff>
    </xdr:from>
    <xdr:ext cx="249299" cy="259045"/>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9420650" y="669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27178</xdr:rowOff>
    </xdr:from>
    <xdr:to>
      <xdr:col>98</xdr:col>
      <xdr:colOff>38100</xdr:colOff>
      <xdr:row>38</xdr:row>
      <xdr:rowOff>128778</xdr:rowOff>
    </xdr:to>
    <xdr:sp macro="" textlink="">
      <xdr:nvSpPr>
        <xdr:cNvPr id="774" name="楕円 773">
          <a:extLst>
            <a:ext uri="{FF2B5EF4-FFF2-40B4-BE49-F238E27FC236}">
              <a16:creationId xmlns:a16="http://schemas.microsoft.com/office/drawing/2014/main" id="{00000000-0008-0000-0600-000006030000}"/>
            </a:ext>
          </a:extLst>
        </xdr:cNvPr>
        <xdr:cNvSpPr/>
      </xdr:nvSpPr>
      <xdr:spPr>
        <a:xfrm>
          <a:off x="18605500" y="6542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119905</xdr:rowOff>
    </xdr:from>
    <xdr:ext cx="378565" cy="259045"/>
    <xdr:sp macro="" textlink="">
      <xdr:nvSpPr>
        <xdr:cNvPr id="775" name="テキスト ボックス 774">
          <a:extLst>
            <a:ext uri="{FF2B5EF4-FFF2-40B4-BE49-F238E27FC236}">
              <a16:creationId xmlns:a16="http://schemas.microsoft.com/office/drawing/2014/main" id="{00000000-0008-0000-0600-000007030000}"/>
            </a:ext>
          </a:extLst>
        </xdr:cNvPr>
        <xdr:cNvSpPr txBox="1"/>
      </xdr:nvSpPr>
      <xdr:spPr>
        <a:xfrm>
          <a:off x="18467017" y="66350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1" name="正方形/長方形 780">
          <a:extLst>
            <a:ext uri="{FF2B5EF4-FFF2-40B4-BE49-F238E27FC236}">
              <a16:creationId xmlns:a16="http://schemas.microsoft.com/office/drawing/2014/main" id="{00000000-0008-0000-0600-00000D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2" name="正方形/長方形 781">
          <a:extLst>
            <a:ext uri="{FF2B5EF4-FFF2-40B4-BE49-F238E27FC236}">
              <a16:creationId xmlns:a16="http://schemas.microsoft.com/office/drawing/2014/main" id="{00000000-0008-0000-0600-00000E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3" name="正方形/長方形 782">
          <a:extLst>
            <a:ext uri="{FF2B5EF4-FFF2-40B4-BE49-F238E27FC236}">
              <a16:creationId xmlns:a16="http://schemas.microsoft.com/office/drawing/2014/main" id="{00000000-0008-0000-0600-00000F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7" name="テキスト ボックス 786">
          <a:extLst>
            <a:ext uri="{FF2B5EF4-FFF2-40B4-BE49-F238E27FC236}">
              <a16:creationId xmlns:a16="http://schemas.microsoft.com/office/drawing/2014/main" id="{00000000-0008-0000-0600-000013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91" name="テキスト ボックス 790">
          <a:extLst>
            <a:ext uri="{FF2B5EF4-FFF2-40B4-BE49-F238E27FC236}">
              <a16:creationId xmlns:a16="http://schemas.microsoft.com/office/drawing/2014/main" id="{00000000-0008-0000-0600-000017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3" name="テキスト ボックス 792">
          <a:extLst>
            <a:ext uri="{FF2B5EF4-FFF2-40B4-BE49-F238E27FC236}">
              <a16:creationId xmlns:a16="http://schemas.microsoft.com/office/drawing/2014/main" id="{00000000-0008-0000-0600-000019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8" name="貸付金グラフ枠">
          <a:extLst>
            <a:ext uri="{FF2B5EF4-FFF2-40B4-BE49-F238E27FC236}">
              <a16:creationId xmlns:a16="http://schemas.microsoft.com/office/drawing/2014/main" id="{00000000-0008-0000-0600-00001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155092</xdr:rowOff>
    </xdr:from>
    <xdr:to>
      <xdr:col>116</xdr:col>
      <xdr:colOff>62864</xdr:colOff>
      <xdr:row>59</xdr:row>
      <xdr:rowOff>44241</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2159595" y="8899042"/>
          <a:ext cx="1269" cy="1260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48068</xdr:rowOff>
    </xdr:from>
    <xdr:ext cx="313932" cy="259045"/>
    <xdr:sp macro="" textlink="">
      <xdr:nvSpPr>
        <xdr:cNvPr id="800" name="貸付金最小値テキスト">
          <a:extLst>
            <a:ext uri="{FF2B5EF4-FFF2-40B4-BE49-F238E27FC236}">
              <a16:creationId xmlns:a16="http://schemas.microsoft.com/office/drawing/2014/main" id="{00000000-0008-0000-0600-000020030000}"/>
            </a:ext>
          </a:extLst>
        </xdr:cNvPr>
        <xdr:cNvSpPr txBox="1"/>
      </xdr:nvSpPr>
      <xdr:spPr>
        <a:xfrm>
          <a:off x="22212300" y="1016361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44241</xdr:rowOff>
    </xdr:from>
    <xdr:to>
      <xdr:col>116</xdr:col>
      <xdr:colOff>152400</xdr:colOff>
      <xdr:row>59</xdr:row>
      <xdr:rowOff>44241</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a:off x="22072600" y="101597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101769</xdr:rowOff>
    </xdr:from>
    <xdr:ext cx="534377" cy="259045"/>
    <xdr:sp macro="" textlink="">
      <xdr:nvSpPr>
        <xdr:cNvPr id="802" name="貸付金最大値テキスト">
          <a:extLst>
            <a:ext uri="{FF2B5EF4-FFF2-40B4-BE49-F238E27FC236}">
              <a16:creationId xmlns:a16="http://schemas.microsoft.com/office/drawing/2014/main" id="{00000000-0008-0000-0600-000022030000}"/>
            </a:ext>
          </a:extLst>
        </xdr:cNvPr>
        <xdr:cNvSpPr txBox="1"/>
      </xdr:nvSpPr>
      <xdr:spPr>
        <a:xfrm>
          <a:off x="22212300" y="86742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66,192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155092</xdr:rowOff>
    </xdr:from>
    <xdr:to>
      <xdr:col>116</xdr:col>
      <xdr:colOff>152400</xdr:colOff>
      <xdr:row>51</xdr:row>
      <xdr:rowOff>155092</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22072600" y="8899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123355</xdr:rowOff>
    </xdr:from>
    <xdr:to>
      <xdr:col>116</xdr:col>
      <xdr:colOff>63500</xdr:colOff>
      <xdr:row>58</xdr:row>
      <xdr:rowOff>126136</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1323300" y="10067455"/>
          <a:ext cx="838200" cy="2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56380</xdr:rowOff>
    </xdr:from>
    <xdr:ext cx="469744" cy="259045"/>
    <xdr:sp macro="" textlink="">
      <xdr:nvSpPr>
        <xdr:cNvPr id="805" name="貸付金平均値テキスト">
          <a:extLst>
            <a:ext uri="{FF2B5EF4-FFF2-40B4-BE49-F238E27FC236}">
              <a16:creationId xmlns:a16="http://schemas.microsoft.com/office/drawing/2014/main" id="{00000000-0008-0000-0600-000025030000}"/>
            </a:ext>
          </a:extLst>
        </xdr:cNvPr>
        <xdr:cNvSpPr txBox="1"/>
      </xdr:nvSpPr>
      <xdr:spPr>
        <a:xfrm>
          <a:off x="22212300" y="98290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33503</xdr:rowOff>
    </xdr:from>
    <xdr:to>
      <xdr:col>116</xdr:col>
      <xdr:colOff>114300</xdr:colOff>
      <xdr:row>58</xdr:row>
      <xdr:rowOff>135103</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2110700" y="9977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126136</xdr:rowOff>
    </xdr:from>
    <xdr:to>
      <xdr:col>111</xdr:col>
      <xdr:colOff>177800</xdr:colOff>
      <xdr:row>58</xdr:row>
      <xdr:rowOff>127660</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flipV="1">
          <a:off x="20434300" y="1007023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22320</xdr:rowOff>
    </xdr:from>
    <xdr:to>
      <xdr:col>112</xdr:col>
      <xdr:colOff>38100</xdr:colOff>
      <xdr:row>58</xdr:row>
      <xdr:rowOff>123920</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1272500" y="99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140447</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1088428" y="9741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97942</xdr:rowOff>
    </xdr:from>
    <xdr:to>
      <xdr:col>107</xdr:col>
      <xdr:colOff>50800</xdr:colOff>
      <xdr:row>58</xdr:row>
      <xdr:rowOff>127660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9545300" y="10042042"/>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21768</xdr:rowOff>
    </xdr:from>
    <xdr:to>
      <xdr:col>107</xdr:col>
      <xdr:colOff>101600</xdr:colOff>
      <xdr:row>58</xdr:row>
      <xdr:rowOff>123368</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20383500" y="9965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139895</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0199428" y="9741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97942</xdr:rowOff>
    </xdr:from>
    <xdr:to>
      <xdr:col>102</xdr:col>
      <xdr:colOff>114300</xdr:colOff>
      <xdr:row>58</xdr:row>
      <xdr:rowOff>129642</xdr:rowOff>
    </xdr:to>
    <xdr:cxnSp macro="">
      <xdr:nvCxnSpPr>
        <xdr:cNvPr id="813" name="直線コネクタ 812">
          <a:extLst>
            <a:ext uri="{FF2B5EF4-FFF2-40B4-BE49-F238E27FC236}">
              <a16:creationId xmlns:a16="http://schemas.microsoft.com/office/drawing/2014/main" id="{00000000-0008-0000-0600-00002D030000}"/>
            </a:ext>
          </a:extLst>
        </xdr:cNvPr>
        <xdr:cNvCxnSpPr/>
      </xdr:nvCxnSpPr>
      <xdr:spPr>
        <a:xfrm flipV="1">
          <a:off x="18656300" y="10042042"/>
          <a:ext cx="889000" cy="31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9481</xdr:rowOff>
    </xdr:from>
    <xdr:to>
      <xdr:col>102</xdr:col>
      <xdr:colOff>165100</xdr:colOff>
      <xdr:row>58</xdr:row>
      <xdr:rowOff>111081</xdr:rowOff>
    </xdr:to>
    <xdr:sp macro="" textlink="">
      <xdr:nvSpPr>
        <xdr:cNvPr id="814" name="フローチャート: 判断 813">
          <a:extLst>
            <a:ext uri="{FF2B5EF4-FFF2-40B4-BE49-F238E27FC236}">
              <a16:creationId xmlns:a16="http://schemas.microsoft.com/office/drawing/2014/main" id="{00000000-0008-0000-0600-00002E030000}"/>
            </a:ext>
          </a:extLst>
        </xdr:cNvPr>
        <xdr:cNvSpPr/>
      </xdr:nvSpPr>
      <xdr:spPr>
        <a:xfrm>
          <a:off x="19494500" y="9953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127608</xdr:rowOff>
    </xdr:from>
    <xdr:ext cx="469744"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9310428" y="9728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160547</xdr:rowOff>
    </xdr:from>
    <xdr:to>
      <xdr:col>98</xdr:col>
      <xdr:colOff>38100</xdr:colOff>
      <xdr:row>58</xdr:row>
      <xdr:rowOff>90697</xdr:rowOff>
    </xdr:to>
    <xdr:sp macro="" textlink="">
      <xdr:nvSpPr>
        <xdr:cNvPr id="816" name="フローチャート: 判断 815">
          <a:extLst>
            <a:ext uri="{FF2B5EF4-FFF2-40B4-BE49-F238E27FC236}">
              <a16:creationId xmlns:a16="http://schemas.microsoft.com/office/drawing/2014/main" id="{00000000-0008-0000-0600-000030030000}"/>
            </a:ext>
          </a:extLst>
        </xdr:cNvPr>
        <xdr:cNvSpPr/>
      </xdr:nvSpPr>
      <xdr:spPr>
        <a:xfrm>
          <a:off x="18605500" y="99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107224</xdr:rowOff>
    </xdr:from>
    <xdr:ext cx="469744"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21428" y="97084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600-00003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2" name="テキスト ボックス 821">
          <a:extLst>
            <a:ext uri="{FF2B5EF4-FFF2-40B4-BE49-F238E27FC236}">
              <a16:creationId xmlns:a16="http://schemas.microsoft.com/office/drawing/2014/main" id="{00000000-0008-0000-0600-00003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72555</xdr:rowOff>
    </xdr:from>
    <xdr:to>
      <xdr:col>116</xdr:col>
      <xdr:colOff>114300</xdr:colOff>
      <xdr:row>59</xdr:row>
      <xdr:rowOff>2705</xdr:rowOff>
    </xdr:to>
    <xdr:sp macro="" textlink="">
      <xdr:nvSpPr>
        <xdr:cNvPr id="823" name="楕円 822">
          <a:extLst>
            <a:ext uri="{FF2B5EF4-FFF2-40B4-BE49-F238E27FC236}">
              <a16:creationId xmlns:a16="http://schemas.microsoft.com/office/drawing/2014/main" id="{00000000-0008-0000-0600-000037030000}"/>
            </a:ext>
          </a:extLst>
        </xdr:cNvPr>
        <xdr:cNvSpPr/>
      </xdr:nvSpPr>
      <xdr:spPr>
        <a:xfrm>
          <a:off x="22110700" y="1001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11930</xdr:rowOff>
    </xdr:from>
    <xdr:ext cx="469744" cy="259045"/>
    <xdr:sp macro="" textlink="">
      <xdr:nvSpPr>
        <xdr:cNvPr id="824" name="貸付金該当値テキスト">
          <a:extLst>
            <a:ext uri="{FF2B5EF4-FFF2-40B4-BE49-F238E27FC236}">
              <a16:creationId xmlns:a16="http://schemas.microsoft.com/office/drawing/2014/main" id="{00000000-0008-0000-0600-000038030000}"/>
            </a:ext>
          </a:extLst>
        </xdr:cNvPr>
        <xdr:cNvSpPr txBox="1"/>
      </xdr:nvSpPr>
      <xdr:spPr>
        <a:xfrm>
          <a:off x="22212300" y="99560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75336</xdr:rowOff>
    </xdr:from>
    <xdr:to>
      <xdr:col>112</xdr:col>
      <xdr:colOff>38100</xdr:colOff>
      <xdr:row>59</xdr:row>
      <xdr:rowOff>5486</xdr:rowOff>
    </xdr:to>
    <xdr:sp macro="" textlink="">
      <xdr:nvSpPr>
        <xdr:cNvPr id="825" name="楕円 824">
          <a:extLst>
            <a:ext uri="{FF2B5EF4-FFF2-40B4-BE49-F238E27FC236}">
              <a16:creationId xmlns:a16="http://schemas.microsoft.com/office/drawing/2014/main" id="{00000000-0008-0000-0600-000039030000}"/>
            </a:ext>
          </a:extLst>
        </xdr:cNvPr>
        <xdr:cNvSpPr/>
      </xdr:nvSpPr>
      <xdr:spPr>
        <a:xfrm>
          <a:off x="21272500" y="10019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168063</xdr:rowOff>
    </xdr:from>
    <xdr:ext cx="469744" cy="259045"/>
    <xdr:sp macro="" textlink="">
      <xdr:nvSpPr>
        <xdr:cNvPr id="826" name="テキスト ボックス 825">
          <a:extLst>
            <a:ext uri="{FF2B5EF4-FFF2-40B4-BE49-F238E27FC236}">
              <a16:creationId xmlns:a16="http://schemas.microsoft.com/office/drawing/2014/main" id="{00000000-0008-0000-0600-00003A030000}"/>
            </a:ext>
          </a:extLst>
        </xdr:cNvPr>
        <xdr:cNvSpPr txBox="1"/>
      </xdr:nvSpPr>
      <xdr:spPr>
        <a:xfrm>
          <a:off x="21088428" y="10112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76860</xdr:rowOff>
    </xdr:from>
    <xdr:to>
      <xdr:col>107</xdr:col>
      <xdr:colOff>101600</xdr:colOff>
      <xdr:row>59</xdr:row>
      <xdr:rowOff>7010</xdr:rowOff>
    </xdr:to>
    <xdr:sp macro="" textlink="">
      <xdr:nvSpPr>
        <xdr:cNvPr id="827" name="楕円 826">
          <a:extLst>
            <a:ext uri="{FF2B5EF4-FFF2-40B4-BE49-F238E27FC236}">
              <a16:creationId xmlns:a16="http://schemas.microsoft.com/office/drawing/2014/main" id="{00000000-0008-0000-0600-00003B030000}"/>
            </a:ext>
          </a:extLst>
        </xdr:cNvPr>
        <xdr:cNvSpPr/>
      </xdr:nvSpPr>
      <xdr:spPr>
        <a:xfrm>
          <a:off x="20383500" y="10020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169587</xdr:rowOff>
    </xdr:from>
    <xdr:ext cx="469744" cy="259045"/>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20199428" y="10113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47142</xdr:rowOff>
    </xdr:from>
    <xdr:to>
      <xdr:col>102</xdr:col>
      <xdr:colOff>165100</xdr:colOff>
      <xdr:row>58</xdr:row>
      <xdr:rowOff>148742</xdr:rowOff>
    </xdr:to>
    <xdr:sp macro="" textlink="">
      <xdr:nvSpPr>
        <xdr:cNvPr id="829" name="楕円 828">
          <a:extLst>
            <a:ext uri="{FF2B5EF4-FFF2-40B4-BE49-F238E27FC236}">
              <a16:creationId xmlns:a16="http://schemas.microsoft.com/office/drawing/2014/main" id="{00000000-0008-0000-0600-00003D030000}"/>
            </a:ext>
          </a:extLst>
        </xdr:cNvPr>
        <xdr:cNvSpPr/>
      </xdr:nvSpPr>
      <xdr:spPr>
        <a:xfrm>
          <a:off x="19494500" y="9991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139869</xdr:rowOff>
    </xdr:from>
    <xdr:ext cx="469744"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9310428" y="10083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78842</xdr:rowOff>
    </xdr:from>
    <xdr:to>
      <xdr:col>98</xdr:col>
      <xdr:colOff>38100</xdr:colOff>
      <xdr:row>59</xdr:row>
      <xdr:rowOff>8992</xdr:rowOff>
    </xdr:to>
    <xdr:sp macro="" textlink="">
      <xdr:nvSpPr>
        <xdr:cNvPr id="831" name="楕円 830">
          <a:extLst>
            <a:ext uri="{FF2B5EF4-FFF2-40B4-BE49-F238E27FC236}">
              <a16:creationId xmlns:a16="http://schemas.microsoft.com/office/drawing/2014/main" id="{00000000-0008-0000-0600-00003F030000}"/>
            </a:ext>
          </a:extLst>
        </xdr:cNvPr>
        <xdr:cNvSpPr/>
      </xdr:nvSpPr>
      <xdr:spPr>
        <a:xfrm>
          <a:off x="18605500" y="10022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59</xdr:row>
      <xdr:rowOff>119</xdr:rowOff>
    </xdr:from>
    <xdr:ext cx="469744"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8421428" y="101156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8" name="正方形/長方形 837">
          <a:extLst>
            <a:ext uri="{FF2B5EF4-FFF2-40B4-BE49-F238E27FC236}">
              <a16:creationId xmlns:a16="http://schemas.microsoft.com/office/drawing/2014/main" id="{00000000-0008-0000-0600-000046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9" name="正方形/長方形 838">
          <a:extLst>
            <a:ext uri="{FF2B5EF4-FFF2-40B4-BE49-F238E27FC236}">
              <a16:creationId xmlns:a16="http://schemas.microsoft.com/office/drawing/2014/main" id="{00000000-0008-0000-0600-000047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40" name="正方形/長方形 839">
          <a:extLst>
            <a:ext uri="{FF2B5EF4-FFF2-40B4-BE49-F238E27FC236}">
              <a16:creationId xmlns:a16="http://schemas.microsoft.com/office/drawing/2014/main" id="{00000000-0008-0000-0600-000048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42" name="直線コネクタ 841">
          <a:extLst>
            <a:ext uri="{FF2B5EF4-FFF2-40B4-BE49-F238E27FC236}">
              <a16:creationId xmlns:a16="http://schemas.microsoft.com/office/drawing/2014/main" id="{00000000-0008-0000-0600-00004A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43" name="テキスト ボックス 842">
          <a:extLst>
            <a:ext uri="{FF2B5EF4-FFF2-40B4-BE49-F238E27FC236}">
              <a16:creationId xmlns:a16="http://schemas.microsoft.com/office/drawing/2014/main" id="{00000000-0008-0000-0600-00004B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47" name="テキスト ボックス 846">
          <a:extLst>
            <a:ext uri="{FF2B5EF4-FFF2-40B4-BE49-F238E27FC236}">
              <a16:creationId xmlns:a16="http://schemas.microsoft.com/office/drawing/2014/main" id="{00000000-0008-0000-0600-00004F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49" name="テキスト ボックス 848">
          <a:extLst>
            <a:ext uri="{FF2B5EF4-FFF2-40B4-BE49-F238E27FC236}">
              <a16:creationId xmlns:a16="http://schemas.microsoft.com/office/drawing/2014/main" id="{00000000-0008-0000-0600-000051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71</xdr:row>
      <xdr:rowOff>130827</xdr:rowOff>
    </xdr:from>
    <xdr:ext cx="531299"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7756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92727</xdr:rowOff>
    </xdr:from>
    <xdr:ext cx="531299"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7756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6" name="繰出金グラフ枠">
          <a:extLst>
            <a:ext uri="{FF2B5EF4-FFF2-40B4-BE49-F238E27FC236}">
              <a16:creationId xmlns:a16="http://schemas.microsoft.com/office/drawing/2014/main" id="{00000000-0008-0000-0600-000058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150140</xdr:rowOff>
    </xdr:from>
    <xdr:to>
      <xdr:col>116</xdr:col>
      <xdr:colOff>62864</xdr:colOff>
      <xdr:row>78</xdr:row>
      <xdr:rowOff>38658</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2159595" y="12151640"/>
          <a:ext cx="1269" cy="12601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42485</xdr:rowOff>
    </xdr:from>
    <xdr:ext cx="534377" cy="259045"/>
    <xdr:sp macro="" textlink="">
      <xdr:nvSpPr>
        <xdr:cNvPr id="858" name="繰出金最小値テキスト">
          <a:extLst>
            <a:ext uri="{FF2B5EF4-FFF2-40B4-BE49-F238E27FC236}">
              <a16:creationId xmlns:a16="http://schemas.microsoft.com/office/drawing/2014/main" id="{00000000-0008-0000-0600-00005A030000}"/>
            </a:ext>
          </a:extLst>
        </xdr:cNvPr>
        <xdr:cNvSpPr txBox="1"/>
      </xdr:nvSpPr>
      <xdr:spPr>
        <a:xfrm>
          <a:off x="22212300" y="13415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38658</xdr:rowOff>
    </xdr:from>
    <xdr:to>
      <xdr:col>116</xdr:col>
      <xdr:colOff>152400</xdr:colOff>
      <xdr:row>78</xdr:row>
      <xdr:rowOff>38658</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a:off x="22072600" y="134117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96817</xdr:rowOff>
    </xdr:from>
    <xdr:ext cx="534377" cy="259045"/>
    <xdr:sp macro="" textlink="">
      <xdr:nvSpPr>
        <xdr:cNvPr id="860" name="繰出金最大値テキスト">
          <a:extLst>
            <a:ext uri="{FF2B5EF4-FFF2-40B4-BE49-F238E27FC236}">
              <a16:creationId xmlns:a16="http://schemas.microsoft.com/office/drawing/2014/main" id="{00000000-0008-0000-0600-00005C030000}"/>
            </a:ext>
          </a:extLst>
        </xdr:cNvPr>
        <xdr:cNvSpPr txBox="1"/>
      </xdr:nvSpPr>
      <xdr:spPr>
        <a:xfrm>
          <a:off x="22212300" y="11926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150140</xdr:rowOff>
    </xdr:from>
    <xdr:to>
      <xdr:col>116</xdr:col>
      <xdr:colOff>152400</xdr:colOff>
      <xdr:row>70</xdr:row>
      <xdr:rowOff>150140</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22072600" y="121516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72682</xdr:rowOff>
    </xdr:from>
    <xdr:to>
      <xdr:col>116</xdr:col>
      <xdr:colOff>63500</xdr:colOff>
      <xdr:row>74</xdr:row>
      <xdr:rowOff>88417</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21323300" y="12759982"/>
          <a:ext cx="838200" cy="15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74</xdr:row>
      <xdr:rowOff>64126</xdr:rowOff>
    </xdr:from>
    <xdr:ext cx="534377" cy="259045"/>
    <xdr:sp macro="" textlink="">
      <xdr:nvSpPr>
        <xdr:cNvPr id="863" name="繰出金平均値テキスト">
          <a:extLst>
            <a:ext uri="{FF2B5EF4-FFF2-40B4-BE49-F238E27FC236}">
              <a16:creationId xmlns:a16="http://schemas.microsoft.com/office/drawing/2014/main" id="{00000000-0008-0000-0600-00005F030000}"/>
            </a:ext>
          </a:extLst>
        </xdr:cNvPr>
        <xdr:cNvSpPr txBox="1"/>
      </xdr:nvSpPr>
      <xdr:spPr>
        <a:xfrm>
          <a:off x="22212300" y="12751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85699</xdr:rowOff>
    </xdr:from>
    <xdr:to>
      <xdr:col>116</xdr:col>
      <xdr:colOff>114300</xdr:colOff>
      <xdr:row>75</xdr:row>
      <xdr:rowOff>15849</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2110700" y="12772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88417</xdr:rowOff>
    </xdr:from>
    <xdr:to>
      <xdr:col>111</xdr:col>
      <xdr:colOff>177800</xdr:colOff>
      <xdr:row>75</xdr:row>
      <xdr:rowOff>47155</xdr:rowOff>
    </xdr:to>
    <xdr:cxnSp macro="">
      <xdr:nvCxnSpPr>
        <xdr:cNvPr id="865" name="直線コネクタ 864">
          <a:extLst>
            <a:ext uri="{FF2B5EF4-FFF2-40B4-BE49-F238E27FC236}">
              <a16:creationId xmlns:a16="http://schemas.microsoft.com/office/drawing/2014/main" id="{00000000-0008-0000-0600-000061030000}"/>
            </a:ext>
          </a:extLst>
        </xdr:cNvPr>
        <xdr:cNvCxnSpPr/>
      </xdr:nvCxnSpPr>
      <xdr:spPr>
        <a:xfrm flipV="1">
          <a:off x="20434300" y="12775717"/>
          <a:ext cx="889000" cy="130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126429</xdr:rowOff>
    </xdr:from>
    <xdr:to>
      <xdr:col>112</xdr:col>
      <xdr:colOff>38100</xdr:colOff>
      <xdr:row>75</xdr:row>
      <xdr:rowOff>56579</xdr:rowOff>
    </xdr:to>
    <xdr:sp macro="" textlink="">
      <xdr:nvSpPr>
        <xdr:cNvPr id="866" name="フローチャート: 判断 865">
          <a:extLst>
            <a:ext uri="{FF2B5EF4-FFF2-40B4-BE49-F238E27FC236}">
              <a16:creationId xmlns:a16="http://schemas.microsoft.com/office/drawing/2014/main" id="{00000000-0008-0000-0600-000062030000}"/>
            </a:ext>
          </a:extLst>
        </xdr:cNvPr>
        <xdr:cNvSpPr/>
      </xdr:nvSpPr>
      <xdr:spPr>
        <a:xfrm>
          <a:off x="21272500" y="12813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47706</xdr:rowOff>
    </xdr:from>
    <xdr:ext cx="534377"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056111" y="12906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47155</xdr:rowOff>
    </xdr:from>
    <xdr:to>
      <xdr:col>107</xdr:col>
      <xdr:colOff>50800</xdr:colOff>
      <xdr:row>75</xdr:row>
      <xdr:rowOff>127241</xdr:rowOff>
    </xdr:to>
    <xdr:cxnSp macro="">
      <xdr:nvCxnSpPr>
        <xdr:cNvPr id="868" name="直線コネクタ 867">
          <a:extLst>
            <a:ext uri="{FF2B5EF4-FFF2-40B4-BE49-F238E27FC236}">
              <a16:creationId xmlns:a16="http://schemas.microsoft.com/office/drawing/2014/main" id="{00000000-0008-0000-0600-000064030000}"/>
            </a:ext>
          </a:extLst>
        </xdr:cNvPr>
        <xdr:cNvCxnSpPr/>
      </xdr:nvCxnSpPr>
      <xdr:spPr>
        <a:xfrm flipV="1">
          <a:off x="19545300" y="12905905"/>
          <a:ext cx="889000" cy="80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14605</xdr:rowOff>
    </xdr:from>
    <xdr:to>
      <xdr:col>107</xdr:col>
      <xdr:colOff>101600</xdr:colOff>
      <xdr:row>75</xdr:row>
      <xdr:rowOff>116205</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20383500" y="12873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107332</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0167111" y="1296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75</xdr:row>
      <xdr:rowOff>94285</xdr:rowOff>
    </xdr:from>
    <xdr:to>
      <xdr:col>102</xdr:col>
      <xdr:colOff>114300</xdr:colOff>
      <xdr:row>75</xdr:row>
      <xdr:rowOff>127241</xdr:rowOff>
    </xdr:to>
    <xdr:cxnSp macro="">
      <xdr:nvCxnSpPr>
        <xdr:cNvPr id="871" name="直線コネクタ 870">
          <a:extLst>
            <a:ext uri="{FF2B5EF4-FFF2-40B4-BE49-F238E27FC236}">
              <a16:creationId xmlns:a16="http://schemas.microsoft.com/office/drawing/2014/main" id="{00000000-0008-0000-0600-000067030000}"/>
            </a:ext>
          </a:extLst>
        </xdr:cNvPr>
        <xdr:cNvCxnSpPr/>
      </xdr:nvCxnSpPr>
      <xdr:spPr>
        <a:xfrm>
          <a:off x="18656300" y="12953035"/>
          <a:ext cx="889000" cy="32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47142</xdr:rowOff>
    </xdr:from>
    <xdr:to>
      <xdr:col>102</xdr:col>
      <xdr:colOff>165100</xdr:colOff>
      <xdr:row>75</xdr:row>
      <xdr:rowOff>148741</xdr:rowOff>
    </xdr:to>
    <xdr:sp macro="" textlink="">
      <xdr:nvSpPr>
        <xdr:cNvPr id="872" name="フローチャート: 判断 871">
          <a:extLst>
            <a:ext uri="{FF2B5EF4-FFF2-40B4-BE49-F238E27FC236}">
              <a16:creationId xmlns:a16="http://schemas.microsoft.com/office/drawing/2014/main" id="{00000000-0008-0000-0600-000068030000}"/>
            </a:ext>
          </a:extLst>
        </xdr:cNvPr>
        <xdr:cNvSpPr/>
      </xdr:nvSpPr>
      <xdr:spPr>
        <a:xfrm>
          <a:off x="19494500" y="1290589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165269</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9278111" y="12681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63830</xdr:rowOff>
    </xdr:from>
    <xdr:to>
      <xdr:col>98</xdr:col>
      <xdr:colOff>38100</xdr:colOff>
      <xdr:row>75</xdr:row>
      <xdr:rowOff>165430</xdr:rowOff>
    </xdr:to>
    <xdr:sp macro="" textlink="">
      <xdr:nvSpPr>
        <xdr:cNvPr id="874" name="フローチャート: 判断 873">
          <a:extLst>
            <a:ext uri="{FF2B5EF4-FFF2-40B4-BE49-F238E27FC236}">
              <a16:creationId xmlns:a16="http://schemas.microsoft.com/office/drawing/2014/main" id="{00000000-0008-0000-0600-00006A030000}"/>
            </a:ext>
          </a:extLst>
        </xdr:cNvPr>
        <xdr:cNvSpPr/>
      </xdr:nvSpPr>
      <xdr:spPr>
        <a:xfrm>
          <a:off x="18605500" y="1292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156557</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389111" y="13015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8" name="テキスト ボックス 877">
          <a:extLst>
            <a:ext uri="{FF2B5EF4-FFF2-40B4-BE49-F238E27FC236}">
              <a16:creationId xmlns:a16="http://schemas.microsoft.com/office/drawing/2014/main" id="{00000000-0008-0000-0600-00006E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21882</xdr:rowOff>
    </xdr:from>
    <xdr:to>
      <xdr:col>116</xdr:col>
      <xdr:colOff>114300</xdr:colOff>
      <xdr:row>74</xdr:row>
      <xdr:rowOff>123482</xdr:rowOff>
    </xdr:to>
    <xdr:sp macro="" textlink="">
      <xdr:nvSpPr>
        <xdr:cNvPr id="881" name="楕円 880">
          <a:extLst>
            <a:ext uri="{FF2B5EF4-FFF2-40B4-BE49-F238E27FC236}">
              <a16:creationId xmlns:a16="http://schemas.microsoft.com/office/drawing/2014/main" id="{00000000-0008-0000-0600-000071030000}"/>
            </a:ext>
          </a:extLst>
        </xdr:cNvPr>
        <xdr:cNvSpPr/>
      </xdr:nvSpPr>
      <xdr:spPr>
        <a:xfrm>
          <a:off x="22110700" y="12709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73</xdr:row>
      <xdr:rowOff>44759</xdr:rowOff>
    </xdr:from>
    <xdr:ext cx="534377" cy="259045"/>
    <xdr:sp macro="" textlink="">
      <xdr:nvSpPr>
        <xdr:cNvPr id="882" name="繰出金該当値テキスト">
          <a:extLst>
            <a:ext uri="{FF2B5EF4-FFF2-40B4-BE49-F238E27FC236}">
              <a16:creationId xmlns:a16="http://schemas.microsoft.com/office/drawing/2014/main" id="{00000000-0008-0000-0600-000072030000}"/>
            </a:ext>
          </a:extLst>
        </xdr:cNvPr>
        <xdr:cNvSpPr txBox="1"/>
      </xdr:nvSpPr>
      <xdr:spPr>
        <a:xfrm>
          <a:off x="22212300" y="12560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37617</xdr:rowOff>
    </xdr:from>
    <xdr:to>
      <xdr:col>112</xdr:col>
      <xdr:colOff>38100</xdr:colOff>
      <xdr:row>74</xdr:row>
      <xdr:rowOff>139217</xdr:rowOff>
    </xdr:to>
    <xdr:sp macro="" textlink="">
      <xdr:nvSpPr>
        <xdr:cNvPr id="883" name="楕円 882">
          <a:extLst>
            <a:ext uri="{FF2B5EF4-FFF2-40B4-BE49-F238E27FC236}">
              <a16:creationId xmlns:a16="http://schemas.microsoft.com/office/drawing/2014/main" id="{00000000-0008-0000-0600-000073030000}"/>
            </a:ext>
          </a:extLst>
        </xdr:cNvPr>
        <xdr:cNvSpPr/>
      </xdr:nvSpPr>
      <xdr:spPr>
        <a:xfrm>
          <a:off x="21272500" y="12724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155744</xdr:rowOff>
    </xdr:from>
    <xdr:ext cx="534377" cy="259045"/>
    <xdr:sp macro="" textlink="">
      <xdr:nvSpPr>
        <xdr:cNvPr id="884" name="テキスト ボックス 883">
          <a:extLst>
            <a:ext uri="{FF2B5EF4-FFF2-40B4-BE49-F238E27FC236}">
              <a16:creationId xmlns:a16="http://schemas.microsoft.com/office/drawing/2014/main" id="{00000000-0008-0000-0600-000074030000}"/>
            </a:ext>
          </a:extLst>
        </xdr:cNvPr>
        <xdr:cNvSpPr txBox="1"/>
      </xdr:nvSpPr>
      <xdr:spPr>
        <a:xfrm>
          <a:off x="21056111" y="12500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167805</xdr:rowOff>
    </xdr:from>
    <xdr:to>
      <xdr:col>107</xdr:col>
      <xdr:colOff>101600</xdr:colOff>
      <xdr:row>75</xdr:row>
      <xdr:rowOff>97955</xdr:rowOff>
    </xdr:to>
    <xdr:sp macro="" textlink="">
      <xdr:nvSpPr>
        <xdr:cNvPr id="885" name="楕円 884">
          <a:extLst>
            <a:ext uri="{FF2B5EF4-FFF2-40B4-BE49-F238E27FC236}">
              <a16:creationId xmlns:a16="http://schemas.microsoft.com/office/drawing/2014/main" id="{00000000-0008-0000-0600-000075030000}"/>
            </a:ext>
          </a:extLst>
        </xdr:cNvPr>
        <xdr:cNvSpPr/>
      </xdr:nvSpPr>
      <xdr:spPr>
        <a:xfrm>
          <a:off x="20383500" y="12855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114482</xdr:rowOff>
    </xdr:from>
    <xdr:ext cx="534377" cy="259045"/>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20167111" y="126303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76441</xdr:rowOff>
    </xdr:from>
    <xdr:to>
      <xdr:col>102</xdr:col>
      <xdr:colOff>165100</xdr:colOff>
      <xdr:row>76</xdr:row>
      <xdr:rowOff>6592</xdr:rowOff>
    </xdr:to>
    <xdr:sp macro="" textlink="">
      <xdr:nvSpPr>
        <xdr:cNvPr id="887" name="楕円 886">
          <a:extLst>
            <a:ext uri="{FF2B5EF4-FFF2-40B4-BE49-F238E27FC236}">
              <a16:creationId xmlns:a16="http://schemas.microsoft.com/office/drawing/2014/main" id="{00000000-0008-0000-0600-000077030000}"/>
            </a:ext>
          </a:extLst>
        </xdr:cNvPr>
        <xdr:cNvSpPr/>
      </xdr:nvSpPr>
      <xdr:spPr>
        <a:xfrm>
          <a:off x="19494500" y="12935191"/>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169169</xdr:rowOff>
    </xdr:from>
    <xdr:ext cx="534377"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9278111" y="13027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43485</xdr:rowOff>
    </xdr:from>
    <xdr:to>
      <xdr:col>98</xdr:col>
      <xdr:colOff>38100</xdr:colOff>
      <xdr:row>75</xdr:row>
      <xdr:rowOff>145085</xdr:rowOff>
    </xdr:to>
    <xdr:sp macro="" textlink="">
      <xdr:nvSpPr>
        <xdr:cNvPr id="889" name="楕円 888">
          <a:extLst>
            <a:ext uri="{FF2B5EF4-FFF2-40B4-BE49-F238E27FC236}">
              <a16:creationId xmlns:a16="http://schemas.microsoft.com/office/drawing/2014/main" id="{00000000-0008-0000-0600-000079030000}"/>
            </a:ext>
          </a:extLst>
        </xdr:cNvPr>
        <xdr:cNvSpPr/>
      </xdr:nvSpPr>
      <xdr:spPr>
        <a:xfrm>
          <a:off x="18605500" y="129022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161612</xdr:rowOff>
    </xdr:from>
    <xdr:ext cx="534377"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389111" y="12677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94" name="正方形/長方形 893">
          <a:extLst>
            <a:ext uri="{FF2B5EF4-FFF2-40B4-BE49-F238E27FC236}">
              <a16:creationId xmlns:a16="http://schemas.microsoft.com/office/drawing/2014/main" id="{00000000-0008-0000-0600-00007E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5" name="正方形/長方形 894">
          <a:extLst>
            <a:ext uri="{FF2B5EF4-FFF2-40B4-BE49-F238E27FC236}">
              <a16:creationId xmlns:a16="http://schemas.microsoft.com/office/drawing/2014/main" id="{00000000-0008-0000-0600-00007F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6" name="正方形/長方形 895">
          <a:extLst>
            <a:ext uri="{FF2B5EF4-FFF2-40B4-BE49-F238E27FC236}">
              <a16:creationId xmlns:a16="http://schemas.microsoft.com/office/drawing/2014/main" id="{00000000-0008-0000-0600-000080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7" name="正方形/長方形 896">
          <a:extLst>
            <a:ext uri="{FF2B5EF4-FFF2-40B4-BE49-F238E27FC236}">
              <a16:creationId xmlns:a16="http://schemas.microsoft.com/office/drawing/2014/main" id="{00000000-0008-0000-0600-000081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8" name="正方形/長方形 897">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5" name="前年度繰上充用金グラフ枠">
          <a:extLst>
            <a:ext uri="{FF2B5EF4-FFF2-40B4-BE49-F238E27FC236}">
              <a16:creationId xmlns:a16="http://schemas.microsoft.com/office/drawing/2014/main" id="{00000000-0008-0000-0600-000089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7" name="前年度繰上充用金最小値テキスト">
          <a:extLst>
            <a:ext uri="{FF2B5EF4-FFF2-40B4-BE49-F238E27FC236}">
              <a16:creationId xmlns:a16="http://schemas.microsoft.com/office/drawing/2014/main" id="{00000000-0008-0000-0600-00008B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9" name="前年度繰上充用金最大値テキスト">
          <a:extLst>
            <a:ext uri="{FF2B5EF4-FFF2-40B4-BE49-F238E27FC236}">
              <a16:creationId xmlns:a16="http://schemas.microsoft.com/office/drawing/2014/main" id="{00000000-0008-0000-0600-00008D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12" name="前年度繰上充用金平均値テキスト">
          <a:extLst>
            <a:ext uri="{FF2B5EF4-FFF2-40B4-BE49-F238E27FC236}">
              <a16:creationId xmlns:a16="http://schemas.microsoft.com/office/drawing/2014/main" id="{00000000-0008-0000-0600-000090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14" name="直線コネクタ 913">
          <a:extLst>
            <a:ext uri="{FF2B5EF4-FFF2-40B4-BE49-F238E27FC236}">
              <a16:creationId xmlns:a16="http://schemas.microsoft.com/office/drawing/2014/main" id="{00000000-0008-0000-0600-000092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5" name="フローチャート: 判断 914">
          <a:extLst>
            <a:ext uri="{FF2B5EF4-FFF2-40B4-BE49-F238E27FC236}">
              <a16:creationId xmlns:a16="http://schemas.microsoft.com/office/drawing/2014/main" id="{00000000-0008-0000-0600-000093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7" name="直線コネクタ 916">
          <a:extLst>
            <a:ext uri="{FF2B5EF4-FFF2-40B4-BE49-F238E27FC236}">
              <a16:creationId xmlns:a16="http://schemas.microsoft.com/office/drawing/2014/main" id="{00000000-0008-0000-0600-000095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20" name="直線コネクタ 919">
          <a:extLst>
            <a:ext uri="{FF2B5EF4-FFF2-40B4-BE49-F238E27FC236}">
              <a16:creationId xmlns:a16="http://schemas.microsoft.com/office/drawing/2014/main" id="{00000000-0008-0000-0600-000098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21" name="フローチャート: 判断 920">
          <a:extLst>
            <a:ext uri="{FF2B5EF4-FFF2-40B4-BE49-F238E27FC236}">
              <a16:creationId xmlns:a16="http://schemas.microsoft.com/office/drawing/2014/main" id="{00000000-0008-0000-0600-000099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3" name="フローチャート: 判断 922">
          <a:extLst>
            <a:ext uri="{FF2B5EF4-FFF2-40B4-BE49-F238E27FC236}">
              <a16:creationId xmlns:a16="http://schemas.microsoft.com/office/drawing/2014/main" id="{00000000-0008-0000-0600-00009B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7" name="テキスト ボックス 926">
          <a:extLst>
            <a:ext uri="{FF2B5EF4-FFF2-40B4-BE49-F238E27FC236}">
              <a16:creationId xmlns:a16="http://schemas.microsoft.com/office/drawing/2014/main" id="{00000000-0008-0000-0600-00009F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30" name="楕円 929">
          <a:extLst>
            <a:ext uri="{FF2B5EF4-FFF2-40B4-BE49-F238E27FC236}">
              <a16:creationId xmlns:a16="http://schemas.microsoft.com/office/drawing/2014/main" id="{00000000-0008-0000-0600-0000A2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31" name="前年度繰上充用金該当値テキスト">
          <a:extLst>
            <a:ext uri="{FF2B5EF4-FFF2-40B4-BE49-F238E27FC236}">
              <a16:creationId xmlns:a16="http://schemas.microsoft.com/office/drawing/2014/main" id="{00000000-0008-0000-0600-0000A3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32" name="楕円 931">
          <a:extLst>
            <a:ext uri="{FF2B5EF4-FFF2-40B4-BE49-F238E27FC236}">
              <a16:creationId xmlns:a16="http://schemas.microsoft.com/office/drawing/2014/main" id="{00000000-0008-0000-0600-0000A4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34" name="楕円 933">
          <a:extLst>
            <a:ext uri="{FF2B5EF4-FFF2-40B4-BE49-F238E27FC236}">
              <a16:creationId xmlns:a16="http://schemas.microsoft.com/office/drawing/2014/main" id="{00000000-0008-0000-0600-0000A6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6" name="楕円 935">
          <a:extLst>
            <a:ext uri="{FF2B5EF4-FFF2-40B4-BE49-F238E27FC236}">
              <a16:creationId xmlns:a16="http://schemas.microsoft.com/office/drawing/2014/main" id="{00000000-0008-0000-0600-0000A8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8" name="楕円 937">
          <a:extLst>
            <a:ext uri="{FF2B5EF4-FFF2-40B4-BE49-F238E27FC236}">
              <a16:creationId xmlns:a16="http://schemas.microsoft.com/office/drawing/2014/main" id="{00000000-0008-0000-0600-0000AA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9" name="テキスト ボックス 938">
          <a:extLst>
            <a:ext uri="{FF2B5EF4-FFF2-40B4-BE49-F238E27FC236}">
              <a16:creationId xmlns:a16="http://schemas.microsoft.com/office/drawing/2014/main" id="{00000000-0008-0000-0600-0000AB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40" name="正方形/長方形 939">
          <a:extLst>
            <a:ext uri="{FF2B5EF4-FFF2-40B4-BE49-F238E27FC236}">
              <a16:creationId xmlns:a16="http://schemas.microsoft.com/office/drawing/2014/main" id="{00000000-0008-0000-0600-0000A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41" name="正方形/長方形 940">
          <a:extLst>
            <a:ext uri="{FF2B5EF4-FFF2-40B4-BE49-F238E27FC236}">
              <a16:creationId xmlns:a16="http://schemas.microsoft.com/office/drawing/2014/main" id="{00000000-0008-0000-0600-0000A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42" name="テキスト ボックス 941">
          <a:extLst>
            <a:ext uri="{FF2B5EF4-FFF2-40B4-BE49-F238E27FC236}">
              <a16:creationId xmlns:a16="http://schemas.microsoft.com/office/drawing/2014/main" id="{00000000-0008-0000-0600-0000A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a:solidFill>
                <a:schemeClr val="dk1"/>
              </a:solidFill>
              <a:effectLst/>
              <a:latin typeface="+mn-lt"/>
              <a:ea typeface="+mn-ea"/>
              <a:cs typeface="+mn-cs"/>
            </a:rPr>
            <a:t>歳出決算総額は、住民一人当たり</a:t>
          </a:r>
          <a:r>
            <a:rPr kumimoji="1" lang="en-US" altLang="ja-JP" sz="1100">
              <a:solidFill>
                <a:schemeClr val="dk1"/>
              </a:solidFill>
              <a:effectLst/>
              <a:latin typeface="+mn-lt"/>
              <a:ea typeface="+mn-ea"/>
              <a:cs typeface="+mn-cs"/>
            </a:rPr>
            <a:t>451,972</a:t>
          </a:r>
          <a:r>
            <a:rPr kumimoji="1" lang="ja-JP" altLang="en-US" sz="1100">
              <a:solidFill>
                <a:schemeClr val="dk1"/>
              </a:solidFill>
              <a:effectLst/>
              <a:latin typeface="+mn-lt"/>
              <a:ea typeface="+mn-ea"/>
              <a:cs typeface="+mn-cs"/>
            </a:rPr>
            <a:t>円と</a:t>
          </a:r>
          <a:r>
            <a:rPr kumimoji="1" lang="ja-JP" altLang="ja-JP" sz="1100">
              <a:solidFill>
                <a:schemeClr val="dk1"/>
              </a:solidFill>
              <a:effectLst/>
              <a:latin typeface="+mn-lt"/>
              <a:ea typeface="+mn-ea"/>
              <a:cs typeface="+mn-cs"/>
            </a:rPr>
            <a:t>なっており、前年度と比べ</a:t>
          </a:r>
          <a:r>
            <a:rPr kumimoji="1" lang="en-US" altLang="ja-JP" sz="1100">
              <a:solidFill>
                <a:schemeClr val="dk1"/>
              </a:solidFill>
              <a:effectLst/>
              <a:latin typeface="+mn-lt"/>
              <a:ea typeface="+mn-ea"/>
              <a:cs typeface="+mn-cs"/>
            </a:rPr>
            <a:t>15,260</a:t>
          </a:r>
          <a:r>
            <a:rPr kumimoji="1" lang="ja-JP" altLang="en-US" sz="1100">
              <a:solidFill>
                <a:schemeClr val="dk1"/>
              </a:solidFill>
              <a:effectLst/>
              <a:latin typeface="+mn-lt"/>
              <a:ea typeface="+mn-ea"/>
              <a:cs typeface="+mn-cs"/>
            </a:rPr>
            <a:t>円増加</a:t>
          </a:r>
          <a:r>
            <a:rPr kumimoji="1" lang="ja-JP" altLang="ja-JP" sz="1100">
              <a:solidFill>
                <a:schemeClr val="dk1"/>
              </a:solidFill>
              <a:effectLst/>
              <a:latin typeface="+mn-lt"/>
              <a:ea typeface="+mn-ea"/>
              <a:cs typeface="+mn-cs"/>
            </a:rPr>
            <a:t>している。</a:t>
          </a:r>
          <a:endParaRPr lang="ja-JP" altLang="ja-JP" sz="1400">
            <a:effectLst/>
          </a:endParaRPr>
        </a:p>
        <a:p>
          <a:r>
            <a:rPr kumimoji="1" lang="ja-JP" altLang="ja-JP" sz="1100">
              <a:solidFill>
                <a:schemeClr val="dk1"/>
              </a:solidFill>
              <a:effectLst/>
              <a:latin typeface="+mn-lt"/>
              <a:ea typeface="+mn-ea"/>
              <a:cs typeface="+mn-cs"/>
            </a:rPr>
            <a:t>　</a:t>
          </a:r>
          <a:r>
            <a:rPr kumimoji="1" lang="ja-JP" altLang="en-US" sz="1100">
              <a:solidFill>
                <a:schemeClr val="dk1"/>
              </a:solidFill>
              <a:effectLst/>
              <a:latin typeface="+mn-lt"/>
              <a:ea typeface="+mn-ea"/>
              <a:cs typeface="+mn-cs"/>
            </a:rPr>
            <a:t>人件費は、定年延長による退職手当の増や人事院勧告による給与費の増などにより、前年度と比べ</a:t>
          </a:r>
          <a:r>
            <a:rPr kumimoji="1" lang="en-US" altLang="ja-JP" sz="1100">
              <a:solidFill>
                <a:schemeClr val="dk1"/>
              </a:solidFill>
              <a:effectLst/>
              <a:latin typeface="+mn-lt"/>
              <a:ea typeface="+mn-ea"/>
              <a:cs typeface="+mn-cs"/>
            </a:rPr>
            <a:t>30.3</a:t>
          </a:r>
          <a:r>
            <a:rPr kumimoji="1" lang="ja-JP" altLang="en-US" sz="1100">
              <a:solidFill>
                <a:schemeClr val="dk1"/>
              </a:solidFill>
              <a:effectLst/>
              <a:latin typeface="+mn-lt"/>
              <a:ea typeface="+mn-ea"/>
              <a:cs typeface="+mn-cs"/>
            </a:rPr>
            <a:t>億円増加し、一人あたり前年度に比べ</a:t>
          </a:r>
          <a:r>
            <a:rPr kumimoji="1" lang="en-US" altLang="ja-JP" sz="1100">
              <a:solidFill>
                <a:schemeClr val="dk1"/>
              </a:solidFill>
              <a:effectLst/>
              <a:latin typeface="+mn-lt"/>
              <a:ea typeface="+mn-ea"/>
              <a:cs typeface="+mn-cs"/>
            </a:rPr>
            <a:t>8,823</a:t>
          </a:r>
          <a:r>
            <a:rPr kumimoji="1" lang="ja-JP" altLang="en-US" sz="1100">
              <a:solidFill>
                <a:schemeClr val="dk1"/>
              </a:solidFill>
              <a:effectLst/>
              <a:latin typeface="+mn-lt"/>
              <a:ea typeface="+mn-ea"/>
              <a:cs typeface="+mn-cs"/>
            </a:rPr>
            <a:t>円増加した。</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補助費等</a:t>
          </a:r>
          <a:r>
            <a:rPr kumimoji="1" lang="ja-JP" altLang="ja-JP" sz="1100">
              <a:solidFill>
                <a:schemeClr val="dk1"/>
              </a:solidFill>
              <a:effectLst/>
              <a:latin typeface="+mn-lt"/>
              <a:ea typeface="+mn-ea"/>
              <a:cs typeface="+mn-cs"/>
            </a:rPr>
            <a:t>は、</a:t>
          </a:r>
          <a:r>
            <a:rPr kumimoji="1" lang="ja-JP" altLang="en-US" sz="1100">
              <a:solidFill>
                <a:schemeClr val="dk1"/>
              </a:solidFill>
              <a:effectLst/>
              <a:latin typeface="+mn-lt"/>
              <a:ea typeface="+mn-ea"/>
              <a:cs typeface="+mn-cs"/>
            </a:rPr>
            <a:t>新型コロナウイルス予防接種事業や新型インフルエンザ等対策事業の減などにより、前年度と比べて</a:t>
          </a:r>
          <a:r>
            <a:rPr kumimoji="1" lang="en-US" altLang="ja-JP" sz="1100">
              <a:solidFill>
                <a:schemeClr val="dk1"/>
              </a:solidFill>
              <a:effectLst/>
              <a:latin typeface="+mn-lt"/>
              <a:ea typeface="+mn-ea"/>
              <a:cs typeface="+mn-cs"/>
            </a:rPr>
            <a:t>28.3</a:t>
          </a:r>
          <a:r>
            <a:rPr kumimoji="1" lang="ja-JP" altLang="en-US" sz="1100">
              <a:solidFill>
                <a:schemeClr val="dk1"/>
              </a:solidFill>
              <a:effectLst/>
              <a:latin typeface="+mn-lt"/>
              <a:ea typeface="+mn-ea"/>
              <a:cs typeface="+mn-cs"/>
            </a:rPr>
            <a:t>億円減少し、一人あたり前年度に比べ</a:t>
          </a:r>
          <a:r>
            <a:rPr kumimoji="1" lang="en-US" altLang="ja-JP" sz="1100">
              <a:solidFill>
                <a:schemeClr val="dk1"/>
              </a:solidFill>
              <a:effectLst/>
              <a:latin typeface="+mn-lt"/>
              <a:ea typeface="+mn-ea"/>
              <a:cs typeface="+mn-cs"/>
            </a:rPr>
            <a:t>6,979</a:t>
          </a:r>
          <a:r>
            <a:rPr kumimoji="1" lang="ja-JP" altLang="en-US" sz="1100">
              <a:solidFill>
                <a:schemeClr val="dk1"/>
              </a:solidFill>
              <a:effectLst/>
              <a:latin typeface="+mn-lt"/>
              <a:ea typeface="+mn-ea"/>
              <a:cs typeface="+mn-cs"/>
            </a:rPr>
            <a:t>円減少した。</a:t>
          </a:r>
          <a:r>
            <a:rPr kumimoji="1" lang="ja-JP" altLang="ja-JP" sz="1100">
              <a:solidFill>
                <a:schemeClr val="dk1"/>
              </a:solidFill>
              <a:effectLst/>
              <a:latin typeface="+mn-lt"/>
              <a:ea typeface="+mn-ea"/>
              <a:cs typeface="+mn-cs"/>
            </a:rPr>
            <a:t>　</a:t>
          </a:r>
          <a:endParaRPr kumimoji="1" lang="en-US" altLang="ja-JP" sz="1100">
            <a:solidFill>
              <a:schemeClr val="dk1"/>
            </a:solidFill>
            <a:effectLst/>
            <a:latin typeface="+mn-lt"/>
            <a:ea typeface="+mn-ea"/>
            <a:cs typeface="+mn-cs"/>
          </a:endParaRPr>
        </a:p>
        <a:p>
          <a:r>
            <a:rPr kumimoji="1" lang="ja-JP" altLang="en-US" sz="1100">
              <a:solidFill>
                <a:schemeClr val="dk1"/>
              </a:solidFill>
              <a:effectLst/>
              <a:latin typeface="+mn-lt"/>
              <a:ea typeface="+mn-ea"/>
              <a:cs typeface="+mn-cs"/>
            </a:rPr>
            <a:t>　</a:t>
          </a:r>
          <a:r>
            <a:rPr kumimoji="1" lang="ja-JP" altLang="ja-JP" sz="1100">
              <a:solidFill>
                <a:schemeClr val="dk1"/>
              </a:solidFill>
              <a:effectLst/>
              <a:latin typeface="+mn-lt"/>
              <a:ea typeface="+mn-ea"/>
              <a:cs typeface="+mn-cs"/>
            </a:rPr>
            <a:t>普通建設事業費は、</a:t>
          </a:r>
          <a:r>
            <a:rPr lang="ja-JP" altLang="ja-JP" sz="1100" b="0" i="0" baseline="0">
              <a:solidFill>
                <a:schemeClr val="dk1"/>
              </a:solidFill>
              <a:effectLst/>
              <a:latin typeface="+mn-lt"/>
              <a:ea typeface="+mn-ea"/>
              <a:cs typeface="+mn-cs"/>
            </a:rPr>
            <a:t>中学校営繕工事に伴う工事請負費の減</a:t>
          </a:r>
          <a:r>
            <a:rPr lang="ja-JP" altLang="en-US" sz="1100" b="0" i="0" baseline="0">
              <a:solidFill>
                <a:schemeClr val="dk1"/>
              </a:solidFill>
              <a:effectLst/>
              <a:latin typeface="+mn-lt"/>
              <a:ea typeface="+mn-ea"/>
              <a:cs typeface="+mn-cs"/>
            </a:rPr>
            <a:t>などにより</a:t>
          </a:r>
          <a:r>
            <a:rPr lang="en-US" altLang="ja-JP" sz="1100" b="0" i="0" baseline="0">
              <a:solidFill>
                <a:schemeClr val="dk1"/>
              </a:solidFill>
              <a:effectLst/>
              <a:latin typeface="+mn-lt"/>
              <a:ea typeface="+mn-ea"/>
              <a:cs typeface="+mn-cs"/>
            </a:rPr>
            <a:t>4.6</a:t>
          </a:r>
          <a:r>
            <a:rPr lang="ja-JP" altLang="en-US" sz="1100" b="0" i="0" baseline="0">
              <a:solidFill>
                <a:schemeClr val="dk1"/>
              </a:solidFill>
              <a:effectLst/>
              <a:latin typeface="+mn-lt"/>
              <a:ea typeface="+mn-ea"/>
              <a:cs typeface="+mn-cs"/>
            </a:rPr>
            <a:t>億円減少し</a:t>
          </a:r>
          <a:r>
            <a:rPr kumimoji="1" lang="ja-JP" altLang="ja-JP" sz="1100">
              <a:solidFill>
                <a:schemeClr val="dk1"/>
              </a:solidFill>
              <a:effectLst/>
              <a:latin typeface="+mn-lt"/>
              <a:ea typeface="+mn-ea"/>
              <a:cs typeface="+mn-cs"/>
            </a:rPr>
            <a:t>ているものの、</a:t>
          </a:r>
          <a:r>
            <a:rPr kumimoji="1" lang="ja-JP" altLang="en-US" sz="1100">
              <a:solidFill>
                <a:schemeClr val="dk1"/>
              </a:solidFill>
              <a:effectLst/>
              <a:latin typeface="+mn-lt"/>
              <a:ea typeface="+mn-ea"/>
              <a:cs typeface="+mn-cs"/>
            </a:rPr>
            <a:t>今後も</a:t>
          </a:r>
          <a:r>
            <a:rPr kumimoji="1" lang="ja-JP" altLang="ja-JP" sz="1100">
              <a:solidFill>
                <a:schemeClr val="dk1"/>
              </a:solidFill>
              <a:effectLst/>
              <a:latin typeface="+mn-lt"/>
              <a:ea typeface="+mn-ea"/>
              <a:cs typeface="+mn-cs"/>
            </a:rPr>
            <a:t>老朽化した施設整備の更新</a:t>
          </a:r>
          <a:r>
            <a:rPr kumimoji="1" lang="ja-JP" altLang="en-US" sz="1100">
              <a:solidFill>
                <a:schemeClr val="dk1"/>
              </a:solidFill>
              <a:effectLst/>
              <a:latin typeface="+mn-lt"/>
              <a:ea typeface="+mn-ea"/>
              <a:cs typeface="+mn-cs"/>
            </a:rPr>
            <a:t>が</a:t>
          </a:r>
          <a:r>
            <a:rPr kumimoji="1" lang="ja-JP" altLang="ja-JP" sz="1100">
              <a:solidFill>
                <a:schemeClr val="dk1"/>
              </a:solidFill>
              <a:effectLst/>
              <a:latin typeface="+mn-lt"/>
              <a:ea typeface="+mn-ea"/>
              <a:cs typeface="+mn-cs"/>
            </a:rPr>
            <a:t>予定されているため、</a:t>
          </a:r>
          <a:r>
            <a:rPr kumimoji="1" lang="en-US" altLang="ja-JP" sz="1100">
              <a:solidFill>
                <a:schemeClr val="dk1"/>
              </a:solidFill>
              <a:effectLst/>
              <a:latin typeface="+mn-lt"/>
              <a:ea typeface="+mn-ea"/>
              <a:cs typeface="+mn-cs"/>
            </a:rPr>
            <a:t>FM</a:t>
          </a:r>
          <a:r>
            <a:rPr kumimoji="1" lang="ja-JP" altLang="ja-JP" sz="1100">
              <a:solidFill>
                <a:schemeClr val="dk1"/>
              </a:solidFill>
              <a:effectLst/>
              <a:latin typeface="+mn-lt"/>
              <a:ea typeface="+mn-ea"/>
              <a:cs typeface="+mn-cs"/>
            </a:rPr>
            <a:t>戦略プランに基づき施設の複合化や長寿命化対策を進め健全な財政運営に努める。</a:t>
          </a:r>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神奈川県横須賀市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379,041
371,536
100.81
177,320,498
171,315,612
5,708,492
89,193,022
178,858,278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6.2
36.2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R05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    </a:t>
          </a:r>
          <a:r>
            <a:rPr kumimoji="1" lang="en-US" altLang="ja-JP" sz="1100" b="1">
              <a:solidFill>
                <a:srgbClr val="000000"/>
              </a:solidFill>
              <a:latin typeface="ＭＳ ゴシック" panose="020B0609070205080204" pitchFamily="49" charset="-128"/>
              <a:ea typeface="ＭＳ ゴシック" panose="020B0609070205080204" pitchFamily="49" charset="-128"/>
            </a:rPr>
            <a:t>R06  </a:t>
          </a:r>
          <a:r>
            <a:rPr kumimoji="1" lang="ja-JP" altLang="en-US" sz="1100" b="1">
              <a:solidFill>
                <a:srgbClr val="000000"/>
              </a:solidFill>
              <a:latin typeface="ＭＳ ゴシック" panose="020B0609070205080204" pitchFamily="49" charset="-128"/>
              <a:ea typeface="ＭＳ ゴシック" panose="020B0609070205080204" pitchFamily="49" charset="-128"/>
            </a:rPr>
            <a:t>中核市</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3974</xdr:colOff>
      <xdr:row>40</xdr:row>
      <xdr:rowOff>111777</xdr:rowOff>
    </xdr:from>
    <xdr:ext cx="377026"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384974" y="6969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159512</xdr:rowOff>
    </xdr:from>
    <xdr:to>
      <xdr:col>24</xdr:col>
      <xdr:colOff>62865</xdr:colOff>
      <xdr:row>37</xdr:row>
      <xdr:rowOff>138938</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303012"/>
          <a:ext cx="1270" cy="11795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142765</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486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37</xdr:row>
      <xdr:rowOff>138938</xdr:rowOff>
    </xdr:from>
    <xdr:to>
      <xdr:col>24</xdr:col>
      <xdr:colOff>152400</xdr:colOff>
      <xdr:row>37</xdr:row>
      <xdr:rowOff>138938</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482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106189</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78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159512</xdr:rowOff>
    </xdr:from>
    <xdr:to>
      <xdr:col>24</xdr:col>
      <xdr:colOff>152400</xdr:colOff>
      <xdr:row>30</xdr:row>
      <xdr:rowOff>159512</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3030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131318</xdr:rowOff>
    </xdr:from>
    <xdr:to>
      <xdr:col>24</xdr:col>
      <xdr:colOff>63500</xdr:colOff>
      <xdr:row>34</xdr:row>
      <xdr:rowOff>135128</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960618"/>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157243</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865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7366</xdr:rowOff>
    </xdr:from>
    <xdr:to>
      <xdr:col>24</xdr:col>
      <xdr:colOff>114300</xdr:colOff>
      <xdr:row>35</xdr:row>
      <xdr:rowOff>108966</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600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118364</xdr:rowOff>
    </xdr:from>
    <xdr:to>
      <xdr:col>19</xdr:col>
      <xdr:colOff>177800</xdr:colOff>
      <xdr:row>34</xdr:row>
      <xdr:rowOff>131318</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947664"/>
          <a:ext cx="889000" cy="129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27940</xdr:rowOff>
    </xdr:from>
    <xdr:to>
      <xdr:col>20</xdr:col>
      <xdr:colOff>38100</xdr:colOff>
      <xdr:row>35</xdr:row>
      <xdr:rowOff>129540</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60286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120667</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121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118364</xdr:rowOff>
    </xdr:from>
    <xdr:to>
      <xdr:col>15</xdr:col>
      <xdr:colOff>50800</xdr:colOff>
      <xdr:row>34</xdr:row>
      <xdr:rowOff>136652</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flipV="1">
          <a:off x="2019300" y="5947664"/>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42418</xdr:rowOff>
    </xdr:from>
    <xdr:to>
      <xdr:col>15</xdr:col>
      <xdr:colOff>101600</xdr:colOff>
      <xdr:row>35</xdr:row>
      <xdr:rowOff>144018</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6043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135145</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6135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136652</xdr:rowOff>
    </xdr:from>
    <xdr:to>
      <xdr:col>10</xdr:col>
      <xdr:colOff>114300</xdr:colOff>
      <xdr:row>34</xdr:row>
      <xdr:rowOff>151130</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5965952"/>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56134</xdr:rowOff>
    </xdr:from>
    <xdr:to>
      <xdr:col>10</xdr:col>
      <xdr:colOff>165100</xdr:colOff>
      <xdr:row>35</xdr:row>
      <xdr:rowOff>157734</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60568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148861</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614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58420</xdr:rowOff>
    </xdr:from>
    <xdr:to>
      <xdr:col>6</xdr:col>
      <xdr:colOff>38100</xdr:colOff>
      <xdr:row>35</xdr:row>
      <xdr:rowOff>160020</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6059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151147</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6151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84328</xdr:rowOff>
    </xdr:from>
    <xdr:to>
      <xdr:col>24</xdr:col>
      <xdr:colOff>114300</xdr:colOff>
      <xdr:row>35</xdr:row>
      <xdr:rowOff>14478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91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107205</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7650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80518</xdr:rowOff>
    </xdr:from>
    <xdr:to>
      <xdr:col>20</xdr:col>
      <xdr:colOff>38100</xdr:colOff>
      <xdr:row>35</xdr:row>
      <xdr:rowOff>10668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909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33</xdr:row>
      <xdr:rowOff>27195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685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67564</xdr:rowOff>
    </xdr:from>
    <xdr:to>
      <xdr:col>15</xdr:col>
      <xdr:colOff>101600</xdr:colOff>
      <xdr:row>34</xdr:row>
      <xdr:rowOff>169164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896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33</xdr:row>
      <xdr:rowOff>14241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672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85852</xdr:rowOff>
    </xdr:from>
    <xdr:to>
      <xdr:col>10</xdr:col>
      <xdr:colOff>165100</xdr:colOff>
      <xdr:row>35</xdr:row>
      <xdr:rowOff>16002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91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32529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6903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100330</xdr:rowOff>
    </xdr:from>
    <xdr:to>
      <xdr:col>6</xdr:col>
      <xdr:colOff>38100</xdr:colOff>
      <xdr:row>35</xdr:row>
      <xdr:rowOff>30480</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929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47007</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704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53</xdr:row>
      <xdr:rowOff>57671</xdr:rowOff>
    </xdr:from>
    <xdr:to>
      <xdr:col>24</xdr:col>
      <xdr:colOff>62865</xdr:colOff>
      <xdr:row>59</xdr:row>
      <xdr:rowOff>46812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9144521"/>
          <a:ext cx="1270" cy="10178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50639</xdr:rowOff>
    </xdr:from>
    <xdr:ext cx="534377"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166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46812</xdr:rowOff>
    </xdr:from>
    <xdr:to>
      <xdr:col>24</xdr:col>
      <xdr:colOff>152400</xdr:colOff>
      <xdr:row>59</xdr:row>
      <xdr:rowOff>46812</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1623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4348</xdr:rowOff>
    </xdr:from>
    <xdr:ext cx="599010"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919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109,959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53</xdr:row>
      <xdr:rowOff>57671</xdr:rowOff>
    </xdr:from>
    <xdr:to>
      <xdr:col>24</xdr:col>
      <xdr:colOff>152400</xdr:colOff>
      <xdr:row>53</xdr:row>
      <xdr:rowOff>57671</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91445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146431</xdr:rowOff>
    </xdr:from>
    <xdr:to>
      <xdr:col>24</xdr:col>
      <xdr:colOff>63500</xdr:colOff>
      <xdr:row>58</xdr:row>
      <xdr:rowOff>112420</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9919081"/>
          <a:ext cx="838200" cy="1374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85158</xdr:rowOff>
    </xdr:from>
    <xdr:ext cx="534377"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8578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106731</xdr:rowOff>
    </xdr:from>
    <xdr:to>
      <xdr:col>24</xdr:col>
      <xdr:colOff>114300</xdr:colOff>
      <xdr:row>58</xdr:row>
      <xdr:rowOff>36881</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793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47930</xdr:rowOff>
    </xdr:from>
    <xdr:to>
      <xdr:col>19</xdr:col>
      <xdr:colOff>177800</xdr:colOff>
      <xdr:row>58</xdr:row>
      <xdr:rowOff>112420</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992030"/>
          <a:ext cx="889000" cy="64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168542</xdr:rowOff>
    </xdr:from>
    <xdr:to>
      <xdr:col>20</xdr:col>
      <xdr:colOff>38100</xdr:colOff>
      <xdr:row>58</xdr:row>
      <xdr:rowOff>98692</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941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115219</xdr:rowOff>
    </xdr:from>
    <xdr:ext cx="534377"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530111" y="9716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7251</xdr:rowOff>
    </xdr:from>
    <xdr:to>
      <xdr:col>15</xdr:col>
      <xdr:colOff>50800</xdr:colOff>
      <xdr:row>58</xdr:row>
      <xdr:rowOff>47930</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019300" y="9951351"/>
          <a:ext cx="889000" cy="40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145872</xdr:rowOff>
    </xdr:from>
    <xdr:to>
      <xdr:col>15</xdr:col>
      <xdr:colOff>101600</xdr:colOff>
      <xdr:row>58</xdr:row>
      <xdr:rowOff>76022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918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92549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41111" y="9693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75362</xdr:rowOff>
    </xdr:from>
    <xdr:to>
      <xdr:col>10</xdr:col>
      <xdr:colOff>114300</xdr:colOff>
      <xdr:row>58</xdr:row>
      <xdr:rowOff>7251</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8647862"/>
          <a:ext cx="889000" cy="1303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146786</xdr:rowOff>
    </xdr:from>
    <xdr:to>
      <xdr:col>10</xdr:col>
      <xdr:colOff>165100</xdr:colOff>
      <xdr:row>58</xdr:row>
      <xdr:rowOff>76936</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919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68063</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52111" y="100121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124523</xdr:rowOff>
    </xdr:from>
    <xdr:to>
      <xdr:col>6</xdr:col>
      <xdr:colOff>38100</xdr:colOff>
      <xdr:row>51</xdr:row>
      <xdr:rowOff>54673</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869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51</xdr:row>
      <xdr:rowOff>45800</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8789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95631</xdr:rowOff>
    </xdr:from>
    <xdr:to>
      <xdr:col>24</xdr:col>
      <xdr:colOff>114300</xdr:colOff>
      <xdr:row>58</xdr:row>
      <xdr:rowOff>25781</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868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118508</xdr:rowOff>
    </xdr:from>
    <xdr:ext cx="534377"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719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61620</xdr:rowOff>
    </xdr:from>
    <xdr:to>
      <xdr:col>20</xdr:col>
      <xdr:colOff>38100</xdr:colOff>
      <xdr:row>58</xdr:row>
      <xdr:rowOff>163220</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10005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154347</xdr:rowOff>
    </xdr:from>
    <xdr:ext cx="534377"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530111" y="100984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168580</xdr:rowOff>
    </xdr:from>
    <xdr:to>
      <xdr:col>15</xdr:col>
      <xdr:colOff>101600</xdr:colOff>
      <xdr:row>58</xdr:row>
      <xdr:rowOff>98730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941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89857</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41111" y="10033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127901</xdr:rowOff>
    </xdr:from>
    <xdr:to>
      <xdr:col>10</xdr:col>
      <xdr:colOff>165100</xdr:colOff>
      <xdr:row>58</xdr:row>
      <xdr:rowOff>58051</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90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74578</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52111" y="9675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24562</xdr:rowOff>
    </xdr:from>
    <xdr:to>
      <xdr:col>6</xdr:col>
      <xdr:colOff>38100</xdr:colOff>
      <xdr:row>50</xdr:row>
      <xdr:rowOff>126162</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859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48</xdr:row>
      <xdr:rowOff>142689</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83722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205,929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7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民生費グラフ枠">
          <a:extLst>
            <a:ext uri="{FF2B5EF4-FFF2-40B4-BE49-F238E27FC236}">
              <a16:creationId xmlns:a16="http://schemas.microsoft.com/office/drawing/2014/main" id="{00000000-0008-0000-07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151046</xdr:rowOff>
    </xdr:from>
    <xdr:to>
      <xdr:col>24</xdr:col>
      <xdr:colOff>62865</xdr:colOff>
      <xdr:row>78</xdr:row>
      <xdr:rowOff>121518</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flipV="1">
          <a:off x="4633595" y="12323996"/>
          <a:ext cx="1270" cy="11706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125345</xdr:rowOff>
    </xdr:from>
    <xdr:ext cx="599010" cy="259045"/>
    <xdr:sp macro="" textlink="">
      <xdr:nvSpPr>
        <xdr:cNvPr id="173" name="民生費最小値テキスト">
          <a:extLst>
            <a:ext uri="{FF2B5EF4-FFF2-40B4-BE49-F238E27FC236}">
              <a16:creationId xmlns:a16="http://schemas.microsoft.com/office/drawing/2014/main" id="{00000000-0008-0000-0700-0000AD000000}"/>
            </a:ext>
          </a:extLst>
        </xdr:cNvPr>
        <xdr:cNvSpPr txBox="1"/>
      </xdr:nvSpPr>
      <xdr:spPr>
        <a:xfrm>
          <a:off x="4686300" y="13498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121518</xdr:rowOff>
    </xdr:from>
    <xdr:to>
      <xdr:col>24</xdr:col>
      <xdr:colOff>152400</xdr:colOff>
      <xdr:row>78</xdr:row>
      <xdr:rowOff>121518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3494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97723</xdr:rowOff>
    </xdr:from>
    <xdr:ext cx="599010" cy="259045"/>
    <xdr:sp macro="" textlink="">
      <xdr:nvSpPr>
        <xdr:cNvPr id="175" name="民生費最大値テキスト">
          <a:extLst>
            <a:ext uri="{FF2B5EF4-FFF2-40B4-BE49-F238E27FC236}">
              <a16:creationId xmlns:a16="http://schemas.microsoft.com/office/drawing/2014/main" id="{00000000-0008-0000-0700-0000AF000000}"/>
            </a:ext>
          </a:extLst>
        </xdr:cNvPr>
        <xdr:cNvSpPr txBox="1"/>
      </xdr:nvSpPr>
      <xdr:spPr>
        <a:xfrm>
          <a:off x="4686300" y="120992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316,011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151046</xdr:rowOff>
    </xdr:from>
    <xdr:to>
      <xdr:col>24</xdr:col>
      <xdr:colOff>152400</xdr:colOff>
      <xdr:row>71</xdr:row>
      <xdr:rowOff>151046</xdr:rowOff>
    </xdr:to>
    <xdr:cxnSp macro="">
      <xdr:nvCxnSpPr>
        <xdr:cNvPr id="176" name="直線コネクタ 175">
          <a:extLst>
            <a:ext uri="{FF2B5EF4-FFF2-40B4-BE49-F238E27FC236}">
              <a16:creationId xmlns:a16="http://schemas.microsoft.com/office/drawing/2014/main" id="{00000000-0008-0000-0700-0000B0000000}"/>
            </a:ext>
          </a:extLst>
        </xdr:cNvPr>
        <xdr:cNvCxnSpPr/>
      </xdr:nvCxnSpPr>
      <xdr:spPr>
        <a:xfrm>
          <a:off x="4546600" y="12323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76157</xdr:rowOff>
    </xdr:from>
    <xdr:to>
      <xdr:col>24</xdr:col>
      <xdr:colOff>63500</xdr:colOff>
      <xdr:row>77</xdr:row>
      <xdr:rowOff>142528</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3797300" y="13277807"/>
          <a:ext cx="838200" cy="66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49986</xdr:rowOff>
    </xdr:from>
    <xdr:ext cx="599010" cy="259045"/>
    <xdr:sp macro="" textlink="">
      <xdr:nvSpPr>
        <xdr:cNvPr id="178" name="民生費平均値テキスト">
          <a:extLst>
            <a:ext uri="{FF2B5EF4-FFF2-40B4-BE49-F238E27FC236}">
              <a16:creationId xmlns:a16="http://schemas.microsoft.com/office/drawing/2014/main" id="{00000000-0008-0000-0700-0000B2000000}"/>
            </a:ext>
          </a:extLst>
        </xdr:cNvPr>
        <xdr:cNvSpPr txBox="1"/>
      </xdr:nvSpPr>
      <xdr:spPr>
        <a:xfrm>
          <a:off x="4686300" y="129087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213,109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27110</xdr:rowOff>
    </xdr:from>
    <xdr:to>
      <xdr:col>24</xdr:col>
      <xdr:colOff>114300</xdr:colOff>
      <xdr:row>76</xdr:row>
      <xdr:rowOff>128710</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4584700" y="130573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142528</xdr:rowOff>
    </xdr:from>
    <xdr:to>
      <xdr:col>19</xdr:col>
      <xdr:colOff>177800</xdr:colOff>
      <xdr:row>78</xdr:row>
      <xdr:rowOff>41235</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908300" y="13344178"/>
          <a:ext cx="889000" cy="70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98409</xdr:rowOff>
    </xdr:from>
    <xdr:to>
      <xdr:col>20</xdr:col>
      <xdr:colOff>38100</xdr:colOff>
      <xdr:row>77</xdr:row>
      <xdr:rowOff>28559</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3746500" y="13128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45086</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3497795" y="129038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20577</xdr:rowOff>
    </xdr:from>
    <xdr:to>
      <xdr:col>15</xdr:col>
      <xdr:colOff>50800</xdr:colOff>
      <xdr:row>78</xdr:row>
      <xdr:rowOff>41235</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019300" y="13393677"/>
          <a:ext cx="889000" cy="20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3663</xdr:rowOff>
    </xdr:from>
    <xdr:to>
      <xdr:col>15</xdr:col>
      <xdr:colOff>101600</xdr:colOff>
      <xdr:row>77</xdr:row>
      <xdr:rowOff>105263</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2857500" y="1320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121790</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2608795" y="12980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20577</xdr:rowOff>
    </xdr:from>
    <xdr:to>
      <xdr:col>10</xdr:col>
      <xdr:colOff>114300</xdr:colOff>
      <xdr:row>79</xdr:row>
      <xdr:rowOff>44024</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1130300" y="13393677"/>
          <a:ext cx="889000" cy="194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123639</xdr:rowOff>
    </xdr:from>
    <xdr:to>
      <xdr:col>10</xdr:col>
      <xdr:colOff>165100</xdr:colOff>
      <xdr:row>77</xdr:row>
      <xdr:rowOff>53789</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968500" y="13153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70317</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1719795" y="129290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147239</xdr:rowOff>
    </xdr:from>
    <xdr:to>
      <xdr:col>6</xdr:col>
      <xdr:colOff>38100</xdr:colOff>
      <xdr:row>78</xdr:row>
      <xdr:rowOff>77389</xdr:rowOff>
    </xdr:to>
    <xdr:sp macro="" textlink="">
      <xdr:nvSpPr>
        <xdr:cNvPr id="189" name="フローチャート: 判断 188">
          <a:extLst>
            <a:ext uri="{FF2B5EF4-FFF2-40B4-BE49-F238E27FC236}">
              <a16:creationId xmlns:a16="http://schemas.microsoft.com/office/drawing/2014/main" id="{00000000-0008-0000-0700-0000BD000000}"/>
            </a:ext>
          </a:extLst>
        </xdr:cNvPr>
        <xdr:cNvSpPr/>
      </xdr:nvSpPr>
      <xdr:spPr>
        <a:xfrm>
          <a:off x="1079500" y="13348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93916</xdr:rowOff>
    </xdr:from>
    <xdr:ext cx="59901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830795" y="13124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25357</xdr:rowOff>
    </xdr:from>
    <xdr:to>
      <xdr:col>24</xdr:col>
      <xdr:colOff>114300</xdr:colOff>
      <xdr:row>77</xdr:row>
      <xdr:rowOff>126957</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4584700" y="13227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3784</xdr:rowOff>
    </xdr:from>
    <xdr:ext cx="599010" cy="259045"/>
    <xdr:sp macro="" textlink="">
      <xdr:nvSpPr>
        <xdr:cNvPr id="197" name="民生費該当値テキスト">
          <a:extLst>
            <a:ext uri="{FF2B5EF4-FFF2-40B4-BE49-F238E27FC236}">
              <a16:creationId xmlns:a16="http://schemas.microsoft.com/office/drawing/2014/main" id="{00000000-0008-0000-0700-0000C5000000}"/>
            </a:ext>
          </a:extLst>
        </xdr:cNvPr>
        <xdr:cNvSpPr txBox="1"/>
      </xdr:nvSpPr>
      <xdr:spPr>
        <a:xfrm>
          <a:off x="4686300" y="132054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91728</xdr:rowOff>
    </xdr:from>
    <xdr:to>
      <xdr:col>20</xdr:col>
      <xdr:colOff>38100</xdr:colOff>
      <xdr:row>78</xdr:row>
      <xdr:rowOff>21878</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3746500" y="13293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13005</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3497795" y="13386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161885</xdr:rowOff>
    </xdr:from>
    <xdr:to>
      <xdr:col>15</xdr:col>
      <xdr:colOff>101600</xdr:colOff>
      <xdr:row>78</xdr:row>
      <xdr:rowOff>92035</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2857500" y="13363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83162</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2608795" y="13456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141227</xdr:rowOff>
    </xdr:from>
    <xdr:to>
      <xdr:col>10</xdr:col>
      <xdr:colOff>165100</xdr:colOff>
      <xdr:row>78</xdr:row>
      <xdr:rowOff>71377</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968500" y="13342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62504</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1719795" y="13435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164674</xdr:rowOff>
    </xdr:from>
    <xdr:to>
      <xdr:col>6</xdr:col>
      <xdr:colOff>38100</xdr:colOff>
      <xdr:row>79</xdr:row>
      <xdr:rowOff>94824</xdr:rowOff>
    </xdr:to>
    <xdr:sp macro="" textlink="">
      <xdr:nvSpPr>
        <xdr:cNvPr id="204" name="楕円 203">
          <a:extLst>
            <a:ext uri="{FF2B5EF4-FFF2-40B4-BE49-F238E27FC236}">
              <a16:creationId xmlns:a16="http://schemas.microsoft.com/office/drawing/2014/main" id="{00000000-0008-0000-0700-0000CC000000}"/>
            </a:ext>
          </a:extLst>
        </xdr:cNvPr>
        <xdr:cNvSpPr/>
      </xdr:nvSpPr>
      <xdr:spPr>
        <a:xfrm>
          <a:off x="1079500" y="13537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79</xdr:row>
      <xdr:rowOff>85951</xdr:rowOff>
    </xdr:from>
    <xdr:ext cx="599010" cy="259045"/>
    <xdr:sp macro="" textlink="">
      <xdr:nvSpPr>
        <xdr:cNvPr id="205" name="テキスト ボックス 204">
          <a:extLst>
            <a:ext uri="{FF2B5EF4-FFF2-40B4-BE49-F238E27FC236}">
              <a16:creationId xmlns:a16="http://schemas.microsoft.com/office/drawing/2014/main" id="{00000000-0008-0000-0700-0000CD000000}"/>
            </a:ext>
          </a:extLst>
        </xdr:cNvPr>
        <xdr:cNvSpPr txBox="1"/>
      </xdr:nvSpPr>
      <xdr:spPr>
        <a:xfrm>
          <a:off x="830795" y="13630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95</xdr:row>
      <xdr:rowOff>54627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92</xdr:row>
      <xdr:rowOff>111777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168927</xdr:rowOff>
    </xdr:from>
    <xdr:ext cx="53129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230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95535</xdr:rowOff>
    </xdr:from>
    <xdr:to>
      <xdr:col>24</xdr:col>
      <xdr:colOff>62865</xdr:colOff>
      <xdr:row>97</xdr:row>
      <xdr:rowOff>152090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526035"/>
          <a:ext cx="1270" cy="12567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155917</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786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152090</xdr:rowOff>
    </xdr:from>
    <xdr:to>
      <xdr:col>24</xdr:col>
      <xdr:colOff>152400</xdr:colOff>
      <xdr:row>97</xdr:row>
      <xdr:rowOff>152090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782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42212</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30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81,932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95535</xdr:rowOff>
    </xdr:from>
    <xdr:to>
      <xdr:col>24</xdr:col>
      <xdr:colOff>152400</xdr:colOff>
      <xdr:row>90</xdr:row>
      <xdr:rowOff>95535</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526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97958</xdr:rowOff>
    </xdr:from>
    <xdr:to>
      <xdr:col>24</xdr:col>
      <xdr:colOff>63500</xdr:colOff>
      <xdr:row>96</xdr:row>
      <xdr:rowOff>91123</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3797300" y="16385708"/>
          <a:ext cx="838200" cy="164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12084</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2998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39,361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160657</xdr:rowOff>
    </xdr:from>
    <xdr:to>
      <xdr:col>24</xdr:col>
      <xdr:colOff>114300</xdr:colOff>
      <xdr:row>96</xdr:row>
      <xdr:rowOff>90807</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448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18084</xdr:rowOff>
    </xdr:from>
    <xdr:to>
      <xdr:col>19</xdr:col>
      <xdr:colOff>177800</xdr:colOff>
      <xdr:row>95</xdr:row>
      <xdr:rowOff>97958</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a:off x="2908300" y="16134384"/>
          <a:ext cx="889000" cy="251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103987</xdr:rowOff>
    </xdr:from>
    <xdr:to>
      <xdr:col>20</xdr:col>
      <xdr:colOff>38100</xdr:colOff>
      <xdr:row>96</xdr:row>
      <xdr:rowOff>34137</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3917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25264</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4844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18084</xdr:rowOff>
    </xdr:from>
    <xdr:to>
      <xdr:col>15</xdr:col>
      <xdr:colOff>50800</xdr:colOff>
      <xdr:row>95</xdr:row>
      <xdr:rowOff>40305</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134384"/>
          <a:ext cx="889000" cy="193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119190</xdr:rowOff>
    </xdr:from>
    <xdr:to>
      <xdr:col>15</xdr:col>
      <xdr:colOff>101600</xdr:colOff>
      <xdr:row>95</xdr:row>
      <xdr:rowOff>49340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235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40467</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328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95</xdr:row>
      <xdr:rowOff>40305</xdr:rowOff>
    </xdr:from>
    <xdr:to>
      <xdr:col>10</xdr:col>
      <xdr:colOff>114300</xdr:colOff>
      <xdr:row>97</xdr:row>
      <xdr:rowOff>30087</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328055"/>
          <a:ext cx="889000" cy="332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166326</xdr:rowOff>
    </xdr:from>
    <xdr:to>
      <xdr:col>10</xdr:col>
      <xdr:colOff>165100</xdr:colOff>
      <xdr:row>95</xdr:row>
      <xdr:rowOff>96476</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282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87603</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375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73995</xdr:rowOff>
    </xdr:from>
    <xdr:to>
      <xdr:col>6</xdr:col>
      <xdr:colOff>38100</xdr:colOff>
      <xdr:row>97</xdr:row>
      <xdr:rowOff>4145</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53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20672</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308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40323</xdr:rowOff>
    </xdr:from>
    <xdr:to>
      <xdr:col>24</xdr:col>
      <xdr:colOff>114300</xdr:colOff>
      <xdr:row>96</xdr:row>
      <xdr:rowOff>141923</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499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18750</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477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47158</xdr:rowOff>
    </xdr:from>
    <xdr:to>
      <xdr:col>20</xdr:col>
      <xdr:colOff>38100</xdr:colOff>
      <xdr:row>95</xdr:row>
      <xdr:rowOff>148758</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33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165285</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110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93</xdr:row>
      <xdr:rowOff>138734</xdr:rowOff>
    </xdr:from>
    <xdr:to>
      <xdr:col>15</xdr:col>
      <xdr:colOff>101600</xdr:colOff>
      <xdr:row>94</xdr:row>
      <xdr:rowOff>68884</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083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92</xdr:row>
      <xdr:rowOff>85411</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5858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94</xdr:row>
      <xdr:rowOff>160955</xdr:rowOff>
    </xdr:from>
    <xdr:to>
      <xdr:col>10</xdr:col>
      <xdr:colOff>165100</xdr:colOff>
      <xdr:row>95</xdr:row>
      <xdr:rowOff>91105</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277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107632</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05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150737</xdr:rowOff>
    </xdr:from>
    <xdr:to>
      <xdr:col>6</xdr:col>
      <xdr:colOff>38100</xdr:colOff>
      <xdr:row>97</xdr:row>
      <xdr:rowOff>80887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609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72014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702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42316</xdr:rowOff>
    </xdr:from>
    <xdr:to>
      <xdr:col>54</xdr:col>
      <xdr:colOff>189865</xdr:colOff>
      <xdr:row>38</xdr:row>
      <xdr:rowOff>139700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185816"/>
          <a:ext cx="1270" cy="1468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160443</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4961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3,213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42316</xdr:rowOff>
    </xdr:from>
    <xdr:to>
      <xdr:col>55</xdr:col>
      <xdr:colOff>88900</xdr:colOff>
      <xdr:row>30</xdr:row>
      <xdr:rowOff>42316</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185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35916</xdr:rowOff>
    </xdr:from>
    <xdr:to>
      <xdr:col>55</xdr:col>
      <xdr:colOff>0</xdr:colOff>
      <xdr:row>36</xdr:row>
      <xdr:rowOff>90780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208116"/>
          <a:ext cx="8382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80129</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252329"/>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101702</xdr:rowOff>
    </xdr:from>
    <xdr:to>
      <xdr:col>55</xdr:col>
      <xdr:colOff>50800</xdr:colOff>
      <xdr:row>37</xdr:row>
      <xdr:rowOff>31852</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273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35916</xdr:rowOff>
    </xdr:from>
    <xdr:to>
      <xdr:col>50</xdr:col>
      <xdr:colOff>114300</xdr:colOff>
      <xdr:row>36</xdr:row>
      <xdr:rowOff>71577</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208116"/>
          <a:ext cx="889000" cy="35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122275</xdr:rowOff>
    </xdr:from>
    <xdr:to>
      <xdr:col>50</xdr:col>
      <xdr:colOff>165100</xdr:colOff>
      <xdr:row>37</xdr:row>
      <xdr:rowOff>52425</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43552</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3872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71577</xdr:rowOff>
    </xdr:from>
    <xdr:to>
      <xdr:col>45</xdr:col>
      <xdr:colOff>177800</xdr:colOff>
      <xdr:row>37</xdr:row>
      <xdr:rowOff>58319</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243777"/>
          <a:ext cx="889000" cy="158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114960</xdr:rowOff>
    </xdr:from>
    <xdr:to>
      <xdr:col>46</xdr:col>
      <xdr:colOff>38100</xdr:colOff>
      <xdr:row>37</xdr:row>
      <xdr:rowOff>45110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28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36237</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3798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133757</xdr:rowOff>
    </xdr:from>
    <xdr:to>
      <xdr:col>41</xdr:col>
      <xdr:colOff>50800</xdr:colOff>
      <xdr:row>37</xdr:row>
      <xdr:rowOff>58319</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a:off x="6972300" y="6305957"/>
          <a:ext cx="889000" cy="96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99873</xdr:rowOff>
    </xdr:from>
    <xdr:to>
      <xdr:col>41</xdr:col>
      <xdr:colOff>101600</xdr:colOff>
      <xdr:row>37</xdr:row>
      <xdr:rowOff>30023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2720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46550</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04730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96672</xdr:rowOff>
    </xdr:from>
    <xdr:to>
      <xdr:col>36</xdr:col>
      <xdr:colOff>165100</xdr:colOff>
      <xdr:row>37</xdr:row>
      <xdr:rowOff>26822</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268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37</xdr:row>
      <xdr:rowOff>17949</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36159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39980</xdr:rowOff>
    </xdr:from>
    <xdr:to>
      <xdr:col>55</xdr:col>
      <xdr:colOff>50800</xdr:colOff>
      <xdr:row>36</xdr:row>
      <xdr:rowOff>141580</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21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62857</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06360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156566</xdr:rowOff>
    </xdr:from>
    <xdr:to>
      <xdr:col>50</xdr:col>
      <xdr:colOff>165100</xdr:colOff>
      <xdr:row>36</xdr:row>
      <xdr:rowOff>86716</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157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34</xdr:row>
      <xdr:rowOff>103243</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59325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20777</xdr:rowOff>
    </xdr:from>
    <xdr:to>
      <xdr:col>46</xdr:col>
      <xdr:colOff>38100</xdr:colOff>
      <xdr:row>36</xdr:row>
      <xdr:rowOff>122377</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192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34</xdr:row>
      <xdr:rowOff>138904</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59682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7519</xdr:rowOff>
    </xdr:from>
    <xdr:to>
      <xdr:col>41</xdr:col>
      <xdr:colOff>101600</xdr:colOff>
      <xdr:row>37</xdr:row>
      <xdr:rowOff>109119</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351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37</xdr:row>
      <xdr:rowOff>100246</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44389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82957</xdr:rowOff>
    </xdr:from>
    <xdr:to>
      <xdr:col>36</xdr:col>
      <xdr:colOff>165100</xdr:colOff>
      <xdr:row>37</xdr:row>
      <xdr:rowOff>13107</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255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29634</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0303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7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38" name="テキスト ボックス 337">
          <a:extLst>
            <a:ext uri="{FF2B5EF4-FFF2-40B4-BE49-F238E27FC236}">
              <a16:creationId xmlns:a16="http://schemas.microsoft.com/office/drawing/2014/main" id="{00000000-0008-0000-0700-000052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農林水産業費グラフ枠">
          <a:extLst>
            <a:ext uri="{FF2B5EF4-FFF2-40B4-BE49-F238E27FC236}">
              <a16:creationId xmlns:a16="http://schemas.microsoft.com/office/drawing/2014/main" id="{00000000-0008-0000-07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61900</xdr:rowOff>
    </xdr:from>
    <xdr:to>
      <xdr:col>54</xdr:col>
      <xdr:colOff>189865</xdr:colOff>
      <xdr:row>59</xdr:row>
      <xdr:rowOff>34925</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flipV="1">
          <a:off x="10475595" y="8634400"/>
          <a:ext cx="1270" cy="15160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38752</xdr:rowOff>
    </xdr:from>
    <xdr:ext cx="378565" cy="259045"/>
    <xdr:sp macro="" textlink="">
      <xdr:nvSpPr>
        <xdr:cNvPr id="341" name="農林水産業費最小値テキスト">
          <a:extLst>
            <a:ext uri="{FF2B5EF4-FFF2-40B4-BE49-F238E27FC236}">
              <a16:creationId xmlns:a16="http://schemas.microsoft.com/office/drawing/2014/main" id="{00000000-0008-0000-0700-000055010000}"/>
            </a:ext>
          </a:extLst>
        </xdr:cNvPr>
        <xdr:cNvSpPr txBox="1"/>
      </xdr:nvSpPr>
      <xdr:spPr>
        <a:xfrm>
          <a:off x="10528300" y="101543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34925</xdr:rowOff>
    </xdr:from>
    <xdr:to>
      <xdr:col>55</xdr:col>
      <xdr:colOff>88900</xdr:colOff>
      <xdr:row>59</xdr:row>
      <xdr:rowOff>34925</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10150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8577</xdr:rowOff>
    </xdr:from>
    <xdr:ext cx="534377" cy="259045"/>
    <xdr:sp macro="" textlink="">
      <xdr:nvSpPr>
        <xdr:cNvPr id="343" name="農林水産業費最大値テキスト">
          <a:extLst>
            <a:ext uri="{FF2B5EF4-FFF2-40B4-BE49-F238E27FC236}">
              <a16:creationId xmlns:a16="http://schemas.microsoft.com/office/drawing/2014/main" id="{00000000-0008-0000-0700-000057010000}"/>
            </a:ext>
          </a:extLst>
        </xdr:cNvPr>
        <xdr:cNvSpPr txBox="1"/>
      </xdr:nvSpPr>
      <xdr:spPr>
        <a:xfrm>
          <a:off x="10528300" y="84096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20,021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61900</xdr:rowOff>
    </xdr:from>
    <xdr:to>
      <xdr:col>55</xdr:col>
      <xdr:colOff>88900</xdr:colOff>
      <xdr:row>50</xdr:row>
      <xdr:rowOff>61900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10388600" y="8634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168122</xdr:rowOff>
    </xdr:from>
    <xdr:to>
      <xdr:col>55</xdr:col>
      <xdr:colOff>0</xdr:colOff>
      <xdr:row>58</xdr:row>
      <xdr:rowOff>118364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flipV="1">
          <a:off x="9639300" y="9940772"/>
          <a:ext cx="838200" cy="121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116349</xdr:rowOff>
    </xdr:from>
    <xdr:ext cx="469744" cy="259045"/>
    <xdr:sp macro="" textlink="">
      <xdr:nvSpPr>
        <xdr:cNvPr id="346" name="農林水産業費平均値テキスト">
          <a:extLst>
            <a:ext uri="{FF2B5EF4-FFF2-40B4-BE49-F238E27FC236}">
              <a16:creationId xmlns:a16="http://schemas.microsoft.com/office/drawing/2014/main" id="{00000000-0008-0000-0700-00005A010000}"/>
            </a:ext>
          </a:extLst>
        </xdr:cNvPr>
        <xdr:cNvSpPr txBox="1"/>
      </xdr:nvSpPr>
      <xdr:spPr>
        <a:xfrm>
          <a:off x="10528300" y="9546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93472</xdr:rowOff>
    </xdr:from>
    <xdr:to>
      <xdr:col>55</xdr:col>
      <xdr:colOff>50800</xdr:colOff>
      <xdr:row>57</xdr:row>
      <xdr:rowOff>23622</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10426700" y="9694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64871</xdr:rowOff>
    </xdr:from>
    <xdr:to>
      <xdr:col>50</xdr:col>
      <xdr:colOff>114300</xdr:colOff>
      <xdr:row>58</xdr:row>
      <xdr:rowOff>118364</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8750300" y="10008971"/>
          <a:ext cx="889000" cy="53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75641</xdr:rowOff>
    </xdr:from>
    <xdr:to>
      <xdr:col>50</xdr:col>
      <xdr:colOff>165100</xdr:colOff>
      <xdr:row>57</xdr:row>
      <xdr:rowOff>5791</xdr:rowOff>
    </xdr:to>
    <xdr:sp macro="" textlink="">
      <xdr:nvSpPr>
        <xdr:cNvPr id="349" name="フローチャート: 判断 348">
          <a:extLst>
            <a:ext uri="{FF2B5EF4-FFF2-40B4-BE49-F238E27FC236}">
              <a16:creationId xmlns:a16="http://schemas.microsoft.com/office/drawing/2014/main" id="{00000000-0008-0000-0700-00005D010000}"/>
            </a:ext>
          </a:extLst>
        </xdr:cNvPr>
        <xdr:cNvSpPr/>
      </xdr:nvSpPr>
      <xdr:spPr>
        <a:xfrm>
          <a:off x="9588500" y="9676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55</xdr:row>
      <xdr:rowOff>22318</xdr:rowOff>
    </xdr:from>
    <xdr:ext cx="469744" cy="259045"/>
    <xdr:sp macro="" textlink="">
      <xdr:nvSpPr>
        <xdr:cNvPr id="350" name="テキスト ボックス 349">
          <a:extLst>
            <a:ext uri="{FF2B5EF4-FFF2-40B4-BE49-F238E27FC236}">
              <a16:creationId xmlns:a16="http://schemas.microsoft.com/office/drawing/2014/main" id="{00000000-0008-0000-0700-00005E010000}"/>
            </a:ext>
          </a:extLst>
        </xdr:cNvPr>
        <xdr:cNvSpPr txBox="1"/>
      </xdr:nvSpPr>
      <xdr:spPr>
        <a:xfrm>
          <a:off x="9404428" y="9452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166827</xdr:rowOff>
    </xdr:from>
    <xdr:to>
      <xdr:col>45</xdr:col>
      <xdr:colOff>177800</xdr:colOff>
      <xdr:row>58</xdr:row>
      <xdr:rowOff>64871</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7861300" y="9939477"/>
          <a:ext cx="889000" cy="69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100406</xdr:rowOff>
    </xdr:from>
    <xdr:to>
      <xdr:col>46</xdr:col>
      <xdr:colOff>38100</xdr:colOff>
      <xdr:row>57</xdr:row>
      <xdr:rowOff>30556</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8699500" y="9701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55</xdr:row>
      <xdr:rowOff>47083</xdr:rowOff>
    </xdr:from>
    <xdr:ext cx="469744"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8515428" y="9476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166827</xdr:rowOff>
    </xdr:from>
    <xdr:to>
      <xdr:col>41</xdr:col>
      <xdr:colOff>50800</xdr:colOff>
      <xdr:row>58</xdr:row>
      <xdr:rowOff>38812</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6972300" y="9939477"/>
          <a:ext cx="889000" cy="43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107950</xdr:rowOff>
    </xdr:from>
    <xdr:to>
      <xdr:col>41</xdr:col>
      <xdr:colOff>101600</xdr:colOff>
      <xdr:row>57</xdr:row>
      <xdr:rowOff>38100</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7810500" y="970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55</xdr:row>
      <xdr:rowOff>54627</xdr:rowOff>
    </xdr:from>
    <xdr:ext cx="469744"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7626428" y="9484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76632</xdr:rowOff>
    </xdr:from>
    <xdr:to>
      <xdr:col>36</xdr:col>
      <xdr:colOff>165100</xdr:colOff>
      <xdr:row>57</xdr:row>
      <xdr:rowOff>6782</xdr:rowOff>
    </xdr:to>
    <xdr:sp macro="" textlink="">
      <xdr:nvSpPr>
        <xdr:cNvPr id="357" name="フローチャート: 判断 356">
          <a:extLst>
            <a:ext uri="{FF2B5EF4-FFF2-40B4-BE49-F238E27FC236}">
              <a16:creationId xmlns:a16="http://schemas.microsoft.com/office/drawing/2014/main" id="{00000000-0008-0000-0700-000065010000}"/>
            </a:ext>
          </a:extLst>
        </xdr:cNvPr>
        <xdr:cNvSpPr/>
      </xdr:nvSpPr>
      <xdr:spPr>
        <a:xfrm>
          <a:off x="6921500" y="9677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55</xdr:row>
      <xdr:rowOff>23309</xdr:rowOff>
    </xdr:from>
    <xdr:ext cx="469744"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6737428" y="9453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117322</xdr:rowOff>
    </xdr:from>
    <xdr:to>
      <xdr:col>55</xdr:col>
      <xdr:colOff>50800</xdr:colOff>
      <xdr:row>58</xdr:row>
      <xdr:rowOff>47472</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10426700" y="9889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95749</xdr:rowOff>
    </xdr:from>
    <xdr:ext cx="469744" cy="259045"/>
    <xdr:sp macro="" textlink="">
      <xdr:nvSpPr>
        <xdr:cNvPr id="365" name="農林水産業費該当値テキスト">
          <a:extLst>
            <a:ext uri="{FF2B5EF4-FFF2-40B4-BE49-F238E27FC236}">
              <a16:creationId xmlns:a16="http://schemas.microsoft.com/office/drawing/2014/main" id="{00000000-0008-0000-0700-00006D010000}"/>
            </a:ext>
          </a:extLst>
        </xdr:cNvPr>
        <xdr:cNvSpPr txBox="1"/>
      </xdr:nvSpPr>
      <xdr:spPr>
        <a:xfrm>
          <a:off x="10528300" y="9868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67564</xdr:rowOff>
    </xdr:from>
    <xdr:to>
      <xdr:col>50</xdr:col>
      <xdr:colOff>165100</xdr:colOff>
      <xdr:row>58</xdr:row>
      <xdr:rowOff>169164</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9588500" y="1001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160291</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04428" y="101043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14071</xdr:rowOff>
    </xdr:from>
    <xdr:to>
      <xdr:col>46</xdr:col>
      <xdr:colOff>38100</xdr:colOff>
      <xdr:row>58</xdr:row>
      <xdr:rowOff>115671</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8699500" y="99581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106798</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8515428" y="10050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116027</xdr:rowOff>
    </xdr:from>
    <xdr:to>
      <xdr:col>41</xdr:col>
      <xdr:colOff>101600</xdr:colOff>
      <xdr:row>58</xdr:row>
      <xdr:rowOff>46177</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7810500" y="9888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37304</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7626428" y="9981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159462</xdr:rowOff>
    </xdr:from>
    <xdr:to>
      <xdr:col>36</xdr:col>
      <xdr:colOff>165100</xdr:colOff>
      <xdr:row>58</xdr:row>
      <xdr:rowOff>89612</xdr:rowOff>
    </xdr:to>
    <xdr:sp macro="" textlink="">
      <xdr:nvSpPr>
        <xdr:cNvPr id="372" name="楕円 371">
          <a:extLst>
            <a:ext uri="{FF2B5EF4-FFF2-40B4-BE49-F238E27FC236}">
              <a16:creationId xmlns:a16="http://schemas.microsoft.com/office/drawing/2014/main" id="{00000000-0008-0000-0700-000074010000}"/>
            </a:ext>
          </a:extLst>
        </xdr:cNvPr>
        <xdr:cNvSpPr/>
      </xdr:nvSpPr>
      <xdr:spPr>
        <a:xfrm>
          <a:off x="6921500" y="9932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80739</xdr:rowOff>
    </xdr:from>
    <xdr:ext cx="469744" cy="259045"/>
    <xdr:sp macro="" textlink="">
      <xdr:nvSpPr>
        <xdr:cNvPr id="373" name="テキスト ボックス 372">
          <a:extLst>
            <a:ext uri="{FF2B5EF4-FFF2-40B4-BE49-F238E27FC236}">
              <a16:creationId xmlns:a16="http://schemas.microsoft.com/office/drawing/2014/main" id="{00000000-0008-0000-0700-000075010000}"/>
            </a:ext>
          </a:extLst>
        </xdr:cNvPr>
        <xdr:cNvSpPr txBox="1"/>
      </xdr:nvSpPr>
      <xdr:spPr>
        <a:xfrm>
          <a:off x="6737428" y="10024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7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7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7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商工費グラフ枠">
          <a:extLst>
            <a:ext uri="{FF2B5EF4-FFF2-40B4-BE49-F238E27FC236}">
              <a16:creationId xmlns:a16="http://schemas.microsoft.com/office/drawing/2014/main" id="{00000000-0008-0000-07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55061</xdr:rowOff>
    </xdr:from>
    <xdr:to>
      <xdr:col>54</xdr:col>
      <xdr:colOff>189865</xdr:colOff>
      <xdr:row>79</xdr:row>
      <xdr:rowOff>30314</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flipV="1">
          <a:off x="10475595" y="12056561"/>
          <a:ext cx="1270" cy="15183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34141</xdr:rowOff>
    </xdr:from>
    <xdr:ext cx="378565" cy="259045"/>
    <xdr:sp macro="" textlink="">
      <xdr:nvSpPr>
        <xdr:cNvPr id="398" name="商工費最小値テキスト">
          <a:extLst>
            <a:ext uri="{FF2B5EF4-FFF2-40B4-BE49-F238E27FC236}">
              <a16:creationId xmlns:a16="http://schemas.microsoft.com/office/drawing/2014/main" id="{00000000-0008-0000-0700-00008E010000}"/>
            </a:ext>
          </a:extLst>
        </xdr:cNvPr>
        <xdr:cNvSpPr txBox="1"/>
      </xdr:nvSpPr>
      <xdr:spPr>
        <a:xfrm>
          <a:off x="10528300" y="135786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30314</xdr:rowOff>
    </xdr:from>
    <xdr:to>
      <xdr:col>55</xdr:col>
      <xdr:colOff>88900</xdr:colOff>
      <xdr:row>79</xdr:row>
      <xdr:rowOff>30314</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3574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1738</xdr:rowOff>
    </xdr:from>
    <xdr:ext cx="534377" cy="259045"/>
    <xdr:sp macro="" textlink="">
      <xdr:nvSpPr>
        <xdr:cNvPr id="400" name="商工費最大値テキスト">
          <a:extLst>
            <a:ext uri="{FF2B5EF4-FFF2-40B4-BE49-F238E27FC236}">
              <a16:creationId xmlns:a16="http://schemas.microsoft.com/office/drawing/2014/main" id="{00000000-0008-0000-0700-000090010000}"/>
            </a:ext>
          </a:extLst>
        </xdr:cNvPr>
        <xdr:cNvSpPr txBox="1"/>
      </xdr:nvSpPr>
      <xdr:spPr>
        <a:xfrm>
          <a:off x="10528300" y="11831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80,443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55061</xdr:rowOff>
    </xdr:from>
    <xdr:to>
      <xdr:col>55</xdr:col>
      <xdr:colOff>88900</xdr:colOff>
      <xdr:row>70</xdr:row>
      <xdr:rowOff>55061</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10388600" y="120565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21989</xdr:rowOff>
    </xdr:from>
    <xdr:to>
      <xdr:col>55</xdr:col>
      <xdr:colOff>0</xdr:colOff>
      <xdr:row>78</xdr:row>
      <xdr:rowOff>61385</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9639300" y="13395089"/>
          <a:ext cx="838200" cy="39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119226</xdr:rowOff>
    </xdr:from>
    <xdr:ext cx="534377" cy="259045"/>
    <xdr:sp macro="" textlink="">
      <xdr:nvSpPr>
        <xdr:cNvPr id="403" name="商工費平均値テキスト">
          <a:extLst>
            <a:ext uri="{FF2B5EF4-FFF2-40B4-BE49-F238E27FC236}">
              <a16:creationId xmlns:a16="http://schemas.microsoft.com/office/drawing/2014/main" id="{00000000-0008-0000-0700-000093010000}"/>
            </a:ext>
          </a:extLst>
        </xdr:cNvPr>
        <xdr:cNvSpPr txBox="1"/>
      </xdr:nvSpPr>
      <xdr:spPr>
        <a:xfrm>
          <a:off x="10528300" y="1314942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96349</xdr:rowOff>
    </xdr:from>
    <xdr:to>
      <xdr:col>55</xdr:col>
      <xdr:colOff>50800</xdr:colOff>
      <xdr:row>78</xdr:row>
      <xdr:rowOff>26499</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10426700" y="13297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21989</xdr:rowOff>
    </xdr:from>
    <xdr:to>
      <xdr:col>50</xdr:col>
      <xdr:colOff>114300</xdr:colOff>
      <xdr:row>78</xdr:row>
      <xdr:rowOff>28448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8750300" y="13395089"/>
          <a:ext cx="889000" cy="6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75927</xdr:rowOff>
    </xdr:from>
    <xdr:to>
      <xdr:col>50</xdr:col>
      <xdr:colOff>165100</xdr:colOff>
      <xdr:row>78</xdr:row>
      <xdr:rowOff>6077</xdr:rowOff>
    </xdr:to>
    <xdr:sp macro="" textlink="">
      <xdr:nvSpPr>
        <xdr:cNvPr id="406" name="フローチャート: 判断 405">
          <a:extLst>
            <a:ext uri="{FF2B5EF4-FFF2-40B4-BE49-F238E27FC236}">
              <a16:creationId xmlns:a16="http://schemas.microsoft.com/office/drawing/2014/main" id="{00000000-0008-0000-0700-000096010000}"/>
            </a:ext>
          </a:extLst>
        </xdr:cNvPr>
        <xdr:cNvSpPr/>
      </xdr:nvSpPr>
      <xdr:spPr>
        <a:xfrm>
          <a:off x="9588500" y="1327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22604</xdr:rowOff>
    </xdr:from>
    <xdr:ext cx="534377" cy="259045"/>
    <xdr:sp macro="" textlink="">
      <xdr:nvSpPr>
        <xdr:cNvPr id="407" name="テキスト ボックス 406">
          <a:extLst>
            <a:ext uri="{FF2B5EF4-FFF2-40B4-BE49-F238E27FC236}">
              <a16:creationId xmlns:a16="http://schemas.microsoft.com/office/drawing/2014/main" id="{00000000-0008-0000-0700-000097010000}"/>
            </a:ext>
          </a:extLst>
        </xdr:cNvPr>
        <xdr:cNvSpPr txBox="1"/>
      </xdr:nvSpPr>
      <xdr:spPr>
        <a:xfrm>
          <a:off x="9372111" y="1305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28448</xdr:rowOff>
    </xdr:from>
    <xdr:to>
      <xdr:col>45</xdr:col>
      <xdr:colOff>177800</xdr:colOff>
      <xdr:row>78</xdr:row>
      <xdr:rowOff>48394</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7861300" y="13401548"/>
          <a:ext cx="889000" cy="19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23330</xdr:rowOff>
    </xdr:from>
    <xdr:to>
      <xdr:col>46</xdr:col>
      <xdr:colOff>38100</xdr:colOff>
      <xdr:row>77</xdr:row>
      <xdr:rowOff>124930</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8699500" y="1322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141457</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8483111" y="13000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168542</xdr:rowOff>
    </xdr:from>
    <xdr:to>
      <xdr:col>41</xdr:col>
      <xdr:colOff>50800</xdr:colOff>
      <xdr:row>78</xdr:row>
      <xdr:rowOff>48394</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6972300" y="13370192"/>
          <a:ext cx="889000" cy="51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163195</xdr:rowOff>
    </xdr:from>
    <xdr:to>
      <xdr:col>41</xdr:col>
      <xdr:colOff>101600</xdr:colOff>
      <xdr:row>77</xdr:row>
      <xdr:rowOff>93345</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7810500" y="1319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109872</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7594111" y="129686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132257</xdr:rowOff>
    </xdr:from>
    <xdr:to>
      <xdr:col>36</xdr:col>
      <xdr:colOff>165100</xdr:colOff>
      <xdr:row>77</xdr:row>
      <xdr:rowOff>62407</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6921500" y="131624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78935</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6705111" y="129376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10585</xdr:rowOff>
    </xdr:from>
    <xdr:to>
      <xdr:col>55</xdr:col>
      <xdr:colOff>50800</xdr:colOff>
      <xdr:row>78</xdr:row>
      <xdr:rowOff>112185</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10426700" y="13383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160462</xdr:rowOff>
    </xdr:from>
    <xdr:ext cx="469744" cy="259045"/>
    <xdr:sp macro="" textlink="">
      <xdr:nvSpPr>
        <xdr:cNvPr id="422" name="商工費該当値テキスト">
          <a:extLst>
            <a:ext uri="{FF2B5EF4-FFF2-40B4-BE49-F238E27FC236}">
              <a16:creationId xmlns:a16="http://schemas.microsoft.com/office/drawing/2014/main" id="{00000000-0008-0000-0700-0000A6010000}"/>
            </a:ext>
          </a:extLst>
        </xdr:cNvPr>
        <xdr:cNvSpPr txBox="1"/>
      </xdr:nvSpPr>
      <xdr:spPr>
        <a:xfrm>
          <a:off x="10528300" y="133621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142639</xdr:rowOff>
    </xdr:from>
    <xdr:to>
      <xdr:col>50</xdr:col>
      <xdr:colOff>165100</xdr:colOff>
      <xdr:row>78</xdr:row>
      <xdr:rowOff>72789</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9588500" y="13344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63916</xdr:rowOff>
    </xdr:from>
    <xdr:ext cx="534377"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9372111" y="13437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149098</xdr:rowOff>
    </xdr:from>
    <xdr:to>
      <xdr:col>46</xdr:col>
      <xdr:colOff>38100</xdr:colOff>
      <xdr:row>78</xdr:row>
      <xdr:rowOff>79248</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8699500" y="13350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70375</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8515428" y="1344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169044</xdr:rowOff>
    </xdr:from>
    <xdr:to>
      <xdr:col>41</xdr:col>
      <xdr:colOff>101600</xdr:colOff>
      <xdr:row>78</xdr:row>
      <xdr:rowOff>99194</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7810500" y="13370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90321</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7626428" y="13463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117742</xdr:rowOff>
    </xdr:from>
    <xdr:to>
      <xdr:col>36</xdr:col>
      <xdr:colOff>165100</xdr:colOff>
      <xdr:row>78</xdr:row>
      <xdr:rowOff>47892</xdr:rowOff>
    </xdr:to>
    <xdr:sp macro="" textlink="">
      <xdr:nvSpPr>
        <xdr:cNvPr id="429" name="楕円 428">
          <a:extLst>
            <a:ext uri="{FF2B5EF4-FFF2-40B4-BE49-F238E27FC236}">
              <a16:creationId xmlns:a16="http://schemas.microsoft.com/office/drawing/2014/main" id="{00000000-0008-0000-0700-0000AD010000}"/>
            </a:ext>
          </a:extLst>
        </xdr:cNvPr>
        <xdr:cNvSpPr/>
      </xdr:nvSpPr>
      <xdr:spPr>
        <a:xfrm>
          <a:off x="6921500" y="13319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39019</xdr:rowOff>
    </xdr:from>
    <xdr:ext cx="534377" cy="259045"/>
    <xdr:sp macro="" textlink="">
      <xdr:nvSpPr>
        <xdr:cNvPr id="430" name="テキスト ボックス 429">
          <a:extLst>
            <a:ext uri="{FF2B5EF4-FFF2-40B4-BE49-F238E27FC236}">
              <a16:creationId xmlns:a16="http://schemas.microsoft.com/office/drawing/2014/main" id="{00000000-0008-0000-0700-0000AE010000}"/>
            </a:ext>
          </a:extLst>
        </xdr:cNvPr>
        <xdr:cNvSpPr txBox="1"/>
      </xdr:nvSpPr>
      <xdr:spPr>
        <a:xfrm>
          <a:off x="6705111" y="134121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7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66587</xdr:rowOff>
    </xdr:from>
    <xdr:to>
      <xdr:col>54</xdr:col>
      <xdr:colOff>189865</xdr:colOff>
      <xdr:row>98</xdr:row>
      <xdr:rowOff>127260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68537"/>
          <a:ext cx="1270" cy="126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131087</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33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127260</xdr:rowOff>
    </xdr:from>
    <xdr:to>
      <xdr:col>55</xdr:col>
      <xdr:colOff>88900</xdr:colOff>
      <xdr:row>98</xdr:row>
      <xdr:rowOff>127260</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13264</xdr:rowOff>
    </xdr:from>
    <xdr:ext cx="534377"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4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90,838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66587</xdr:rowOff>
    </xdr:from>
    <xdr:to>
      <xdr:col>55</xdr:col>
      <xdr:colOff>88900</xdr:colOff>
      <xdr:row>91</xdr:row>
      <xdr:rowOff>66587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68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50698</xdr:rowOff>
    </xdr:from>
    <xdr:to>
      <xdr:col>55</xdr:col>
      <xdr:colOff>0</xdr:colOff>
      <xdr:row>96</xdr:row>
      <xdr:rowOff>112040</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509898"/>
          <a:ext cx="838200" cy="61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19017</xdr:rowOff>
    </xdr:from>
    <xdr:ext cx="534377"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4782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40590</xdr:rowOff>
    </xdr:from>
    <xdr:to>
      <xdr:col>55</xdr:col>
      <xdr:colOff>50800</xdr:colOff>
      <xdr:row>96</xdr:row>
      <xdr:rowOff>142190</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499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82455</xdr:rowOff>
    </xdr:from>
    <xdr:to>
      <xdr:col>50</xdr:col>
      <xdr:colOff>114300</xdr:colOff>
      <xdr:row>96</xdr:row>
      <xdr:rowOff>112040</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a:off x="8750300" y="16541655"/>
          <a:ext cx="889000" cy="29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59086</xdr:rowOff>
    </xdr:from>
    <xdr:to>
      <xdr:col>50</xdr:col>
      <xdr:colOff>165100</xdr:colOff>
      <xdr:row>96</xdr:row>
      <xdr:rowOff>160686</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518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5763</xdr:rowOff>
    </xdr:from>
    <xdr:ext cx="534377"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72111" y="162935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82455</xdr:rowOff>
    </xdr:from>
    <xdr:to>
      <xdr:col>45</xdr:col>
      <xdr:colOff>177800</xdr:colOff>
      <xdr:row>96</xdr:row>
      <xdr:rowOff>119241</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flipV="1">
          <a:off x="7861300" y="16541655"/>
          <a:ext cx="889000" cy="36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44341</xdr:rowOff>
    </xdr:from>
    <xdr:to>
      <xdr:col>46</xdr:col>
      <xdr:colOff>38100</xdr:colOff>
      <xdr:row>96</xdr:row>
      <xdr:rowOff>145941</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5035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137068</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83111" y="165962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119241</xdr:rowOff>
    </xdr:from>
    <xdr:to>
      <xdr:col>41</xdr:col>
      <xdr:colOff>50800</xdr:colOff>
      <xdr:row>97</xdr:row>
      <xdr:rowOff>41402</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578441"/>
          <a:ext cx="889000" cy="93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69335</xdr:rowOff>
    </xdr:from>
    <xdr:to>
      <xdr:col>41</xdr:col>
      <xdr:colOff>101600</xdr:colOff>
      <xdr:row>96</xdr:row>
      <xdr:rowOff>170935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52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162062</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94111" y="16621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31711</xdr:rowOff>
    </xdr:from>
    <xdr:to>
      <xdr:col>36</xdr:col>
      <xdr:colOff>165100</xdr:colOff>
      <xdr:row>96</xdr:row>
      <xdr:rowOff>133311</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490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149838</xdr:rowOff>
    </xdr:from>
    <xdr:ext cx="534377"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05111" y="16266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171348</xdr:rowOff>
    </xdr:from>
    <xdr:to>
      <xdr:col>55</xdr:col>
      <xdr:colOff>50800</xdr:colOff>
      <xdr:row>96</xdr:row>
      <xdr:rowOff>101498</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459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22775</xdr:rowOff>
    </xdr:from>
    <xdr:ext cx="534377"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310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61240</xdr:rowOff>
    </xdr:from>
    <xdr:to>
      <xdr:col>50</xdr:col>
      <xdr:colOff>165100</xdr:colOff>
      <xdr:row>96</xdr:row>
      <xdr:rowOff>162840</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520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153967</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6131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31655</xdr:rowOff>
    </xdr:from>
    <xdr:to>
      <xdr:col>46</xdr:col>
      <xdr:colOff>38100</xdr:colOff>
      <xdr:row>96</xdr:row>
      <xdr:rowOff>133255</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490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149782</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266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68441</xdr:rowOff>
    </xdr:from>
    <xdr:to>
      <xdr:col>41</xdr:col>
      <xdr:colOff>101600</xdr:colOff>
      <xdr:row>96</xdr:row>
      <xdr:rowOff>170041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527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15118</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3028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162052</xdr:rowOff>
    </xdr:from>
    <xdr:to>
      <xdr:col>36</xdr:col>
      <xdr:colOff>165100</xdr:colOff>
      <xdr:row>97</xdr:row>
      <xdr:rowOff>92202</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62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83329</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713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38,160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38</xdr:row>
      <xdr:rowOff>128105</xdr:rowOff>
    </xdr:from>
    <xdr:ext cx="46717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78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7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7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7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7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31</xdr:row>
      <xdr:rowOff>21970</xdr:rowOff>
    </xdr:from>
    <xdr:ext cx="531299" cy="259045"/>
    <xdr:sp macro="" textlink="">
      <xdr:nvSpPr>
        <xdr:cNvPr id="509" name="テキスト ボックス 508">
          <a:extLst>
            <a:ext uri="{FF2B5EF4-FFF2-40B4-BE49-F238E27FC236}">
              <a16:creationId xmlns:a16="http://schemas.microsoft.com/office/drawing/2014/main" id="{00000000-0008-0000-0700-0000FD010000}"/>
            </a:ext>
          </a:extLst>
        </xdr:cNvPr>
        <xdr:cNvSpPr txBox="1"/>
      </xdr:nvSpPr>
      <xdr:spPr>
        <a:xfrm>
          <a:off x="11914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38299</xdr:rowOff>
    </xdr:from>
    <xdr:ext cx="531299" cy="259045"/>
    <xdr:sp macro="" textlink="">
      <xdr:nvSpPr>
        <xdr:cNvPr id="511" name="テキスト ボックス 510">
          <a:extLst>
            <a:ext uri="{FF2B5EF4-FFF2-40B4-BE49-F238E27FC236}">
              <a16:creationId xmlns:a16="http://schemas.microsoft.com/office/drawing/2014/main" id="{00000000-0008-0000-0700-0000FF010000}"/>
            </a:ext>
          </a:extLst>
        </xdr:cNvPr>
        <xdr:cNvSpPr txBox="1"/>
      </xdr:nvSpPr>
      <xdr:spPr>
        <a:xfrm>
          <a:off x="11914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3" name="テキスト ボックス 512">
          <a:extLst>
            <a:ext uri="{FF2B5EF4-FFF2-40B4-BE49-F238E27FC236}">
              <a16:creationId xmlns:a16="http://schemas.microsoft.com/office/drawing/2014/main" id="{00000000-0008-0000-0700-000001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消防費グラフ枠">
          <a:extLst>
            <a:ext uri="{FF2B5EF4-FFF2-40B4-BE49-F238E27FC236}">
              <a16:creationId xmlns:a16="http://schemas.microsoft.com/office/drawing/2014/main" id="{00000000-0008-0000-07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89408</xdr:rowOff>
    </xdr:from>
    <xdr:to>
      <xdr:col>85</xdr:col>
      <xdr:colOff>126364</xdr:colOff>
      <xdr:row>38</xdr:row>
      <xdr:rowOff>132407</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6317595" y="5232908"/>
          <a:ext cx="1269" cy="141459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136234</xdr:rowOff>
    </xdr:from>
    <xdr:ext cx="534377" cy="259045"/>
    <xdr:sp macro="" textlink="">
      <xdr:nvSpPr>
        <xdr:cNvPr id="516" name="消防費最小値テキスト">
          <a:extLst>
            <a:ext uri="{FF2B5EF4-FFF2-40B4-BE49-F238E27FC236}">
              <a16:creationId xmlns:a16="http://schemas.microsoft.com/office/drawing/2014/main" id="{00000000-0008-0000-0700-000004020000}"/>
            </a:ext>
          </a:extLst>
        </xdr:cNvPr>
        <xdr:cNvSpPr txBox="1"/>
      </xdr:nvSpPr>
      <xdr:spPr>
        <a:xfrm>
          <a:off x="16370300" y="66513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132407</xdr:rowOff>
    </xdr:from>
    <xdr:to>
      <xdr:col>86</xdr:col>
      <xdr:colOff>25400</xdr:colOff>
      <xdr:row>38</xdr:row>
      <xdr:rowOff>132407</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6230600" y="6647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36085</xdr:rowOff>
    </xdr:from>
    <xdr:ext cx="534377" cy="259045"/>
    <xdr:sp macro="" textlink="">
      <xdr:nvSpPr>
        <xdr:cNvPr id="518" name="消防費最大値テキスト">
          <a:extLst>
            <a:ext uri="{FF2B5EF4-FFF2-40B4-BE49-F238E27FC236}">
              <a16:creationId xmlns:a16="http://schemas.microsoft.com/office/drawing/2014/main" id="{00000000-0008-0000-0700-000006020000}"/>
            </a:ext>
          </a:extLst>
        </xdr:cNvPr>
        <xdr:cNvSpPr txBox="1"/>
      </xdr:nvSpPr>
      <xdr:spPr>
        <a:xfrm>
          <a:off x="16370300" y="5008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23,262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89408</xdr:rowOff>
    </xdr:from>
    <xdr:to>
      <xdr:col>86</xdr:col>
      <xdr:colOff>25400</xdr:colOff>
      <xdr:row>30</xdr:row>
      <xdr:rowOff>89408</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6230600" y="5232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77434</xdr:rowOff>
    </xdr:from>
    <xdr:to>
      <xdr:col>85</xdr:col>
      <xdr:colOff>127000</xdr:colOff>
      <xdr:row>34</xdr:row>
      <xdr:rowOff>102906</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5481300" y="5906734"/>
          <a:ext cx="838200" cy="25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169217</xdr:rowOff>
    </xdr:from>
    <xdr:ext cx="534377" cy="259045"/>
    <xdr:sp macro="" textlink="">
      <xdr:nvSpPr>
        <xdr:cNvPr id="521" name="消防費平均値テキスト">
          <a:extLst>
            <a:ext uri="{FF2B5EF4-FFF2-40B4-BE49-F238E27FC236}">
              <a16:creationId xmlns:a16="http://schemas.microsoft.com/office/drawing/2014/main" id="{00000000-0008-0000-0700-000009020000}"/>
            </a:ext>
          </a:extLst>
        </xdr:cNvPr>
        <xdr:cNvSpPr txBox="1"/>
      </xdr:nvSpPr>
      <xdr:spPr>
        <a:xfrm>
          <a:off x="16370300" y="61699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19340</xdr:rowOff>
    </xdr:from>
    <xdr:to>
      <xdr:col>85</xdr:col>
      <xdr:colOff>177800</xdr:colOff>
      <xdr:row>36</xdr:row>
      <xdr:rowOff>120940</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6268700" y="6191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77434</xdr:rowOff>
    </xdr:from>
    <xdr:to>
      <xdr:col>81</xdr:col>
      <xdr:colOff>50800</xdr:colOff>
      <xdr:row>35</xdr:row>
      <xdr:rowOff>63827</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4592300" y="5906734"/>
          <a:ext cx="889000" cy="1578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123734</xdr:rowOff>
    </xdr:from>
    <xdr:to>
      <xdr:col>81</xdr:col>
      <xdr:colOff>101600</xdr:colOff>
      <xdr:row>37</xdr:row>
      <xdr:rowOff>53884</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5430500" y="6295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45011</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14111" y="6388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35</xdr:row>
      <xdr:rowOff>63827</xdr:rowOff>
    </xdr:from>
    <xdr:to>
      <xdr:col>76</xdr:col>
      <xdr:colOff>114300</xdr:colOff>
      <xdr:row>36</xdr:row>
      <xdr:rowOff>81679</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3703300" y="6064577"/>
          <a:ext cx="889000" cy="189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25328</xdr:rowOff>
    </xdr:from>
    <xdr:to>
      <xdr:col>76</xdr:col>
      <xdr:colOff>165100</xdr:colOff>
      <xdr:row>37</xdr:row>
      <xdr:rowOff>126928</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4541500" y="6368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118055</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4325111" y="6461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35</xdr:row>
      <xdr:rowOff>140789</xdr:rowOff>
    </xdr:from>
    <xdr:to>
      <xdr:col>71</xdr:col>
      <xdr:colOff>177800</xdr:colOff>
      <xdr:row>36</xdr:row>
      <xdr:rowOff>81679</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2814300" y="6141539"/>
          <a:ext cx="889000" cy="112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61577</xdr:rowOff>
    </xdr:from>
    <xdr:to>
      <xdr:col>72</xdr:col>
      <xdr:colOff>38100</xdr:colOff>
      <xdr:row>37</xdr:row>
      <xdr:rowOff>163177</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3652500" y="6405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154304</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3436111" y="6497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16401</xdr:rowOff>
    </xdr:from>
    <xdr:to>
      <xdr:col>67</xdr:col>
      <xdr:colOff>101600</xdr:colOff>
      <xdr:row>37</xdr:row>
      <xdr:rowOff>118001</xdr:rowOff>
    </xdr:to>
    <xdr:sp macro="" textlink="">
      <xdr:nvSpPr>
        <xdr:cNvPr id="532" name="フローチャート: 判断 531">
          <a:extLst>
            <a:ext uri="{FF2B5EF4-FFF2-40B4-BE49-F238E27FC236}">
              <a16:creationId xmlns:a16="http://schemas.microsoft.com/office/drawing/2014/main" id="{00000000-0008-0000-0700-000014020000}"/>
            </a:ext>
          </a:extLst>
        </xdr:cNvPr>
        <xdr:cNvSpPr/>
      </xdr:nvSpPr>
      <xdr:spPr>
        <a:xfrm>
          <a:off x="12763500" y="6360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109128</xdr:rowOff>
    </xdr:from>
    <xdr:ext cx="534377"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547111" y="6452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34</xdr:row>
      <xdr:rowOff>52106</xdr:rowOff>
    </xdr:from>
    <xdr:to>
      <xdr:col>85</xdr:col>
      <xdr:colOff>177800</xdr:colOff>
      <xdr:row>34</xdr:row>
      <xdr:rowOff>153706</xdr:rowOff>
    </xdr:to>
    <xdr:sp macro="" textlink="">
      <xdr:nvSpPr>
        <xdr:cNvPr id="539" name="楕円 538">
          <a:extLst>
            <a:ext uri="{FF2B5EF4-FFF2-40B4-BE49-F238E27FC236}">
              <a16:creationId xmlns:a16="http://schemas.microsoft.com/office/drawing/2014/main" id="{00000000-0008-0000-0700-00001B020000}"/>
            </a:ext>
          </a:extLst>
        </xdr:cNvPr>
        <xdr:cNvSpPr/>
      </xdr:nvSpPr>
      <xdr:spPr>
        <a:xfrm>
          <a:off x="16268700" y="5881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33</xdr:row>
      <xdr:rowOff>74983</xdr:rowOff>
    </xdr:from>
    <xdr:ext cx="534377" cy="259045"/>
    <xdr:sp macro="" textlink="">
      <xdr:nvSpPr>
        <xdr:cNvPr id="540" name="消防費該当値テキスト">
          <a:extLst>
            <a:ext uri="{FF2B5EF4-FFF2-40B4-BE49-F238E27FC236}">
              <a16:creationId xmlns:a16="http://schemas.microsoft.com/office/drawing/2014/main" id="{00000000-0008-0000-0700-00001C020000}"/>
            </a:ext>
          </a:extLst>
        </xdr:cNvPr>
        <xdr:cNvSpPr txBox="1"/>
      </xdr:nvSpPr>
      <xdr:spPr>
        <a:xfrm>
          <a:off x="16370300" y="5732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26634</xdr:rowOff>
    </xdr:from>
    <xdr:to>
      <xdr:col>81</xdr:col>
      <xdr:colOff>101600</xdr:colOff>
      <xdr:row>34</xdr:row>
      <xdr:rowOff>128234</xdr:rowOff>
    </xdr:to>
    <xdr:sp macro="" textlink="">
      <xdr:nvSpPr>
        <xdr:cNvPr id="541" name="楕円 540">
          <a:extLst>
            <a:ext uri="{FF2B5EF4-FFF2-40B4-BE49-F238E27FC236}">
              <a16:creationId xmlns:a16="http://schemas.microsoft.com/office/drawing/2014/main" id="{00000000-0008-0000-0700-00001D020000}"/>
            </a:ext>
          </a:extLst>
        </xdr:cNvPr>
        <xdr:cNvSpPr/>
      </xdr:nvSpPr>
      <xdr:spPr>
        <a:xfrm>
          <a:off x="15430500" y="585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144761</xdr:rowOff>
    </xdr:from>
    <xdr:ext cx="534377" cy="259045"/>
    <xdr:sp macro="" textlink="">
      <xdr:nvSpPr>
        <xdr:cNvPr id="542" name="テキスト ボックス 541">
          <a:extLst>
            <a:ext uri="{FF2B5EF4-FFF2-40B4-BE49-F238E27FC236}">
              <a16:creationId xmlns:a16="http://schemas.microsoft.com/office/drawing/2014/main" id="{00000000-0008-0000-0700-00001E020000}"/>
            </a:ext>
          </a:extLst>
        </xdr:cNvPr>
        <xdr:cNvSpPr txBox="1"/>
      </xdr:nvSpPr>
      <xdr:spPr>
        <a:xfrm>
          <a:off x="15214111" y="5631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35</xdr:row>
      <xdr:rowOff>13027</xdr:rowOff>
    </xdr:from>
    <xdr:to>
      <xdr:col>76</xdr:col>
      <xdr:colOff>165100</xdr:colOff>
      <xdr:row>35</xdr:row>
      <xdr:rowOff>114627</xdr:rowOff>
    </xdr:to>
    <xdr:sp macro="" textlink="">
      <xdr:nvSpPr>
        <xdr:cNvPr id="543" name="楕円 542">
          <a:extLst>
            <a:ext uri="{FF2B5EF4-FFF2-40B4-BE49-F238E27FC236}">
              <a16:creationId xmlns:a16="http://schemas.microsoft.com/office/drawing/2014/main" id="{00000000-0008-0000-0700-00001F020000}"/>
            </a:ext>
          </a:extLst>
        </xdr:cNvPr>
        <xdr:cNvSpPr/>
      </xdr:nvSpPr>
      <xdr:spPr>
        <a:xfrm>
          <a:off x="14541500" y="6013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33</xdr:row>
      <xdr:rowOff>131154</xdr:rowOff>
    </xdr:from>
    <xdr:ext cx="534377" cy="259045"/>
    <xdr:sp macro="" textlink="">
      <xdr:nvSpPr>
        <xdr:cNvPr id="544" name="テキスト ボックス 543">
          <a:extLst>
            <a:ext uri="{FF2B5EF4-FFF2-40B4-BE49-F238E27FC236}">
              <a16:creationId xmlns:a16="http://schemas.microsoft.com/office/drawing/2014/main" id="{00000000-0008-0000-0700-000020020000}"/>
            </a:ext>
          </a:extLst>
        </xdr:cNvPr>
        <xdr:cNvSpPr txBox="1"/>
      </xdr:nvSpPr>
      <xdr:spPr>
        <a:xfrm>
          <a:off x="14325111" y="5789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30879</xdr:rowOff>
    </xdr:from>
    <xdr:to>
      <xdr:col>72</xdr:col>
      <xdr:colOff>38100</xdr:colOff>
      <xdr:row>36</xdr:row>
      <xdr:rowOff>132479</xdr:rowOff>
    </xdr:to>
    <xdr:sp macro="" textlink="">
      <xdr:nvSpPr>
        <xdr:cNvPr id="545" name="楕円 544">
          <a:extLst>
            <a:ext uri="{FF2B5EF4-FFF2-40B4-BE49-F238E27FC236}">
              <a16:creationId xmlns:a16="http://schemas.microsoft.com/office/drawing/2014/main" id="{00000000-0008-0000-0700-000021020000}"/>
            </a:ext>
          </a:extLst>
        </xdr:cNvPr>
        <xdr:cNvSpPr/>
      </xdr:nvSpPr>
      <xdr:spPr>
        <a:xfrm>
          <a:off x="13652500" y="6203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149006</xdr:rowOff>
    </xdr:from>
    <xdr:ext cx="534377" cy="259045"/>
    <xdr:sp macro="" textlink="">
      <xdr:nvSpPr>
        <xdr:cNvPr id="546" name="テキスト ボックス 545">
          <a:extLst>
            <a:ext uri="{FF2B5EF4-FFF2-40B4-BE49-F238E27FC236}">
              <a16:creationId xmlns:a16="http://schemas.microsoft.com/office/drawing/2014/main" id="{00000000-0008-0000-0700-000022020000}"/>
            </a:ext>
          </a:extLst>
        </xdr:cNvPr>
        <xdr:cNvSpPr txBox="1"/>
      </xdr:nvSpPr>
      <xdr:spPr>
        <a:xfrm>
          <a:off x="13436111" y="5978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35</xdr:row>
      <xdr:rowOff>89989</xdr:rowOff>
    </xdr:from>
    <xdr:to>
      <xdr:col>67</xdr:col>
      <xdr:colOff>101600</xdr:colOff>
      <xdr:row>36</xdr:row>
      <xdr:rowOff>20139</xdr:rowOff>
    </xdr:to>
    <xdr:sp macro="" textlink="">
      <xdr:nvSpPr>
        <xdr:cNvPr id="547" name="楕円 546">
          <a:extLst>
            <a:ext uri="{FF2B5EF4-FFF2-40B4-BE49-F238E27FC236}">
              <a16:creationId xmlns:a16="http://schemas.microsoft.com/office/drawing/2014/main" id="{00000000-0008-0000-0700-000023020000}"/>
            </a:ext>
          </a:extLst>
        </xdr:cNvPr>
        <xdr:cNvSpPr/>
      </xdr:nvSpPr>
      <xdr:spPr>
        <a:xfrm>
          <a:off x="12763500" y="609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36666</xdr:rowOff>
    </xdr:from>
    <xdr:ext cx="534377" cy="259045"/>
    <xdr:sp macro="" textlink="">
      <xdr:nvSpPr>
        <xdr:cNvPr id="548" name="テキスト ボックス 547">
          <a:extLst>
            <a:ext uri="{FF2B5EF4-FFF2-40B4-BE49-F238E27FC236}">
              <a16:creationId xmlns:a16="http://schemas.microsoft.com/office/drawing/2014/main" id="{00000000-0008-0000-0700-000024020000}"/>
            </a:ext>
          </a:extLst>
        </xdr:cNvPr>
        <xdr:cNvSpPr txBox="1"/>
      </xdr:nvSpPr>
      <xdr:spPr>
        <a:xfrm>
          <a:off x="12547111" y="5865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60</xdr:row>
      <xdr:rowOff>111777</xdr:rowOff>
    </xdr:from>
    <xdr:ext cx="53129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914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139700</xdr:rowOff>
    </xdr:from>
    <xdr:to>
      <xdr:col>89</xdr:col>
      <xdr:colOff>177800</xdr:colOff>
      <xdr:row>59</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168927</xdr:rowOff>
    </xdr:from>
    <xdr:ext cx="53129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914701" y="10113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58</xdr:row>
      <xdr:rowOff>25400</xdr:rowOff>
    </xdr:from>
    <xdr:to>
      <xdr:col>89</xdr:col>
      <xdr:colOff>177800</xdr:colOff>
      <xdr:row>58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57</xdr:row>
      <xdr:rowOff>54627</xdr:rowOff>
    </xdr:from>
    <xdr:ext cx="53129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914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56</xdr:row>
      <xdr:rowOff>82550</xdr:rowOff>
    </xdr:from>
    <xdr:to>
      <xdr:col>89</xdr:col>
      <xdr:colOff>177800</xdr:colOff>
      <xdr:row>56</xdr:row>
      <xdr:rowOff>82550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55</xdr:row>
      <xdr:rowOff>111777</xdr:rowOff>
    </xdr:from>
    <xdr:ext cx="53129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914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25400</xdr:rowOff>
    </xdr:from>
    <xdr:to>
      <xdr:col>89</xdr:col>
      <xdr:colOff>177800</xdr:colOff>
      <xdr:row>53</xdr:row>
      <xdr:rowOff>25400</xdr:rowOff>
    </xdr:to>
    <xdr:cxnSp macro="">
      <xdr:nvCxnSpPr>
        <xdr:cNvPr id="568" name="直線コネクタ 567">
          <a:extLst>
            <a:ext uri="{FF2B5EF4-FFF2-40B4-BE49-F238E27FC236}">
              <a16:creationId xmlns:a16="http://schemas.microsoft.com/office/drawing/2014/main" id="{00000000-0008-0000-0700-000038020000}"/>
            </a:ext>
          </a:extLst>
        </xdr:cNvPr>
        <xdr:cNvCxnSpPr/>
      </xdr:nvCxnSpPr>
      <xdr:spPr>
        <a:xfrm>
          <a:off x="12446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52</xdr:row>
      <xdr:rowOff>54627</xdr:rowOff>
    </xdr:from>
    <xdr:ext cx="531299" cy="259045"/>
    <xdr:sp macro="" textlink="">
      <xdr:nvSpPr>
        <xdr:cNvPr id="569" name="テキスト ボックス 568">
          <a:extLst>
            <a:ext uri="{FF2B5EF4-FFF2-40B4-BE49-F238E27FC236}">
              <a16:creationId xmlns:a16="http://schemas.microsoft.com/office/drawing/2014/main" id="{00000000-0008-0000-0700-000039020000}"/>
            </a:ext>
          </a:extLst>
        </xdr:cNvPr>
        <xdr:cNvSpPr txBox="1"/>
      </xdr:nvSpPr>
      <xdr:spPr>
        <a:xfrm>
          <a:off x="11914701" y="8970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82550</xdr:rowOff>
    </xdr:from>
    <xdr:to>
      <xdr:col>89</xdr:col>
      <xdr:colOff>177800</xdr:colOff>
      <xdr:row>51</xdr:row>
      <xdr:rowOff>82550</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2446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50</xdr:row>
      <xdr:rowOff>111777</xdr:rowOff>
    </xdr:from>
    <xdr:ext cx="531299" cy="259045"/>
    <xdr:sp macro="" textlink="">
      <xdr:nvSpPr>
        <xdr:cNvPr id="571" name="テキスト ボックス 570">
          <a:extLst>
            <a:ext uri="{FF2B5EF4-FFF2-40B4-BE49-F238E27FC236}">
              <a16:creationId xmlns:a16="http://schemas.microsoft.com/office/drawing/2014/main" id="{00000000-0008-0000-0700-00003B020000}"/>
            </a:ext>
          </a:extLst>
        </xdr:cNvPr>
        <xdr:cNvSpPr txBox="1"/>
      </xdr:nvSpPr>
      <xdr:spPr>
        <a:xfrm>
          <a:off x="11914701" y="8684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49</xdr:row>
      <xdr:rowOff>139700</xdr:rowOff>
    </xdr:from>
    <xdr:to>
      <xdr:col>89</xdr:col>
      <xdr:colOff>177800</xdr:colOff>
      <xdr:row>49</xdr:row>
      <xdr:rowOff>139700</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2446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48</xdr:row>
      <xdr:rowOff>168927</xdr:rowOff>
    </xdr:from>
    <xdr:ext cx="531299" cy="259045"/>
    <xdr:sp macro="" textlink="">
      <xdr:nvSpPr>
        <xdr:cNvPr id="573" name="テキスト ボックス 572">
          <a:extLst>
            <a:ext uri="{FF2B5EF4-FFF2-40B4-BE49-F238E27FC236}">
              <a16:creationId xmlns:a16="http://schemas.microsoft.com/office/drawing/2014/main" id="{00000000-0008-0000-0700-00003D020000}"/>
            </a:ext>
          </a:extLst>
        </xdr:cNvPr>
        <xdr:cNvSpPr txBox="1"/>
      </xdr:nvSpPr>
      <xdr:spPr>
        <a:xfrm>
          <a:off x="11914701" y="8398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6" name="教育費グラフ枠">
          <a:extLst>
            <a:ext uri="{FF2B5EF4-FFF2-40B4-BE49-F238E27FC236}">
              <a16:creationId xmlns:a16="http://schemas.microsoft.com/office/drawing/2014/main" id="{00000000-0008-0000-0700-000040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101438</xdr:rowOff>
    </xdr:from>
    <xdr:to>
      <xdr:col>85</xdr:col>
      <xdr:colOff>126364</xdr:colOff>
      <xdr:row>58</xdr:row>
      <xdr:rowOff>124041</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6317595" y="8673938"/>
          <a:ext cx="1269" cy="13942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127868</xdr:rowOff>
    </xdr:from>
    <xdr:ext cx="534377" cy="259045"/>
    <xdr:sp macro="" textlink="">
      <xdr:nvSpPr>
        <xdr:cNvPr id="578" name="教育費最小値テキスト">
          <a:extLst>
            <a:ext uri="{FF2B5EF4-FFF2-40B4-BE49-F238E27FC236}">
              <a16:creationId xmlns:a16="http://schemas.microsoft.com/office/drawing/2014/main" id="{00000000-0008-0000-0700-000042020000}"/>
            </a:ext>
          </a:extLst>
        </xdr:cNvPr>
        <xdr:cNvSpPr txBox="1"/>
      </xdr:nvSpPr>
      <xdr:spPr>
        <a:xfrm>
          <a:off x="16370300" y="10071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36,548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124041</xdr:rowOff>
    </xdr:from>
    <xdr:to>
      <xdr:col>86</xdr:col>
      <xdr:colOff>25400</xdr:colOff>
      <xdr:row>58</xdr:row>
      <xdr:rowOff>124041</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6230600" y="10068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48115</xdr:rowOff>
    </xdr:from>
    <xdr:ext cx="534377" cy="259045"/>
    <xdr:sp macro="" textlink="">
      <xdr:nvSpPr>
        <xdr:cNvPr id="580" name="教育費最大値テキスト">
          <a:extLst>
            <a:ext uri="{FF2B5EF4-FFF2-40B4-BE49-F238E27FC236}">
              <a16:creationId xmlns:a16="http://schemas.microsoft.com/office/drawing/2014/main" id="{00000000-0008-0000-0700-000044020000}"/>
            </a:ext>
          </a:extLst>
        </xdr:cNvPr>
        <xdr:cNvSpPr txBox="1"/>
      </xdr:nvSpPr>
      <xdr:spPr>
        <a:xfrm>
          <a:off x="16370300" y="8449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85,339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101438</xdr:rowOff>
    </xdr:from>
    <xdr:to>
      <xdr:col>86</xdr:col>
      <xdr:colOff>25400</xdr:colOff>
      <xdr:row>50</xdr:row>
      <xdr:rowOff>101438</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6230600" y="8673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37630</xdr:rowOff>
    </xdr:from>
    <xdr:to>
      <xdr:col>85</xdr:col>
      <xdr:colOff>127000</xdr:colOff>
      <xdr:row>56</xdr:row>
      <xdr:rowOff>49488</xdr:rowOff>
    </xdr:to>
    <xdr:cxnSp macro="">
      <xdr:nvCxnSpPr>
        <xdr:cNvPr id="582" name="直線コネクタ 581">
          <a:extLst>
            <a:ext uri="{FF2B5EF4-FFF2-40B4-BE49-F238E27FC236}">
              <a16:creationId xmlns:a16="http://schemas.microsoft.com/office/drawing/2014/main" id="{00000000-0008-0000-0700-000046020000}"/>
            </a:ext>
          </a:extLst>
        </xdr:cNvPr>
        <xdr:cNvCxnSpPr/>
      </xdr:nvCxnSpPr>
      <xdr:spPr>
        <a:xfrm flipV="1">
          <a:off x="15481300" y="9638830"/>
          <a:ext cx="838200" cy="11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130694</xdr:rowOff>
    </xdr:from>
    <xdr:ext cx="534377" cy="259045"/>
    <xdr:sp macro="" textlink="">
      <xdr:nvSpPr>
        <xdr:cNvPr id="583" name="教育費平均値テキスト">
          <a:extLst>
            <a:ext uri="{FF2B5EF4-FFF2-40B4-BE49-F238E27FC236}">
              <a16:creationId xmlns:a16="http://schemas.microsoft.com/office/drawing/2014/main" id="{00000000-0008-0000-0700-000047020000}"/>
            </a:ext>
          </a:extLst>
        </xdr:cNvPr>
        <xdr:cNvSpPr txBox="1"/>
      </xdr:nvSpPr>
      <xdr:spPr>
        <a:xfrm>
          <a:off x="16370300" y="93889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107817</xdr:rowOff>
    </xdr:from>
    <xdr:to>
      <xdr:col>85</xdr:col>
      <xdr:colOff>177800</xdr:colOff>
      <xdr:row>56</xdr:row>
      <xdr:rowOff>37967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6268700" y="953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55</xdr:row>
      <xdr:rowOff>99552</xdr:rowOff>
    </xdr:from>
    <xdr:to>
      <xdr:col>81</xdr:col>
      <xdr:colOff>50800</xdr:colOff>
      <xdr:row>56</xdr:row>
      <xdr:rowOff>49488</xdr:rowOff>
    </xdr:to>
    <xdr:cxnSp macro="">
      <xdr:nvCxnSpPr>
        <xdr:cNvPr id="585" name="直線コネクタ 584">
          <a:extLst>
            <a:ext uri="{FF2B5EF4-FFF2-40B4-BE49-F238E27FC236}">
              <a16:creationId xmlns:a16="http://schemas.microsoft.com/office/drawing/2014/main" id="{00000000-0008-0000-0700-000049020000}"/>
            </a:ext>
          </a:extLst>
        </xdr:cNvPr>
        <xdr:cNvCxnSpPr/>
      </xdr:nvCxnSpPr>
      <xdr:spPr>
        <a:xfrm>
          <a:off x="14592300" y="9529302"/>
          <a:ext cx="889000" cy="121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47266</xdr:rowOff>
    </xdr:from>
    <xdr:to>
      <xdr:col>81</xdr:col>
      <xdr:colOff>101600</xdr:colOff>
      <xdr:row>56</xdr:row>
      <xdr:rowOff>148866</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5430500" y="964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139993</xdr:rowOff>
    </xdr:from>
    <xdr:ext cx="534377"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14111" y="974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59661</xdr:rowOff>
    </xdr:from>
    <xdr:to>
      <xdr:col>76</xdr:col>
      <xdr:colOff>114300</xdr:colOff>
      <xdr:row>55</xdr:row>
      <xdr:rowOff>99552</xdr:rowOff>
    </xdr:to>
    <xdr:cxnSp macro="">
      <xdr:nvCxnSpPr>
        <xdr:cNvPr id="588" name="直線コネクタ 587">
          <a:extLst>
            <a:ext uri="{FF2B5EF4-FFF2-40B4-BE49-F238E27FC236}">
              <a16:creationId xmlns:a16="http://schemas.microsoft.com/office/drawing/2014/main" id="{00000000-0008-0000-0700-00004C020000}"/>
            </a:ext>
          </a:extLst>
        </xdr:cNvPr>
        <xdr:cNvCxnSpPr/>
      </xdr:nvCxnSpPr>
      <xdr:spPr>
        <a:xfrm>
          <a:off x="13703300" y="9317961"/>
          <a:ext cx="889000" cy="21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56</xdr:row>
      <xdr:rowOff>88357</xdr:rowOff>
    </xdr:from>
    <xdr:to>
      <xdr:col>76</xdr:col>
      <xdr:colOff>165100</xdr:colOff>
      <xdr:row>57</xdr:row>
      <xdr:rowOff>18507</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4541500" y="968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9634</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325111" y="97822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59661</xdr:rowOff>
    </xdr:from>
    <xdr:to>
      <xdr:col>71</xdr:col>
      <xdr:colOff>177800</xdr:colOff>
      <xdr:row>55</xdr:row>
      <xdr:rowOff>118183</xdr:rowOff>
    </xdr:to>
    <xdr:cxnSp macro="">
      <xdr:nvCxnSpPr>
        <xdr:cNvPr id="591" name="直線コネクタ 590">
          <a:extLst>
            <a:ext uri="{FF2B5EF4-FFF2-40B4-BE49-F238E27FC236}">
              <a16:creationId xmlns:a16="http://schemas.microsoft.com/office/drawing/2014/main" id="{00000000-0008-0000-0700-00004F020000}"/>
            </a:ext>
          </a:extLst>
        </xdr:cNvPr>
        <xdr:cNvCxnSpPr/>
      </xdr:nvCxnSpPr>
      <xdr:spPr>
        <a:xfrm flipV="1">
          <a:off x="12814300" y="9317961"/>
          <a:ext cx="889000" cy="229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132648</xdr:rowOff>
    </xdr:from>
    <xdr:to>
      <xdr:col>72</xdr:col>
      <xdr:colOff>38100</xdr:colOff>
      <xdr:row>57</xdr:row>
      <xdr:rowOff>62798</xdr:rowOff>
    </xdr:to>
    <xdr:sp macro="" textlink="">
      <xdr:nvSpPr>
        <xdr:cNvPr id="592" name="フローチャート: 判断 591">
          <a:extLst>
            <a:ext uri="{FF2B5EF4-FFF2-40B4-BE49-F238E27FC236}">
              <a16:creationId xmlns:a16="http://schemas.microsoft.com/office/drawing/2014/main" id="{00000000-0008-0000-0700-000050020000}"/>
            </a:ext>
          </a:extLst>
        </xdr:cNvPr>
        <xdr:cNvSpPr/>
      </xdr:nvSpPr>
      <xdr:spPr>
        <a:xfrm>
          <a:off x="13652500" y="973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53925</xdr:rowOff>
    </xdr:from>
    <xdr:ext cx="534377"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3436111" y="98265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77613</xdr:rowOff>
    </xdr:from>
    <xdr:to>
      <xdr:col>67</xdr:col>
      <xdr:colOff>101600</xdr:colOff>
      <xdr:row>57</xdr:row>
      <xdr:rowOff>7763</xdr:rowOff>
    </xdr:to>
    <xdr:sp macro="" textlink="">
      <xdr:nvSpPr>
        <xdr:cNvPr id="594" name="フローチャート: 判断 593">
          <a:extLst>
            <a:ext uri="{FF2B5EF4-FFF2-40B4-BE49-F238E27FC236}">
              <a16:creationId xmlns:a16="http://schemas.microsoft.com/office/drawing/2014/main" id="{00000000-0008-0000-0700-000052020000}"/>
            </a:ext>
          </a:extLst>
        </xdr:cNvPr>
        <xdr:cNvSpPr/>
      </xdr:nvSpPr>
      <xdr:spPr>
        <a:xfrm>
          <a:off x="12763500" y="9678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170340</xdr:rowOff>
    </xdr:from>
    <xdr:ext cx="534377"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547111" y="9771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158280</xdr:rowOff>
    </xdr:from>
    <xdr:to>
      <xdr:col>85</xdr:col>
      <xdr:colOff>177800</xdr:colOff>
      <xdr:row>56</xdr:row>
      <xdr:rowOff>88430</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6268700" y="9588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136707</xdr:rowOff>
    </xdr:from>
    <xdr:ext cx="534377" cy="259045"/>
    <xdr:sp macro="" textlink="">
      <xdr:nvSpPr>
        <xdr:cNvPr id="602" name="教育費該当値テキスト">
          <a:extLst>
            <a:ext uri="{FF2B5EF4-FFF2-40B4-BE49-F238E27FC236}">
              <a16:creationId xmlns:a16="http://schemas.microsoft.com/office/drawing/2014/main" id="{00000000-0008-0000-0700-00005A020000}"/>
            </a:ext>
          </a:extLst>
        </xdr:cNvPr>
        <xdr:cNvSpPr txBox="1"/>
      </xdr:nvSpPr>
      <xdr:spPr>
        <a:xfrm>
          <a:off x="16370300" y="9566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55</xdr:row>
      <xdr:rowOff>170138</xdr:rowOff>
    </xdr:from>
    <xdr:to>
      <xdr:col>81</xdr:col>
      <xdr:colOff>101600</xdr:colOff>
      <xdr:row>56</xdr:row>
      <xdr:rowOff>100288</xdr:rowOff>
    </xdr:to>
    <xdr:sp macro="" textlink="">
      <xdr:nvSpPr>
        <xdr:cNvPr id="603" name="楕円 602">
          <a:extLst>
            <a:ext uri="{FF2B5EF4-FFF2-40B4-BE49-F238E27FC236}">
              <a16:creationId xmlns:a16="http://schemas.microsoft.com/office/drawing/2014/main" id="{00000000-0008-0000-0700-00005B020000}"/>
            </a:ext>
          </a:extLst>
        </xdr:cNvPr>
        <xdr:cNvSpPr/>
      </xdr:nvSpPr>
      <xdr:spPr>
        <a:xfrm>
          <a:off x="15430500" y="9599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116815</xdr:rowOff>
    </xdr:from>
    <xdr:ext cx="534377" cy="259045"/>
    <xdr:sp macro="" textlink="">
      <xdr:nvSpPr>
        <xdr:cNvPr id="604" name="テキスト ボックス 603">
          <a:extLst>
            <a:ext uri="{FF2B5EF4-FFF2-40B4-BE49-F238E27FC236}">
              <a16:creationId xmlns:a16="http://schemas.microsoft.com/office/drawing/2014/main" id="{00000000-0008-0000-0700-00005C020000}"/>
            </a:ext>
          </a:extLst>
        </xdr:cNvPr>
        <xdr:cNvSpPr txBox="1"/>
      </xdr:nvSpPr>
      <xdr:spPr>
        <a:xfrm>
          <a:off x="15214111" y="9375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48752</xdr:rowOff>
    </xdr:from>
    <xdr:to>
      <xdr:col>76</xdr:col>
      <xdr:colOff>165100</xdr:colOff>
      <xdr:row>55</xdr:row>
      <xdr:rowOff>150352</xdr:rowOff>
    </xdr:to>
    <xdr:sp macro="" textlink="">
      <xdr:nvSpPr>
        <xdr:cNvPr id="605" name="楕円 604">
          <a:extLst>
            <a:ext uri="{FF2B5EF4-FFF2-40B4-BE49-F238E27FC236}">
              <a16:creationId xmlns:a16="http://schemas.microsoft.com/office/drawing/2014/main" id="{00000000-0008-0000-0700-00005D020000}"/>
            </a:ext>
          </a:extLst>
        </xdr:cNvPr>
        <xdr:cNvSpPr/>
      </xdr:nvSpPr>
      <xdr:spPr>
        <a:xfrm>
          <a:off x="14541500" y="9478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53</xdr:row>
      <xdr:rowOff>166879</xdr:rowOff>
    </xdr:from>
    <xdr:ext cx="534377" cy="259045"/>
    <xdr:sp macro="" textlink="">
      <xdr:nvSpPr>
        <xdr:cNvPr id="606" name="テキスト ボックス 605">
          <a:extLst>
            <a:ext uri="{FF2B5EF4-FFF2-40B4-BE49-F238E27FC236}">
              <a16:creationId xmlns:a16="http://schemas.microsoft.com/office/drawing/2014/main" id="{00000000-0008-0000-0700-00005E020000}"/>
            </a:ext>
          </a:extLst>
        </xdr:cNvPr>
        <xdr:cNvSpPr txBox="1"/>
      </xdr:nvSpPr>
      <xdr:spPr>
        <a:xfrm>
          <a:off x="14325111" y="9253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8861</xdr:rowOff>
    </xdr:from>
    <xdr:to>
      <xdr:col>72</xdr:col>
      <xdr:colOff>38100</xdr:colOff>
      <xdr:row>54</xdr:row>
      <xdr:rowOff>110461</xdr:rowOff>
    </xdr:to>
    <xdr:sp macro="" textlink="">
      <xdr:nvSpPr>
        <xdr:cNvPr id="607" name="楕円 606">
          <a:extLst>
            <a:ext uri="{FF2B5EF4-FFF2-40B4-BE49-F238E27FC236}">
              <a16:creationId xmlns:a16="http://schemas.microsoft.com/office/drawing/2014/main" id="{00000000-0008-0000-0700-00005F020000}"/>
            </a:ext>
          </a:extLst>
        </xdr:cNvPr>
        <xdr:cNvSpPr/>
      </xdr:nvSpPr>
      <xdr:spPr>
        <a:xfrm>
          <a:off x="13652500" y="926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52</xdr:row>
      <xdr:rowOff>126988</xdr:rowOff>
    </xdr:from>
    <xdr:ext cx="534377" cy="259045"/>
    <xdr:sp macro="" textlink="">
      <xdr:nvSpPr>
        <xdr:cNvPr id="608" name="テキスト ボックス 607">
          <a:extLst>
            <a:ext uri="{FF2B5EF4-FFF2-40B4-BE49-F238E27FC236}">
              <a16:creationId xmlns:a16="http://schemas.microsoft.com/office/drawing/2014/main" id="{00000000-0008-0000-0700-000060020000}"/>
            </a:ext>
          </a:extLst>
        </xdr:cNvPr>
        <xdr:cNvSpPr txBox="1"/>
      </xdr:nvSpPr>
      <xdr:spPr>
        <a:xfrm>
          <a:off x="13436111" y="90423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67383</xdr:rowOff>
    </xdr:from>
    <xdr:to>
      <xdr:col>67</xdr:col>
      <xdr:colOff>101600</xdr:colOff>
      <xdr:row>55</xdr:row>
      <xdr:rowOff>168983</xdr:rowOff>
    </xdr:to>
    <xdr:sp macro="" textlink="">
      <xdr:nvSpPr>
        <xdr:cNvPr id="609" name="楕円 608">
          <a:extLst>
            <a:ext uri="{FF2B5EF4-FFF2-40B4-BE49-F238E27FC236}">
              <a16:creationId xmlns:a16="http://schemas.microsoft.com/office/drawing/2014/main" id="{00000000-0008-0000-0700-000061020000}"/>
            </a:ext>
          </a:extLst>
        </xdr:cNvPr>
        <xdr:cNvSpPr/>
      </xdr:nvSpPr>
      <xdr:spPr>
        <a:xfrm>
          <a:off x="12763500" y="9497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14060</xdr:rowOff>
    </xdr:from>
    <xdr:ext cx="534377"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547111" y="9272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8" name="正方形/長方形 617">
          <a:extLst>
            <a:ext uri="{FF2B5EF4-FFF2-40B4-BE49-F238E27FC236}">
              <a16:creationId xmlns:a16="http://schemas.microsoft.com/office/drawing/2014/main" id="{00000000-0008-0000-0700-00006A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26" name="テキスト ボックス 625">
          <a:extLst>
            <a:ext uri="{FF2B5EF4-FFF2-40B4-BE49-F238E27FC236}">
              <a16:creationId xmlns:a16="http://schemas.microsoft.com/office/drawing/2014/main" id="{00000000-0008-0000-0700-000072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28" name="テキスト ボックス 627">
          <a:extLst>
            <a:ext uri="{FF2B5EF4-FFF2-40B4-BE49-F238E27FC236}">
              <a16:creationId xmlns:a16="http://schemas.microsoft.com/office/drawing/2014/main" id="{00000000-0008-0000-0700-000074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34" name="テキスト ボックス 633">
          <a:extLst>
            <a:ext uri="{FF2B5EF4-FFF2-40B4-BE49-F238E27FC236}">
              <a16:creationId xmlns:a16="http://schemas.microsoft.com/office/drawing/2014/main" id="{00000000-0008-0000-0700-00007A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5" name="災害復旧費グラフ枠">
          <a:extLst>
            <a:ext uri="{FF2B5EF4-FFF2-40B4-BE49-F238E27FC236}">
              <a16:creationId xmlns:a16="http://schemas.microsoft.com/office/drawing/2014/main" id="{00000000-0008-0000-0700-00007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5588</xdr:rowOff>
    </xdr:from>
    <xdr:to>
      <xdr:col>85</xdr:col>
      <xdr:colOff>126364</xdr:colOff>
      <xdr:row>79</xdr:row>
      <xdr:rowOff>98879</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6317595" y="12178538"/>
          <a:ext cx="1269" cy="1464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37" name="災害復旧費最小値テキスト">
          <a:extLst>
            <a:ext uri="{FF2B5EF4-FFF2-40B4-BE49-F238E27FC236}">
              <a16:creationId xmlns:a16="http://schemas.microsoft.com/office/drawing/2014/main" id="{00000000-0008-0000-0700-00007D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123715</xdr:rowOff>
    </xdr:from>
    <xdr:ext cx="534377" cy="259045"/>
    <xdr:sp macro="" textlink="">
      <xdr:nvSpPr>
        <xdr:cNvPr id="639" name="災害復旧費最大値テキスト">
          <a:extLst>
            <a:ext uri="{FF2B5EF4-FFF2-40B4-BE49-F238E27FC236}">
              <a16:creationId xmlns:a16="http://schemas.microsoft.com/office/drawing/2014/main" id="{00000000-0008-0000-0700-00007F020000}"/>
            </a:ext>
          </a:extLst>
        </xdr:cNvPr>
        <xdr:cNvSpPr txBox="1"/>
      </xdr:nvSpPr>
      <xdr:spPr>
        <a:xfrm>
          <a:off x="16370300" y="11953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13,457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5588</xdr:rowOff>
    </xdr:from>
    <xdr:to>
      <xdr:col>86</xdr:col>
      <xdr:colOff>25400</xdr:colOff>
      <xdr:row>71</xdr:row>
      <xdr:rowOff>5588</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6230600" y="12178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78087</xdr:rowOff>
    </xdr:from>
    <xdr:to>
      <xdr:col>85</xdr:col>
      <xdr:colOff>127000</xdr:colOff>
      <xdr:row>79</xdr:row>
      <xdr:rowOff>85598</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5481300" y="13622637"/>
          <a:ext cx="838200" cy="7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127888</xdr:rowOff>
    </xdr:from>
    <xdr:ext cx="469744" cy="259045"/>
    <xdr:sp macro="" textlink="">
      <xdr:nvSpPr>
        <xdr:cNvPr id="642" name="災害復旧費平均値テキスト">
          <a:extLst>
            <a:ext uri="{FF2B5EF4-FFF2-40B4-BE49-F238E27FC236}">
              <a16:creationId xmlns:a16="http://schemas.microsoft.com/office/drawing/2014/main" id="{00000000-0008-0000-0700-000082020000}"/>
            </a:ext>
          </a:extLst>
        </xdr:cNvPr>
        <xdr:cNvSpPr txBox="1"/>
      </xdr:nvSpPr>
      <xdr:spPr>
        <a:xfrm>
          <a:off x="16370300" y="1332953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105011</xdr:rowOff>
    </xdr:from>
    <xdr:to>
      <xdr:col>85</xdr:col>
      <xdr:colOff>177800</xdr:colOff>
      <xdr:row>79</xdr:row>
      <xdr:rowOff>35161</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6268700" y="13478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85598</xdr:rowOff>
    </xdr:from>
    <xdr:to>
      <xdr:col>81</xdr:col>
      <xdr:colOff>50800</xdr:colOff>
      <xdr:row>79</xdr:row>
      <xdr:rowOff>92673</xdr:rowOff>
    </xdr:to>
    <xdr:cxnSp macro="">
      <xdr:nvCxnSpPr>
        <xdr:cNvPr id="644" name="直線コネクタ 643">
          <a:extLst>
            <a:ext uri="{FF2B5EF4-FFF2-40B4-BE49-F238E27FC236}">
              <a16:creationId xmlns:a16="http://schemas.microsoft.com/office/drawing/2014/main" id="{00000000-0008-0000-0700-000084020000}"/>
            </a:ext>
          </a:extLst>
        </xdr:cNvPr>
        <xdr:cNvCxnSpPr/>
      </xdr:nvCxnSpPr>
      <xdr:spPr>
        <a:xfrm flipV="1">
          <a:off x="14592300" y="13630148"/>
          <a:ext cx="889000" cy="70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99132</xdr:rowOff>
    </xdr:from>
    <xdr:to>
      <xdr:col>81</xdr:col>
      <xdr:colOff>101600</xdr:colOff>
      <xdr:row>79</xdr:row>
      <xdr:rowOff>29282</xdr:rowOff>
    </xdr:to>
    <xdr:sp macro="" textlink="">
      <xdr:nvSpPr>
        <xdr:cNvPr id="645" name="フローチャート: 判断 644">
          <a:extLst>
            <a:ext uri="{FF2B5EF4-FFF2-40B4-BE49-F238E27FC236}">
              <a16:creationId xmlns:a16="http://schemas.microsoft.com/office/drawing/2014/main" id="{00000000-0008-0000-0700-000085020000}"/>
            </a:ext>
          </a:extLst>
        </xdr:cNvPr>
        <xdr:cNvSpPr/>
      </xdr:nvSpPr>
      <xdr:spPr>
        <a:xfrm>
          <a:off x="15430500" y="1347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45809</xdr:rowOff>
    </xdr:from>
    <xdr:ext cx="469744"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46428" y="1324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51961</xdr:rowOff>
    </xdr:from>
    <xdr:to>
      <xdr:col>76</xdr:col>
      <xdr:colOff>114300</xdr:colOff>
      <xdr:row>79</xdr:row>
      <xdr:rowOff>92673</xdr:rowOff>
    </xdr:to>
    <xdr:cxnSp macro="">
      <xdr:nvCxnSpPr>
        <xdr:cNvPr id="647" name="直線コネクタ 646">
          <a:extLst>
            <a:ext uri="{FF2B5EF4-FFF2-40B4-BE49-F238E27FC236}">
              <a16:creationId xmlns:a16="http://schemas.microsoft.com/office/drawing/2014/main" id="{00000000-0008-0000-0700-000087020000}"/>
            </a:ext>
          </a:extLst>
        </xdr:cNvPr>
        <xdr:cNvCxnSpPr/>
      </xdr:nvCxnSpPr>
      <xdr:spPr>
        <a:xfrm>
          <a:off x="13703300" y="13596511"/>
          <a:ext cx="889000" cy="40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135491</xdr:rowOff>
    </xdr:from>
    <xdr:to>
      <xdr:col>76</xdr:col>
      <xdr:colOff>165100</xdr:colOff>
      <xdr:row>79</xdr:row>
      <xdr:rowOff>65641</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4541500" y="1350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82168</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3017" y="132838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140897</xdr:rowOff>
    </xdr:from>
    <xdr:to>
      <xdr:col>71</xdr:col>
      <xdr:colOff>177800</xdr:colOff>
      <xdr:row>79</xdr:row>
      <xdr:rowOff>51961</xdr:rowOff>
    </xdr:to>
    <xdr:cxnSp macro="">
      <xdr:nvCxnSpPr>
        <xdr:cNvPr id="650" name="直線コネクタ 649">
          <a:extLst>
            <a:ext uri="{FF2B5EF4-FFF2-40B4-BE49-F238E27FC236}">
              <a16:creationId xmlns:a16="http://schemas.microsoft.com/office/drawing/2014/main" id="{00000000-0008-0000-0700-00008A020000}"/>
            </a:ext>
          </a:extLst>
        </xdr:cNvPr>
        <xdr:cNvCxnSpPr/>
      </xdr:nvCxnSpPr>
      <xdr:spPr>
        <a:xfrm>
          <a:off x="12814300" y="13513997"/>
          <a:ext cx="889000" cy="82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73006</xdr:rowOff>
    </xdr:from>
    <xdr:to>
      <xdr:col>72</xdr:col>
      <xdr:colOff>38100</xdr:colOff>
      <xdr:row>79</xdr:row>
      <xdr:rowOff>3156</xdr:rowOff>
    </xdr:to>
    <xdr:sp macro="" textlink="">
      <xdr:nvSpPr>
        <xdr:cNvPr id="651" name="フローチャート: 判断 650">
          <a:extLst>
            <a:ext uri="{FF2B5EF4-FFF2-40B4-BE49-F238E27FC236}">
              <a16:creationId xmlns:a16="http://schemas.microsoft.com/office/drawing/2014/main" id="{00000000-0008-0000-0700-00008B020000}"/>
            </a:ext>
          </a:extLst>
        </xdr:cNvPr>
        <xdr:cNvSpPr/>
      </xdr:nvSpPr>
      <xdr:spPr>
        <a:xfrm>
          <a:off x="13652500" y="13446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77</xdr:row>
      <xdr:rowOff>19683</xdr:rowOff>
    </xdr:from>
    <xdr:ext cx="469744"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468428" y="132213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64626</xdr:rowOff>
    </xdr:from>
    <xdr:to>
      <xdr:col>67</xdr:col>
      <xdr:colOff>101600</xdr:colOff>
      <xdr:row>77</xdr:row>
      <xdr:rowOff>166226</xdr:rowOff>
    </xdr:to>
    <xdr:sp macro="" textlink="">
      <xdr:nvSpPr>
        <xdr:cNvPr id="653" name="フローチャート: 判断 652">
          <a:extLst>
            <a:ext uri="{FF2B5EF4-FFF2-40B4-BE49-F238E27FC236}">
              <a16:creationId xmlns:a16="http://schemas.microsoft.com/office/drawing/2014/main" id="{00000000-0008-0000-0700-00008D020000}"/>
            </a:ext>
          </a:extLst>
        </xdr:cNvPr>
        <xdr:cNvSpPr/>
      </xdr:nvSpPr>
      <xdr:spPr>
        <a:xfrm>
          <a:off x="12763500" y="13266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11303</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579428" y="13041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27287</xdr:rowOff>
    </xdr:from>
    <xdr:to>
      <xdr:col>85</xdr:col>
      <xdr:colOff>177800</xdr:colOff>
      <xdr:row>79</xdr:row>
      <xdr:rowOff>128887</xdr:rowOff>
    </xdr:to>
    <xdr:sp macro="" textlink="">
      <xdr:nvSpPr>
        <xdr:cNvPr id="660" name="楕円 659">
          <a:extLst>
            <a:ext uri="{FF2B5EF4-FFF2-40B4-BE49-F238E27FC236}">
              <a16:creationId xmlns:a16="http://schemas.microsoft.com/office/drawing/2014/main" id="{00000000-0008-0000-0700-000094020000}"/>
            </a:ext>
          </a:extLst>
        </xdr:cNvPr>
        <xdr:cNvSpPr/>
      </xdr:nvSpPr>
      <xdr:spPr>
        <a:xfrm>
          <a:off x="16268700" y="13571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113664</xdr:rowOff>
    </xdr:from>
    <xdr:ext cx="378565" cy="259045"/>
    <xdr:sp macro="" textlink="">
      <xdr:nvSpPr>
        <xdr:cNvPr id="661" name="災害復旧費該当値テキスト">
          <a:extLst>
            <a:ext uri="{FF2B5EF4-FFF2-40B4-BE49-F238E27FC236}">
              <a16:creationId xmlns:a16="http://schemas.microsoft.com/office/drawing/2014/main" id="{00000000-0008-0000-0700-000095020000}"/>
            </a:ext>
          </a:extLst>
        </xdr:cNvPr>
        <xdr:cNvSpPr txBox="1"/>
      </xdr:nvSpPr>
      <xdr:spPr>
        <a:xfrm>
          <a:off x="16370300" y="134867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34798</xdr:rowOff>
    </xdr:from>
    <xdr:to>
      <xdr:col>81</xdr:col>
      <xdr:colOff>101600</xdr:colOff>
      <xdr:row>79</xdr:row>
      <xdr:rowOff>136398</xdr:rowOff>
    </xdr:to>
    <xdr:sp macro="" textlink="">
      <xdr:nvSpPr>
        <xdr:cNvPr id="662" name="楕円 661">
          <a:extLst>
            <a:ext uri="{FF2B5EF4-FFF2-40B4-BE49-F238E27FC236}">
              <a16:creationId xmlns:a16="http://schemas.microsoft.com/office/drawing/2014/main" id="{00000000-0008-0000-0700-000096020000}"/>
            </a:ext>
          </a:extLst>
        </xdr:cNvPr>
        <xdr:cNvSpPr/>
      </xdr:nvSpPr>
      <xdr:spPr>
        <a:xfrm>
          <a:off x="15430500" y="13579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79</xdr:row>
      <xdr:rowOff>127525</xdr:rowOff>
    </xdr:from>
    <xdr:ext cx="378565" cy="259045"/>
    <xdr:sp macro="" textlink="">
      <xdr:nvSpPr>
        <xdr:cNvPr id="663" name="テキスト ボックス 662">
          <a:extLst>
            <a:ext uri="{FF2B5EF4-FFF2-40B4-BE49-F238E27FC236}">
              <a16:creationId xmlns:a16="http://schemas.microsoft.com/office/drawing/2014/main" id="{00000000-0008-0000-0700-000097020000}"/>
            </a:ext>
          </a:extLst>
        </xdr:cNvPr>
        <xdr:cNvSpPr txBox="1"/>
      </xdr:nvSpPr>
      <xdr:spPr>
        <a:xfrm>
          <a:off x="15292017" y="136720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41873</xdr:rowOff>
    </xdr:from>
    <xdr:to>
      <xdr:col>76</xdr:col>
      <xdr:colOff>165100</xdr:colOff>
      <xdr:row>79</xdr:row>
      <xdr:rowOff>143473</xdr:rowOff>
    </xdr:to>
    <xdr:sp macro="" textlink="">
      <xdr:nvSpPr>
        <xdr:cNvPr id="664" name="楕円 663">
          <a:extLst>
            <a:ext uri="{FF2B5EF4-FFF2-40B4-BE49-F238E27FC236}">
              <a16:creationId xmlns:a16="http://schemas.microsoft.com/office/drawing/2014/main" id="{00000000-0008-0000-0700-000098020000}"/>
            </a:ext>
          </a:extLst>
        </xdr:cNvPr>
        <xdr:cNvSpPr/>
      </xdr:nvSpPr>
      <xdr:spPr>
        <a:xfrm>
          <a:off x="14541500" y="13586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79</xdr:row>
      <xdr:rowOff>134600</xdr:rowOff>
    </xdr:from>
    <xdr:ext cx="313932"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4435333" y="1367915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1161</xdr:rowOff>
    </xdr:from>
    <xdr:to>
      <xdr:col>72</xdr:col>
      <xdr:colOff>38100</xdr:colOff>
      <xdr:row>79</xdr:row>
      <xdr:rowOff>102761</xdr:rowOff>
    </xdr:to>
    <xdr:sp macro="" textlink="">
      <xdr:nvSpPr>
        <xdr:cNvPr id="666" name="楕円 665">
          <a:extLst>
            <a:ext uri="{FF2B5EF4-FFF2-40B4-BE49-F238E27FC236}">
              <a16:creationId xmlns:a16="http://schemas.microsoft.com/office/drawing/2014/main" id="{00000000-0008-0000-0700-00009A020000}"/>
            </a:ext>
          </a:extLst>
        </xdr:cNvPr>
        <xdr:cNvSpPr/>
      </xdr:nvSpPr>
      <xdr:spPr>
        <a:xfrm>
          <a:off x="13652500" y="1354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79</xdr:row>
      <xdr:rowOff>93888</xdr:rowOff>
    </xdr:from>
    <xdr:ext cx="378565"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3514017" y="136384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90097</xdr:rowOff>
    </xdr:from>
    <xdr:to>
      <xdr:col>67</xdr:col>
      <xdr:colOff>101600</xdr:colOff>
      <xdr:row>79</xdr:row>
      <xdr:rowOff>20247</xdr:rowOff>
    </xdr:to>
    <xdr:sp macro="" textlink="">
      <xdr:nvSpPr>
        <xdr:cNvPr id="668" name="楕円 667">
          <a:extLst>
            <a:ext uri="{FF2B5EF4-FFF2-40B4-BE49-F238E27FC236}">
              <a16:creationId xmlns:a16="http://schemas.microsoft.com/office/drawing/2014/main" id="{00000000-0008-0000-0700-00009C020000}"/>
            </a:ext>
          </a:extLst>
        </xdr:cNvPr>
        <xdr:cNvSpPr/>
      </xdr:nvSpPr>
      <xdr:spPr>
        <a:xfrm>
          <a:off x="12763500" y="13463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11374</xdr:rowOff>
    </xdr:from>
    <xdr:ext cx="469744"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579428" y="135559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73" name="正方形/長方形 672">
          <a:extLst>
            <a:ext uri="{FF2B5EF4-FFF2-40B4-BE49-F238E27FC236}">
              <a16:creationId xmlns:a16="http://schemas.microsoft.com/office/drawing/2014/main" id="{00000000-0008-0000-0700-0000A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74" name="正方形/長方形 673">
          <a:extLst>
            <a:ext uri="{FF2B5EF4-FFF2-40B4-BE49-F238E27FC236}">
              <a16:creationId xmlns:a16="http://schemas.microsoft.com/office/drawing/2014/main" id="{00000000-0008-0000-0700-0000A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5" name="正方形/長方形 674">
          <a:extLst>
            <a:ext uri="{FF2B5EF4-FFF2-40B4-BE49-F238E27FC236}">
              <a16:creationId xmlns:a16="http://schemas.microsoft.com/office/drawing/2014/main" id="{00000000-0008-0000-0700-0000A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6" name="正方形/長方形 675">
          <a:extLst>
            <a:ext uri="{FF2B5EF4-FFF2-40B4-BE49-F238E27FC236}">
              <a16:creationId xmlns:a16="http://schemas.microsoft.com/office/drawing/2014/main" id="{00000000-0008-0000-0700-0000A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7" name="正方形/長方形 676">
          <a:extLst>
            <a:ext uri="{FF2B5EF4-FFF2-40B4-BE49-F238E27FC236}">
              <a16:creationId xmlns:a16="http://schemas.microsoft.com/office/drawing/2014/main" id="{00000000-0008-0000-0700-0000A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100</xdr:row>
      <xdr:rowOff>111777</xdr:rowOff>
    </xdr:from>
    <xdr:ext cx="248786"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2197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98</xdr:row>
      <xdr:rowOff>139700</xdr:rowOff>
    </xdr:from>
    <xdr:to>
      <xdr:col>89</xdr:col>
      <xdr:colOff>177800</xdr:colOff>
      <xdr:row>98</xdr:row>
      <xdr:rowOff>139700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97</xdr:row>
      <xdr:rowOff>168927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92</xdr:row>
      <xdr:rowOff>111777</xdr:rowOff>
    </xdr:from>
    <xdr:ext cx="53129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914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168927</xdr:rowOff>
    </xdr:from>
    <xdr:ext cx="531299" cy="259045"/>
    <xdr:sp macro="" textlink="">
      <xdr:nvSpPr>
        <xdr:cNvPr id="688" name="テキスト ボックス 687">
          <a:extLst>
            <a:ext uri="{FF2B5EF4-FFF2-40B4-BE49-F238E27FC236}">
              <a16:creationId xmlns:a16="http://schemas.microsoft.com/office/drawing/2014/main" id="{00000000-0008-0000-0700-0000B0020000}"/>
            </a:ext>
          </a:extLst>
        </xdr:cNvPr>
        <xdr:cNvSpPr txBox="1"/>
      </xdr:nvSpPr>
      <xdr:spPr>
        <a:xfrm>
          <a:off x="11914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90" name="テキスト ボックス 689">
          <a:extLst>
            <a:ext uri="{FF2B5EF4-FFF2-40B4-BE49-F238E27FC236}">
              <a16:creationId xmlns:a16="http://schemas.microsoft.com/office/drawing/2014/main" id="{00000000-0008-0000-0700-0000B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91" name="公債費グラフ枠">
          <a:extLst>
            <a:ext uri="{FF2B5EF4-FFF2-40B4-BE49-F238E27FC236}">
              <a16:creationId xmlns:a16="http://schemas.microsoft.com/office/drawing/2014/main" id="{00000000-0008-0000-0700-0000B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41287</xdr:rowOff>
    </xdr:from>
    <xdr:to>
      <xdr:col>85</xdr:col>
      <xdr:colOff>126364</xdr:colOff>
      <xdr:row>99</xdr:row>
      <xdr:rowOff>39230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6317595" y="15814687"/>
          <a:ext cx="1269" cy="11980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43057</xdr:rowOff>
    </xdr:from>
    <xdr:ext cx="534377" cy="259045"/>
    <xdr:sp macro="" textlink="">
      <xdr:nvSpPr>
        <xdr:cNvPr id="693" name="公債費最小値テキスト">
          <a:extLst>
            <a:ext uri="{FF2B5EF4-FFF2-40B4-BE49-F238E27FC236}">
              <a16:creationId xmlns:a16="http://schemas.microsoft.com/office/drawing/2014/main" id="{00000000-0008-0000-0700-0000B5020000}"/>
            </a:ext>
          </a:extLst>
        </xdr:cNvPr>
        <xdr:cNvSpPr txBox="1"/>
      </xdr:nvSpPr>
      <xdr:spPr>
        <a:xfrm>
          <a:off x="16370300" y="17016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39230</xdr:rowOff>
    </xdr:from>
    <xdr:to>
      <xdr:col>86</xdr:col>
      <xdr:colOff>25400</xdr:colOff>
      <xdr:row>99</xdr:row>
      <xdr:rowOff>39230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a:off x="16230600" y="17012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159414</xdr:rowOff>
    </xdr:from>
    <xdr:ext cx="534377" cy="259045"/>
    <xdr:sp macro="" textlink="">
      <xdr:nvSpPr>
        <xdr:cNvPr id="695" name="公債費最大値テキスト">
          <a:extLst>
            <a:ext uri="{FF2B5EF4-FFF2-40B4-BE49-F238E27FC236}">
              <a16:creationId xmlns:a16="http://schemas.microsoft.com/office/drawing/2014/main" id="{00000000-0008-0000-0700-0000B7020000}"/>
            </a:ext>
          </a:extLst>
        </xdr:cNvPr>
        <xdr:cNvSpPr txBox="1"/>
      </xdr:nvSpPr>
      <xdr:spPr>
        <a:xfrm>
          <a:off x="16370300" y="15589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69,305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41287</xdr:rowOff>
    </xdr:from>
    <xdr:to>
      <xdr:col>86</xdr:col>
      <xdr:colOff>25400</xdr:colOff>
      <xdr:row>92</xdr:row>
      <xdr:rowOff>41287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a:off x="16230600" y="158146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61748</xdr:rowOff>
    </xdr:from>
    <xdr:to>
      <xdr:col>85</xdr:col>
      <xdr:colOff>127000</xdr:colOff>
      <xdr:row>95</xdr:row>
      <xdr:rowOff>62914</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5481300" y="16349498"/>
          <a:ext cx="838200" cy="1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16623</xdr:rowOff>
    </xdr:from>
    <xdr:ext cx="534377" cy="259045"/>
    <xdr:sp macro="" textlink="">
      <xdr:nvSpPr>
        <xdr:cNvPr id="698" name="公債費平均値テキスト">
          <a:extLst>
            <a:ext uri="{FF2B5EF4-FFF2-40B4-BE49-F238E27FC236}">
              <a16:creationId xmlns:a16="http://schemas.microsoft.com/office/drawing/2014/main" id="{00000000-0008-0000-0700-0000BA020000}"/>
            </a:ext>
          </a:extLst>
        </xdr:cNvPr>
        <xdr:cNvSpPr txBox="1"/>
      </xdr:nvSpPr>
      <xdr:spPr>
        <a:xfrm>
          <a:off x="16370300" y="164758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38196</xdr:rowOff>
    </xdr:from>
    <xdr:to>
      <xdr:col>85</xdr:col>
      <xdr:colOff>177800</xdr:colOff>
      <xdr:row>96</xdr:row>
      <xdr:rowOff>139796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6268700" y="16497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62914</xdr:rowOff>
    </xdr:from>
    <xdr:to>
      <xdr:col>81</xdr:col>
      <xdr:colOff>50800</xdr:colOff>
      <xdr:row>95</xdr:row>
      <xdr:rowOff>104175</xdr:rowOff>
    </xdr:to>
    <xdr:cxnSp macro="">
      <xdr:nvCxnSpPr>
        <xdr:cNvPr id="700" name="直線コネクタ 699">
          <a:extLst>
            <a:ext uri="{FF2B5EF4-FFF2-40B4-BE49-F238E27FC236}">
              <a16:creationId xmlns:a16="http://schemas.microsoft.com/office/drawing/2014/main" id="{00000000-0008-0000-0700-0000BC020000}"/>
            </a:ext>
          </a:extLst>
        </xdr:cNvPr>
        <xdr:cNvCxnSpPr/>
      </xdr:nvCxnSpPr>
      <xdr:spPr>
        <a:xfrm flipV="1">
          <a:off x="14592300" y="16350664"/>
          <a:ext cx="889000" cy="41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31635</xdr:rowOff>
    </xdr:from>
    <xdr:to>
      <xdr:col>81</xdr:col>
      <xdr:colOff>101600</xdr:colOff>
      <xdr:row>96</xdr:row>
      <xdr:rowOff>133235</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5430500" y="16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124362</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5214111" y="16583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104175</xdr:rowOff>
    </xdr:from>
    <xdr:to>
      <xdr:col>76</xdr:col>
      <xdr:colOff>114300</xdr:colOff>
      <xdr:row>95</xdr:row>
      <xdr:rowOff>162012</xdr:rowOff>
    </xdr:to>
    <xdr:cxnSp macro="">
      <xdr:nvCxnSpPr>
        <xdr:cNvPr id="703" name="直線コネクタ 702">
          <a:extLst>
            <a:ext uri="{FF2B5EF4-FFF2-40B4-BE49-F238E27FC236}">
              <a16:creationId xmlns:a16="http://schemas.microsoft.com/office/drawing/2014/main" id="{00000000-0008-0000-0700-0000BF020000}"/>
            </a:ext>
          </a:extLst>
        </xdr:cNvPr>
        <xdr:cNvCxnSpPr/>
      </xdr:nvCxnSpPr>
      <xdr:spPr>
        <a:xfrm flipV="1">
          <a:off x="13703300" y="16391925"/>
          <a:ext cx="889000" cy="578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29280</xdr:rowOff>
    </xdr:from>
    <xdr:to>
      <xdr:col>76</xdr:col>
      <xdr:colOff>165100</xdr:colOff>
      <xdr:row>96</xdr:row>
      <xdr:rowOff>130880</xdr:rowOff>
    </xdr:to>
    <xdr:sp macro="" textlink="">
      <xdr:nvSpPr>
        <xdr:cNvPr id="704" name="フローチャート: 判断 703">
          <a:extLst>
            <a:ext uri="{FF2B5EF4-FFF2-40B4-BE49-F238E27FC236}">
              <a16:creationId xmlns:a16="http://schemas.microsoft.com/office/drawing/2014/main" id="{00000000-0008-0000-0700-0000C0020000}"/>
            </a:ext>
          </a:extLst>
        </xdr:cNvPr>
        <xdr:cNvSpPr/>
      </xdr:nvSpPr>
      <xdr:spPr>
        <a:xfrm>
          <a:off x="14541500" y="16488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122007</xdr:rowOff>
    </xdr:from>
    <xdr:ext cx="534377"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325111" y="165812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123653</xdr:rowOff>
    </xdr:from>
    <xdr:to>
      <xdr:col>71</xdr:col>
      <xdr:colOff>177800</xdr:colOff>
      <xdr:row>95</xdr:row>
      <xdr:rowOff>162012</xdr:rowOff>
    </xdr:to>
    <xdr:cxnSp macro="">
      <xdr:nvCxnSpPr>
        <xdr:cNvPr id="706" name="直線コネクタ 705">
          <a:extLst>
            <a:ext uri="{FF2B5EF4-FFF2-40B4-BE49-F238E27FC236}">
              <a16:creationId xmlns:a16="http://schemas.microsoft.com/office/drawing/2014/main" id="{00000000-0008-0000-0700-0000C2020000}"/>
            </a:ext>
          </a:extLst>
        </xdr:cNvPr>
        <xdr:cNvCxnSpPr/>
      </xdr:nvCxnSpPr>
      <xdr:spPr>
        <a:xfrm>
          <a:off x="12814300" y="16411403"/>
          <a:ext cx="889000" cy="38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32779</xdr:rowOff>
    </xdr:from>
    <xdr:to>
      <xdr:col>72</xdr:col>
      <xdr:colOff>38100</xdr:colOff>
      <xdr:row>96</xdr:row>
      <xdr:rowOff>134379</xdr:rowOff>
    </xdr:to>
    <xdr:sp macro="" textlink="">
      <xdr:nvSpPr>
        <xdr:cNvPr id="707" name="フローチャート: 判断 706">
          <a:extLst>
            <a:ext uri="{FF2B5EF4-FFF2-40B4-BE49-F238E27FC236}">
              <a16:creationId xmlns:a16="http://schemas.microsoft.com/office/drawing/2014/main" id="{00000000-0008-0000-0700-0000C3020000}"/>
            </a:ext>
          </a:extLst>
        </xdr:cNvPr>
        <xdr:cNvSpPr/>
      </xdr:nvSpPr>
      <xdr:spPr>
        <a:xfrm>
          <a:off x="13652500" y="16491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125506</xdr:rowOff>
    </xdr:from>
    <xdr:ext cx="534377"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3436111" y="16584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49307</xdr:rowOff>
    </xdr:from>
    <xdr:to>
      <xdr:col>67</xdr:col>
      <xdr:colOff>101600</xdr:colOff>
      <xdr:row>96</xdr:row>
      <xdr:rowOff>150907</xdr:rowOff>
    </xdr:to>
    <xdr:sp macro="" textlink="">
      <xdr:nvSpPr>
        <xdr:cNvPr id="709" name="フローチャート: 判断 708">
          <a:extLst>
            <a:ext uri="{FF2B5EF4-FFF2-40B4-BE49-F238E27FC236}">
              <a16:creationId xmlns:a16="http://schemas.microsoft.com/office/drawing/2014/main" id="{00000000-0008-0000-0700-0000C5020000}"/>
            </a:ext>
          </a:extLst>
        </xdr:cNvPr>
        <xdr:cNvSpPr/>
      </xdr:nvSpPr>
      <xdr:spPr>
        <a:xfrm>
          <a:off x="12763500" y="16508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142034</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2547111" y="16601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10948</xdr:rowOff>
    </xdr:from>
    <xdr:to>
      <xdr:col>85</xdr:col>
      <xdr:colOff>177800</xdr:colOff>
      <xdr:row>95</xdr:row>
      <xdr:rowOff>112548</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6268700" y="16298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33825</xdr:rowOff>
    </xdr:from>
    <xdr:ext cx="534377" cy="259045"/>
    <xdr:sp macro="" textlink="">
      <xdr:nvSpPr>
        <xdr:cNvPr id="717" name="公債費該当値テキスト">
          <a:extLst>
            <a:ext uri="{FF2B5EF4-FFF2-40B4-BE49-F238E27FC236}">
              <a16:creationId xmlns:a16="http://schemas.microsoft.com/office/drawing/2014/main" id="{00000000-0008-0000-0700-0000CD020000}"/>
            </a:ext>
          </a:extLst>
        </xdr:cNvPr>
        <xdr:cNvSpPr txBox="1"/>
      </xdr:nvSpPr>
      <xdr:spPr>
        <a:xfrm>
          <a:off x="16370300" y="1615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12114</xdr:rowOff>
    </xdr:from>
    <xdr:to>
      <xdr:col>81</xdr:col>
      <xdr:colOff>101600</xdr:colOff>
      <xdr:row>95</xdr:row>
      <xdr:rowOff>113714</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5430500" y="162998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130241</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5214111" y="16075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53375</xdr:rowOff>
    </xdr:from>
    <xdr:to>
      <xdr:col>76</xdr:col>
      <xdr:colOff>165100</xdr:colOff>
      <xdr:row>95</xdr:row>
      <xdr:rowOff>154975</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4541500" y="16341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52</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4325111" y="16116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111212</xdr:rowOff>
    </xdr:from>
    <xdr:to>
      <xdr:col>72</xdr:col>
      <xdr:colOff>38100</xdr:colOff>
      <xdr:row>96</xdr:row>
      <xdr:rowOff>41362</xdr:rowOff>
    </xdr:to>
    <xdr:sp macro="" textlink="">
      <xdr:nvSpPr>
        <xdr:cNvPr id="722" name="楕円 721">
          <a:extLst>
            <a:ext uri="{FF2B5EF4-FFF2-40B4-BE49-F238E27FC236}">
              <a16:creationId xmlns:a16="http://schemas.microsoft.com/office/drawing/2014/main" id="{00000000-0008-0000-0700-0000D2020000}"/>
            </a:ext>
          </a:extLst>
        </xdr:cNvPr>
        <xdr:cNvSpPr/>
      </xdr:nvSpPr>
      <xdr:spPr>
        <a:xfrm>
          <a:off x="13652500" y="16398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94</xdr:row>
      <xdr:rowOff>57889</xdr:rowOff>
    </xdr:from>
    <xdr:ext cx="534377" cy="259045"/>
    <xdr:sp macro="" textlink="">
      <xdr:nvSpPr>
        <xdr:cNvPr id="723" name="テキスト ボックス 722">
          <a:extLst>
            <a:ext uri="{FF2B5EF4-FFF2-40B4-BE49-F238E27FC236}">
              <a16:creationId xmlns:a16="http://schemas.microsoft.com/office/drawing/2014/main" id="{00000000-0008-0000-0700-0000D3020000}"/>
            </a:ext>
          </a:extLst>
        </xdr:cNvPr>
        <xdr:cNvSpPr txBox="1"/>
      </xdr:nvSpPr>
      <xdr:spPr>
        <a:xfrm>
          <a:off x="13436111" y="16174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72853</xdr:rowOff>
    </xdr:from>
    <xdr:to>
      <xdr:col>67</xdr:col>
      <xdr:colOff>101600</xdr:colOff>
      <xdr:row>96</xdr:row>
      <xdr:rowOff>3003</xdr:rowOff>
    </xdr:to>
    <xdr:sp macro="" textlink="">
      <xdr:nvSpPr>
        <xdr:cNvPr id="724" name="楕円 723">
          <a:extLst>
            <a:ext uri="{FF2B5EF4-FFF2-40B4-BE49-F238E27FC236}">
              <a16:creationId xmlns:a16="http://schemas.microsoft.com/office/drawing/2014/main" id="{00000000-0008-0000-0700-0000D4020000}"/>
            </a:ext>
          </a:extLst>
        </xdr:cNvPr>
        <xdr:cNvSpPr/>
      </xdr:nvSpPr>
      <xdr:spPr>
        <a:xfrm>
          <a:off x="12763500" y="16360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19530</xdr:rowOff>
    </xdr:from>
    <xdr:ext cx="534377" cy="259045"/>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2547111" y="16135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30" name="正方形/長方形 729">
          <a:extLst>
            <a:ext uri="{FF2B5EF4-FFF2-40B4-BE49-F238E27FC236}">
              <a16:creationId xmlns:a16="http://schemas.microsoft.com/office/drawing/2014/main" id="{00000000-0008-0000-0700-0000D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31" name="正方形/長方形 730">
          <a:extLst>
            <a:ext uri="{FF2B5EF4-FFF2-40B4-BE49-F238E27FC236}">
              <a16:creationId xmlns:a16="http://schemas.microsoft.com/office/drawing/2014/main" id="{00000000-0008-0000-0700-0000D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32" name="正方形/長方形 731">
          <a:extLst>
            <a:ext uri="{FF2B5EF4-FFF2-40B4-BE49-F238E27FC236}">
              <a16:creationId xmlns:a16="http://schemas.microsoft.com/office/drawing/2014/main" id="{00000000-0008-0000-0700-0000D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33" name="正方形/長方形 732">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5" name="テキスト ボックス 744">
          <a:extLst>
            <a:ext uri="{FF2B5EF4-FFF2-40B4-BE49-F238E27FC236}">
              <a16:creationId xmlns:a16="http://schemas.microsoft.com/office/drawing/2014/main" id="{00000000-0008-0000-0700-0000E9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8" name="諸支出金グラフ枠">
          <a:extLst>
            <a:ext uri="{FF2B5EF4-FFF2-40B4-BE49-F238E27FC236}">
              <a16:creationId xmlns:a16="http://schemas.microsoft.com/office/drawing/2014/main" id="{00000000-0008-0000-0700-0000EC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91884</xdr:rowOff>
    </xdr:from>
    <xdr:to>
      <xdr:col>116</xdr:col>
      <xdr:colOff>62864</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flipV="1">
          <a:off x="22159595" y="5235384"/>
          <a:ext cx="1269" cy="149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50" name="諸支出金最小値テキスト">
          <a:extLst>
            <a:ext uri="{FF2B5EF4-FFF2-40B4-BE49-F238E27FC236}">
              <a16:creationId xmlns:a16="http://schemas.microsoft.com/office/drawing/2014/main" id="{00000000-0008-0000-0700-0000EE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51" name="直線コネクタ 750">
          <a:extLst>
            <a:ext uri="{FF2B5EF4-FFF2-40B4-BE49-F238E27FC236}">
              <a16:creationId xmlns:a16="http://schemas.microsoft.com/office/drawing/2014/main" id="{00000000-0008-0000-0700-0000EF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38561</xdr:rowOff>
    </xdr:from>
    <xdr:ext cx="469744" cy="259045"/>
    <xdr:sp macro="" textlink="">
      <xdr:nvSpPr>
        <xdr:cNvPr id="752" name="諸支出金最大値テキスト">
          <a:extLst>
            <a:ext uri="{FF2B5EF4-FFF2-40B4-BE49-F238E27FC236}">
              <a16:creationId xmlns:a16="http://schemas.microsoft.com/office/drawing/2014/main" id="{00000000-0008-0000-0700-0000F0020000}"/>
            </a:ext>
          </a:extLst>
        </xdr:cNvPr>
        <xdr:cNvSpPr txBox="1"/>
      </xdr:nvSpPr>
      <xdr:spPr>
        <a:xfrm>
          <a:off x="22212300" y="5010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7,851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91884</xdr:rowOff>
    </xdr:from>
    <xdr:to>
      <xdr:col>116</xdr:col>
      <xdr:colOff>152400</xdr:colOff>
      <xdr:row>30</xdr:row>
      <xdr:rowOff>91884</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2072600" y="52353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4" name="直線コネクタ 753">
          <a:extLst>
            <a:ext uri="{FF2B5EF4-FFF2-40B4-BE49-F238E27FC236}">
              <a16:creationId xmlns:a16="http://schemas.microsoft.com/office/drawing/2014/main" id="{00000000-0008-0000-0700-0000F2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111586</xdr:rowOff>
    </xdr:from>
    <xdr:ext cx="378565" cy="259045"/>
    <xdr:sp macro="" textlink="">
      <xdr:nvSpPr>
        <xdr:cNvPr id="755" name="諸支出金平均値テキスト">
          <a:extLst>
            <a:ext uri="{FF2B5EF4-FFF2-40B4-BE49-F238E27FC236}">
              <a16:creationId xmlns:a16="http://schemas.microsoft.com/office/drawing/2014/main" id="{00000000-0008-0000-0700-0000F3020000}"/>
            </a:ext>
          </a:extLst>
        </xdr:cNvPr>
        <xdr:cNvSpPr txBox="1"/>
      </xdr:nvSpPr>
      <xdr:spPr>
        <a:xfrm>
          <a:off x="22212300" y="645523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88709</xdr:rowOff>
    </xdr:from>
    <xdr:to>
      <xdr:col>116</xdr:col>
      <xdr:colOff>114300</xdr:colOff>
      <xdr:row>39</xdr:row>
      <xdr:rowOff>18859</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22110700" y="660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7" name="直線コネクタ 756">
          <a:extLst>
            <a:ext uri="{FF2B5EF4-FFF2-40B4-BE49-F238E27FC236}">
              <a16:creationId xmlns:a16="http://schemas.microsoft.com/office/drawing/2014/main" id="{00000000-0008-0000-0700-0000F5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116713</xdr:rowOff>
    </xdr:from>
    <xdr:to>
      <xdr:col>112</xdr:col>
      <xdr:colOff>38100</xdr:colOff>
      <xdr:row>39</xdr:row>
      <xdr:rowOff>46863</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21272500" y="663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63390</xdr:rowOff>
    </xdr:from>
    <xdr:ext cx="378565"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4017" y="64070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60" name="直線コネクタ 759">
          <a:extLst>
            <a:ext uri="{FF2B5EF4-FFF2-40B4-BE49-F238E27FC236}">
              <a16:creationId xmlns:a16="http://schemas.microsoft.com/office/drawing/2014/main" id="{00000000-0008-0000-0700-0000F8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143573</xdr:rowOff>
    </xdr:from>
    <xdr:to>
      <xdr:col>107</xdr:col>
      <xdr:colOff>101600</xdr:colOff>
      <xdr:row>38</xdr:row>
      <xdr:rowOff>73723</xdr:rowOff>
    </xdr:to>
    <xdr:sp macro="" textlink="">
      <xdr:nvSpPr>
        <xdr:cNvPr id="761" name="フローチャート: 判断 760">
          <a:extLst>
            <a:ext uri="{FF2B5EF4-FFF2-40B4-BE49-F238E27FC236}">
              <a16:creationId xmlns:a16="http://schemas.microsoft.com/office/drawing/2014/main" id="{00000000-0008-0000-0700-0000F9020000}"/>
            </a:ext>
          </a:extLst>
        </xdr:cNvPr>
        <xdr:cNvSpPr/>
      </xdr:nvSpPr>
      <xdr:spPr>
        <a:xfrm>
          <a:off x="20383500" y="6487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90250</xdr:rowOff>
    </xdr:from>
    <xdr:ext cx="469744"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199428" y="6262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63" name="直線コネクタ 762">
          <a:extLst>
            <a:ext uri="{FF2B5EF4-FFF2-40B4-BE49-F238E27FC236}">
              <a16:creationId xmlns:a16="http://schemas.microsoft.com/office/drawing/2014/main" id="{00000000-0008-0000-0700-0000FB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110045</xdr:rowOff>
    </xdr:from>
    <xdr:to>
      <xdr:col>102</xdr:col>
      <xdr:colOff>165100</xdr:colOff>
      <xdr:row>39</xdr:row>
      <xdr:rowOff>40195</xdr:rowOff>
    </xdr:to>
    <xdr:sp macro="" textlink="">
      <xdr:nvSpPr>
        <xdr:cNvPr id="764" name="フローチャート: 判断 763">
          <a:extLst>
            <a:ext uri="{FF2B5EF4-FFF2-40B4-BE49-F238E27FC236}">
              <a16:creationId xmlns:a16="http://schemas.microsoft.com/office/drawing/2014/main" id="{00000000-0008-0000-0700-0000FC020000}"/>
            </a:ext>
          </a:extLst>
        </xdr:cNvPr>
        <xdr:cNvSpPr/>
      </xdr:nvSpPr>
      <xdr:spPr>
        <a:xfrm>
          <a:off x="19494500" y="6625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56723</xdr:rowOff>
    </xdr:from>
    <xdr:ext cx="378565"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356017" y="64003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111379</xdr:rowOff>
    </xdr:from>
    <xdr:to>
      <xdr:col>98</xdr:col>
      <xdr:colOff>38100</xdr:colOff>
      <xdr:row>39</xdr:row>
      <xdr:rowOff>41529</xdr:rowOff>
    </xdr:to>
    <xdr:sp macro="" textlink="">
      <xdr:nvSpPr>
        <xdr:cNvPr id="766" name="フローチャート: 判断 765">
          <a:extLst>
            <a:ext uri="{FF2B5EF4-FFF2-40B4-BE49-F238E27FC236}">
              <a16:creationId xmlns:a16="http://schemas.microsoft.com/office/drawing/2014/main" id="{00000000-0008-0000-0700-0000FE020000}"/>
            </a:ext>
          </a:extLst>
        </xdr:cNvPr>
        <xdr:cNvSpPr/>
      </xdr:nvSpPr>
      <xdr:spPr>
        <a:xfrm>
          <a:off x="18605500" y="6626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58056</xdr:rowOff>
    </xdr:from>
    <xdr:ext cx="378565"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467017" y="64017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4" name="諸支出金該当値テキスト">
          <a:extLst>
            <a:ext uri="{FF2B5EF4-FFF2-40B4-BE49-F238E27FC236}">
              <a16:creationId xmlns:a16="http://schemas.microsoft.com/office/drawing/2014/main" id="{00000000-0008-0000-0700-000006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9" name="楕円 778">
          <a:extLst>
            <a:ext uri="{FF2B5EF4-FFF2-40B4-BE49-F238E27FC236}">
              <a16:creationId xmlns:a16="http://schemas.microsoft.com/office/drawing/2014/main" id="{00000000-0008-0000-0700-00000B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81" name="楕円 780">
          <a:extLst>
            <a:ext uri="{FF2B5EF4-FFF2-40B4-BE49-F238E27FC236}">
              <a16:creationId xmlns:a16="http://schemas.microsoft.com/office/drawing/2014/main" id="{00000000-0008-0000-0700-00000D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82" name="テキスト ボックス 781">
          <a:extLst>
            <a:ext uri="{FF2B5EF4-FFF2-40B4-BE49-F238E27FC236}">
              <a16:creationId xmlns:a16="http://schemas.microsoft.com/office/drawing/2014/main" id="{00000000-0008-0000-0700-00000E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7" name="正方形/長方形 786">
          <a:extLst>
            <a:ext uri="{FF2B5EF4-FFF2-40B4-BE49-F238E27FC236}">
              <a16:creationId xmlns:a16="http://schemas.microsoft.com/office/drawing/2014/main" id="{00000000-0008-0000-0700-000013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8" name="正方形/長方形 787">
          <a:extLst>
            <a:ext uri="{FF2B5EF4-FFF2-40B4-BE49-F238E27FC236}">
              <a16:creationId xmlns:a16="http://schemas.microsoft.com/office/drawing/2014/main" id="{00000000-0008-0000-0700-000014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神奈川県平均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9" name="正方形/長方形 788">
          <a:extLst>
            <a:ext uri="{FF2B5EF4-FFF2-40B4-BE49-F238E27FC236}">
              <a16:creationId xmlns:a16="http://schemas.microsoft.com/office/drawing/2014/main" id="{00000000-0008-0000-0700-000015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90" name="正方形/長方形 789">
          <a:extLst>
            <a:ext uri="{FF2B5EF4-FFF2-40B4-BE49-F238E27FC236}">
              <a16:creationId xmlns:a16="http://schemas.microsoft.com/office/drawing/2014/main" id="{00000000-0008-0000-0700-000016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91" name="テキスト ボックス 790">
          <a:extLst>
            <a:ext uri="{FF2B5EF4-FFF2-40B4-BE49-F238E27FC236}">
              <a16:creationId xmlns:a16="http://schemas.microsoft.com/office/drawing/2014/main" id="{00000000-0008-0000-0700-000017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4" name="テキスト ボックス 793">
          <a:extLst>
            <a:ext uri="{FF2B5EF4-FFF2-40B4-BE49-F238E27FC236}">
              <a16:creationId xmlns:a16="http://schemas.microsoft.com/office/drawing/2014/main" id="{00000000-0008-0000-0700-00001A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7" name="前年度繰上充用金グラフ枠">
          <a:extLst>
            <a:ext uri="{FF2B5EF4-FFF2-40B4-BE49-F238E27FC236}">
              <a16:creationId xmlns:a16="http://schemas.microsoft.com/office/drawing/2014/main" id="{00000000-0008-0000-0700-00001D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9" name="前年度繰上充用金最小値テキスト">
          <a:extLst>
            <a:ext uri="{FF2B5EF4-FFF2-40B4-BE49-F238E27FC236}">
              <a16:creationId xmlns:a16="http://schemas.microsoft.com/office/drawing/2014/main" id="{00000000-0008-0000-0700-00001F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0" name="直線コネクタ 799">
          <a:extLst>
            <a:ext uri="{FF2B5EF4-FFF2-40B4-BE49-F238E27FC236}">
              <a16:creationId xmlns:a16="http://schemas.microsoft.com/office/drawing/2014/main" id="{00000000-0008-0000-0700-000020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801" name="前年度繰上充用金最大値テキスト">
          <a:extLst>
            <a:ext uri="{FF2B5EF4-FFF2-40B4-BE49-F238E27FC236}">
              <a16:creationId xmlns:a16="http://schemas.microsoft.com/office/drawing/2014/main" id="{00000000-0008-0000-0700-000021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803" name="直線コネクタ 802">
          <a:extLst>
            <a:ext uri="{FF2B5EF4-FFF2-40B4-BE49-F238E27FC236}">
              <a16:creationId xmlns:a16="http://schemas.microsoft.com/office/drawing/2014/main" id="{00000000-0008-0000-0700-000023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4" name="前年度繰上充用金平均値テキスト">
          <a:extLst>
            <a:ext uri="{FF2B5EF4-FFF2-40B4-BE49-F238E27FC236}">
              <a16:creationId xmlns:a16="http://schemas.microsoft.com/office/drawing/2014/main" id="{00000000-0008-0000-0700-000024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6" name="直線コネクタ 805">
          <a:extLst>
            <a:ext uri="{FF2B5EF4-FFF2-40B4-BE49-F238E27FC236}">
              <a16:creationId xmlns:a16="http://schemas.microsoft.com/office/drawing/2014/main" id="{00000000-0008-0000-0700-000026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9" name="直線コネクタ 808">
          <a:extLst>
            <a:ext uri="{FF2B5EF4-FFF2-40B4-BE49-F238E27FC236}">
              <a16:creationId xmlns:a16="http://schemas.microsoft.com/office/drawing/2014/main" id="{00000000-0008-0000-0700-000029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10" name="フローチャート: 判断 809">
          <a:extLst>
            <a:ext uri="{FF2B5EF4-FFF2-40B4-BE49-F238E27FC236}">
              <a16:creationId xmlns:a16="http://schemas.microsoft.com/office/drawing/2014/main" id="{00000000-0008-0000-0700-00002A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12" name="直線コネクタ 811">
          <a:extLst>
            <a:ext uri="{FF2B5EF4-FFF2-40B4-BE49-F238E27FC236}">
              <a16:creationId xmlns:a16="http://schemas.microsoft.com/office/drawing/2014/main" id="{00000000-0008-0000-0700-00002C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13" name="フローチャート: 判断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フローチャート: 判断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23" name="前年度繰上充用金該当値テキスト">
          <a:extLst>
            <a:ext uri="{FF2B5EF4-FFF2-40B4-BE49-F238E27FC236}">
              <a16:creationId xmlns:a16="http://schemas.microsoft.com/office/drawing/2014/main" id="{00000000-0008-0000-0700-000037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8" name="楕円 827">
          <a:extLst>
            <a:ext uri="{FF2B5EF4-FFF2-40B4-BE49-F238E27FC236}">
              <a16:creationId xmlns:a16="http://schemas.microsoft.com/office/drawing/2014/main" id="{00000000-0008-0000-0700-00003C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9" name="テキスト ボックス 828">
          <a:extLst>
            <a:ext uri="{FF2B5EF4-FFF2-40B4-BE49-F238E27FC236}">
              <a16:creationId xmlns:a16="http://schemas.microsoft.com/office/drawing/2014/main" id="{00000000-0008-0000-0700-00003D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30" name="楕円 829">
          <a:extLst>
            <a:ext uri="{FF2B5EF4-FFF2-40B4-BE49-F238E27FC236}">
              <a16:creationId xmlns:a16="http://schemas.microsoft.com/office/drawing/2014/main" id="{00000000-0008-0000-0700-00003E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31" name="テキスト ボックス 830">
          <a:extLst>
            <a:ext uri="{FF2B5EF4-FFF2-40B4-BE49-F238E27FC236}">
              <a16:creationId xmlns:a16="http://schemas.microsoft.com/office/drawing/2014/main" id="{00000000-0008-0000-0700-00003F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32" name="正方形/長方形 831">
          <a:extLst>
            <a:ext uri="{FF2B5EF4-FFF2-40B4-BE49-F238E27FC236}">
              <a16:creationId xmlns:a16="http://schemas.microsoft.com/office/drawing/2014/main" id="{00000000-0008-0000-0700-000040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33" name="正方形/長方形 832">
          <a:extLst>
            <a:ext uri="{FF2B5EF4-FFF2-40B4-BE49-F238E27FC236}">
              <a16:creationId xmlns:a16="http://schemas.microsoft.com/office/drawing/2014/main" id="{00000000-0008-0000-0700-000041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4" name="テキスト ボックス 833">
          <a:extLst>
            <a:ext uri="{FF2B5EF4-FFF2-40B4-BE49-F238E27FC236}">
              <a16:creationId xmlns:a16="http://schemas.microsoft.com/office/drawing/2014/main" id="{00000000-0008-0000-0700-000042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歳出決算総額は、住民一人当たり</a:t>
          </a:r>
          <a:r>
            <a:rPr kumimoji="1" lang="en-US" altLang="ja-JP" sz="1300">
              <a:latin typeface="ＭＳ Ｐゴシック" panose="020B0600070205080204" pitchFamily="50" charset="-128"/>
              <a:ea typeface="ＭＳ Ｐゴシック" panose="020B0600070205080204" pitchFamily="50" charset="-128"/>
            </a:rPr>
            <a:t>451,972</a:t>
          </a:r>
          <a:r>
            <a:rPr kumimoji="1" lang="ja-JP" altLang="en-US" sz="1300">
              <a:latin typeface="ＭＳ Ｐゴシック" panose="020B0600070205080204" pitchFamily="50" charset="-128"/>
              <a:ea typeface="ＭＳ Ｐゴシック" panose="020B0600070205080204" pitchFamily="50" charset="-128"/>
            </a:rPr>
            <a:t>円となっている。</a:t>
          </a:r>
        </a:p>
        <a:p>
          <a:r>
            <a:rPr kumimoji="1" lang="ja-JP" altLang="en-US" sz="1300">
              <a:latin typeface="ＭＳ Ｐゴシック" panose="020B0600070205080204" pitchFamily="50" charset="-128"/>
              <a:ea typeface="ＭＳ Ｐゴシック" panose="020B0600070205080204" pitchFamily="50" charset="-128"/>
            </a:rPr>
            <a:t>　もっとも比重を占めている民生費は一人当たり</a:t>
          </a:r>
          <a:r>
            <a:rPr kumimoji="1" lang="en-US" altLang="ja-JP" sz="1300">
              <a:latin typeface="ＭＳ Ｐゴシック" panose="020B0600070205080204" pitchFamily="50" charset="-128"/>
              <a:ea typeface="ＭＳ Ｐゴシック" panose="020B0600070205080204" pitchFamily="50" charset="-128"/>
            </a:rPr>
            <a:t>190,839</a:t>
          </a:r>
          <a:r>
            <a:rPr kumimoji="1" lang="ja-JP" altLang="en-US" sz="1300">
              <a:latin typeface="ＭＳ Ｐゴシック" panose="020B0600070205080204" pitchFamily="50" charset="-128"/>
              <a:ea typeface="ＭＳ Ｐゴシック" panose="020B0600070205080204" pitchFamily="50" charset="-128"/>
            </a:rPr>
            <a:t>円で、前年度に比べ</a:t>
          </a:r>
          <a:r>
            <a:rPr kumimoji="1" lang="en-US" altLang="ja-JP" sz="1300">
              <a:latin typeface="ＭＳ Ｐゴシック" panose="020B0600070205080204" pitchFamily="50" charset="-128"/>
              <a:ea typeface="ＭＳ Ｐゴシック" panose="020B0600070205080204" pitchFamily="50" charset="-128"/>
            </a:rPr>
            <a:t>8,710</a:t>
          </a:r>
          <a:r>
            <a:rPr kumimoji="1" lang="ja-JP" altLang="en-US" sz="1300">
              <a:latin typeface="ＭＳ Ｐゴシック" panose="020B0600070205080204" pitchFamily="50" charset="-128"/>
              <a:ea typeface="ＭＳ Ｐゴシック" panose="020B0600070205080204" pitchFamily="50" charset="-128"/>
            </a:rPr>
            <a:t>円増加している。定額減税補足給付金支給事業（＋</a:t>
          </a:r>
          <a:r>
            <a:rPr kumimoji="1" lang="en-US" altLang="ja-JP" sz="1300">
              <a:latin typeface="ＭＳ Ｐゴシック" panose="020B0600070205080204" pitchFamily="50" charset="-128"/>
              <a:ea typeface="ＭＳ Ｐゴシック" panose="020B0600070205080204" pitchFamily="50" charset="-128"/>
            </a:rPr>
            <a:t>27.5</a:t>
          </a:r>
          <a:r>
            <a:rPr kumimoji="1" lang="ja-JP" altLang="en-US" sz="1300">
              <a:latin typeface="ＭＳ Ｐゴシック" panose="020B0600070205080204" pitchFamily="50" charset="-128"/>
              <a:ea typeface="ＭＳ Ｐゴシック" panose="020B0600070205080204" pitchFamily="50" charset="-128"/>
            </a:rPr>
            <a:t>億円）などにより民生費全体が前年度に比べ</a:t>
          </a:r>
          <a:r>
            <a:rPr kumimoji="1" lang="en-US" altLang="ja-JP" sz="1300">
              <a:latin typeface="ＭＳ Ｐゴシック" panose="020B0600070205080204" pitchFamily="50" charset="-128"/>
              <a:ea typeface="ＭＳ Ｐゴシック" panose="020B0600070205080204" pitchFamily="50" charset="-128"/>
            </a:rPr>
            <a:t>24.9</a:t>
          </a:r>
          <a:r>
            <a:rPr kumimoji="1" lang="ja-JP" altLang="en-US" sz="1300">
              <a:latin typeface="ＭＳ Ｐゴシック" panose="020B0600070205080204" pitchFamily="50" charset="-128"/>
              <a:ea typeface="ＭＳ Ｐゴシック" panose="020B0600070205080204" pitchFamily="50" charset="-128"/>
            </a:rPr>
            <a:t>億円増加したためである。</a:t>
          </a:r>
        </a:p>
        <a:p>
          <a:r>
            <a:rPr kumimoji="1" lang="ja-JP" altLang="en-US" sz="1300">
              <a:latin typeface="ＭＳ Ｐゴシック" panose="020B0600070205080204" pitchFamily="50" charset="-128"/>
              <a:ea typeface="ＭＳ Ｐゴシック" panose="020B0600070205080204" pitchFamily="50" charset="-128"/>
            </a:rPr>
            <a:t>　総務費は、一人当たり</a:t>
          </a:r>
          <a:r>
            <a:rPr kumimoji="1" lang="en-US" altLang="ja-JP" sz="1300">
              <a:latin typeface="ＭＳ Ｐゴシック" panose="020B0600070205080204" pitchFamily="50" charset="-128"/>
              <a:ea typeface="ＭＳ Ｐゴシック" panose="020B0600070205080204" pitchFamily="50" charset="-128"/>
            </a:rPr>
            <a:t>48,970</a:t>
          </a:r>
          <a:r>
            <a:rPr kumimoji="1" lang="ja-JP" altLang="en-US" sz="1300">
              <a:latin typeface="ＭＳ Ｐゴシック" panose="020B0600070205080204" pitchFamily="50" charset="-128"/>
              <a:ea typeface="ＭＳ Ｐゴシック" panose="020B0600070205080204" pitchFamily="50" charset="-128"/>
            </a:rPr>
            <a:t>円で前年度に比べて</a:t>
          </a:r>
          <a:r>
            <a:rPr kumimoji="1" lang="en-US" altLang="ja-JP" sz="1300">
              <a:latin typeface="ＭＳ Ｐゴシック" panose="020B0600070205080204" pitchFamily="50" charset="-128"/>
              <a:ea typeface="ＭＳ Ｐゴシック" panose="020B0600070205080204" pitchFamily="50" charset="-128"/>
            </a:rPr>
            <a:t>10,822</a:t>
          </a:r>
          <a:r>
            <a:rPr kumimoji="1" lang="ja-JP" altLang="en-US" sz="1300">
              <a:latin typeface="ＭＳ Ｐゴシック" panose="020B0600070205080204" pitchFamily="50" charset="-128"/>
              <a:ea typeface="ＭＳ Ｐゴシック" panose="020B0600070205080204" pitchFamily="50" charset="-128"/>
            </a:rPr>
            <a:t>円増加した。これは、定年延長に伴う退職手当の増（</a:t>
          </a:r>
          <a:r>
            <a:rPr kumimoji="1" lang="en-US" altLang="ja-JP" sz="1300">
              <a:latin typeface="ＭＳ Ｐゴシック" panose="020B0600070205080204" pitchFamily="50" charset="-128"/>
              <a:ea typeface="ＭＳ Ｐゴシック" panose="020B0600070205080204" pitchFamily="50" charset="-128"/>
            </a:rPr>
            <a:t>+11.9</a:t>
          </a:r>
          <a:r>
            <a:rPr kumimoji="1" lang="ja-JP" altLang="en-US" sz="1300">
              <a:latin typeface="ＭＳ Ｐゴシック" panose="020B0600070205080204" pitchFamily="50" charset="-128"/>
              <a:ea typeface="ＭＳ Ｐゴシック" panose="020B0600070205080204" pitchFamily="50" charset="-128"/>
            </a:rPr>
            <a:t>億円）などによるものである。</a:t>
          </a:r>
        </a:p>
        <a:p>
          <a:r>
            <a:rPr kumimoji="1" lang="ja-JP" altLang="en-US" sz="1300">
              <a:latin typeface="ＭＳ Ｐゴシック" panose="020B0600070205080204" pitchFamily="50" charset="-128"/>
              <a:ea typeface="ＭＳ Ｐゴシック" panose="020B0600070205080204" pitchFamily="50" charset="-128"/>
            </a:rPr>
            <a:t>　衛生費は、一人当たり</a:t>
          </a:r>
          <a:r>
            <a:rPr kumimoji="1" lang="en-US" altLang="ja-JP" sz="1300">
              <a:latin typeface="ＭＳ Ｐゴシック" panose="020B0600070205080204" pitchFamily="50" charset="-128"/>
              <a:ea typeface="ＭＳ Ｐゴシック" panose="020B0600070205080204" pitchFamily="50" charset="-128"/>
            </a:rPr>
            <a:t>37,125</a:t>
          </a:r>
          <a:r>
            <a:rPr kumimoji="1" lang="ja-JP" altLang="en-US" sz="1300">
              <a:latin typeface="ＭＳ Ｐゴシック" panose="020B0600070205080204" pitchFamily="50" charset="-128"/>
              <a:ea typeface="ＭＳ Ｐゴシック" panose="020B0600070205080204" pitchFamily="50" charset="-128"/>
            </a:rPr>
            <a:t>円で前年度に比べ</a:t>
          </a:r>
          <a:r>
            <a:rPr kumimoji="1" lang="en-US" altLang="ja-JP" sz="1300">
              <a:latin typeface="ＭＳ Ｐゴシック" panose="020B0600070205080204" pitchFamily="50" charset="-128"/>
              <a:ea typeface="ＭＳ Ｐゴシック" panose="020B0600070205080204" pitchFamily="50" charset="-128"/>
            </a:rPr>
            <a:t>7,201</a:t>
          </a:r>
          <a:r>
            <a:rPr kumimoji="1" lang="ja-JP" altLang="en-US" sz="1300">
              <a:latin typeface="ＭＳ Ｐゴシック" panose="020B0600070205080204" pitchFamily="50" charset="-128"/>
              <a:ea typeface="ＭＳ Ｐゴシック" panose="020B0600070205080204" pitchFamily="50" charset="-128"/>
            </a:rPr>
            <a:t>円減少している。これはコロナ予防接種事業の減（▲</a:t>
          </a:r>
          <a:r>
            <a:rPr kumimoji="1" lang="en-US" altLang="ja-JP" sz="1300">
              <a:latin typeface="ＭＳ Ｐゴシック" panose="020B0600070205080204" pitchFamily="50" charset="-128"/>
              <a:ea typeface="ＭＳ Ｐゴシック" panose="020B0600070205080204" pitchFamily="50" charset="-128"/>
            </a:rPr>
            <a:t>21.7</a:t>
          </a:r>
          <a:r>
            <a:rPr kumimoji="1" lang="ja-JP" altLang="en-US" sz="1300">
              <a:latin typeface="ＭＳ Ｐゴシック" panose="020B0600070205080204" pitchFamily="50" charset="-128"/>
              <a:ea typeface="ＭＳ Ｐゴシック" panose="020B0600070205080204" pitchFamily="50" charset="-128"/>
            </a:rPr>
            <a:t>億円）などにより衛生費全体が前年度に比べ</a:t>
          </a:r>
          <a:r>
            <a:rPr kumimoji="1" lang="en-US" altLang="ja-JP" sz="1300">
              <a:latin typeface="ＭＳ Ｐゴシック" panose="020B0600070205080204" pitchFamily="50" charset="-128"/>
              <a:ea typeface="ＭＳ Ｐゴシック" panose="020B0600070205080204" pitchFamily="50" charset="-128"/>
            </a:rPr>
            <a:t>29.3</a:t>
          </a:r>
          <a:r>
            <a:rPr kumimoji="1" lang="ja-JP" altLang="en-US" sz="1300">
              <a:latin typeface="ＭＳ Ｐゴシック" panose="020B0600070205080204" pitchFamily="50" charset="-128"/>
              <a:ea typeface="ＭＳ Ｐゴシック" panose="020B0600070205080204" pitchFamily="50" charset="-128"/>
            </a:rPr>
            <a:t>億円減少したためである。</a:t>
          </a:r>
        </a:p>
        <a:p>
          <a:r>
            <a:rPr kumimoji="1" lang="ja-JP" altLang="en-US" sz="1300">
              <a:latin typeface="ＭＳ Ｐゴシック" panose="020B0600070205080204" pitchFamily="50" charset="-128"/>
              <a:ea typeface="ＭＳ Ｐゴシック" panose="020B0600070205080204" pitchFamily="50" charset="-128"/>
            </a:rPr>
            <a:t>　土木費は、一人当たり</a:t>
          </a:r>
          <a:r>
            <a:rPr kumimoji="1" lang="en-US" altLang="ja-JP" sz="1300">
              <a:latin typeface="ＭＳ Ｐゴシック" panose="020B0600070205080204" pitchFamily="50" charset="-128"/>
              <a:ea typeface="ＭＳ Ｐゴシック" panose="020B0600070205080204" pitchFamily="50" charset="-128"/>
            </a:rPr>
            <a:t>46,672</a:t>
          </a:r>
          <a:r>
            <a:rPr kumimoji="1" lang="ja-JP" altLang="en-US" sz="1300">
              <a:latin typeface="ＭＳ Ｐゴシック" panose="020B0600070205080204" pitchFamily="50" charset="-128"/>
              <a:ea typeface="ＭＳ Ｐゴシック" panose="020B0600070205080204" pitchFamily="50" charset="-128"/>
            </a:rPr>
            <a:t>円で、前年度に比べ</a:t>
          </a:r>
          <a:r>
            <a:rPr kumimoji="1" lang="en-US" altLang="ja-JP" sz="1300">
              <a:latin typeface="ＭＳ Ｐゴシック" panose="020B0600070205080204" pitchFamily="50" charset="-128"/>
              <a:ea typeface="ＭＳ Ｐゴシック" panose="020B0600070205080204" pitchFamily="50" charset="-128"/>
            </a:rPr>
            <a:t>3,220</a:t>
          </a:r>
          <a:r>
            <a:rPr kumimoji="1" lang="ja-JP" altLang="en-US" sz="1300">
              <a:latin typeface="ＭＳ Ｐゴシック" panose="020B0600070205080204" pitchFamily="50" charset="-128"/>
              <a:ea typeface="ＭＳ Ｐゴシック" panose="020B0600070205080204" pitchFamily="50" charset="-128"/>
            </a:rPr>
            <a:t>円増加した。これは、道路・公園照明灯ＬＥＤ化（</a:t>
          </a:r>
          <a:r>
            <a:rPr kumimoji="1" lang="en-US" altLang="ja-JP" sz="1300">
              <a:latin typeface="ＭＳ Ｐゴシック" panose="020B0600070205080204" pitchFamily="50" charset="-128"/>
              <a:ea typeface="ＭＳ Ｐゴシック" panose="020B0600070205080204" pitchFamily="50" charset="-128"/>
            </a:rPr>
            <a:t>+8.4</a:t>
          </a:r>
          <a:r>
            <a:rPr kumimoji="1" lang="ja-JP" altLang="en-US" sz="1300">
              <a:latin typeface="ＭＳ Ｐゴシック" panose="020B0600070205080204" pitchFamily="50" charset="-128"/>
              <a:ea typeface="ＭＳ Ｐゴシック" panose="020B0600070205080204" pitchFamily="50" charset="-128"/>
            </a:rPr>
            <a:t>億円）などにより土木費全体が</a:t>
          </a:r>
          <a:r>
            <a:rPr kumimoji="1" lang="en-US" altLang="ja-JP" sz="1300">
              <a:latin typeface="ＭＳ Ｐゴシック" panose="020B0600070205080204" pitchFamily="50" charset="-128"/>
              <a:ea typeface="ＭＳ Ｐゴシック" panose="020B0600070205080204" pitchFamily="50" charset="-128"/>
            </a:rPr>
            <a:t>10.3</a:t>
          </a:r>
          <a:r>
            <a:rPr kumimoji="1" lang="ja-JP" altLang="en-US" sz="1300">
              <a:latin typeface="ＭＳ Ｐゴシック" panose="020B0600070205080204" pitchFamily="50" charset="-128"/>
              <a:ea typeface="ＭＳ Ｐゴシック" panose="020B0600070205080204" pitchFamily="50" charset="-128"/>
            </a:rPr>
            <a:t>億円増加したためである。</a:t>
          </a:r>
        </a:p>
        <a:p>
          <a:r>
            <a:rPr kumimoji="1" lang="ja-JP" altLang="en-US" sz="1300">
              <a:latin typeface="ＭＳ Ｐゴシック" panose="020B0600070205080204" pitchFamily="50" charset="-128"/>
              <a:ea typeface="ＭＳ Ｐゴシック" panose="020B0600070205080204" pitchFamily="50" charset="-128"/>
            </a:rPr>
            <a:t>　社会保障費の増による民生費の増加や老朽化した施設の更新による工事費の増は今後も想定されるため、事業の見直しなどによる歳出の適正化と財源の獲得に取り組むことで、健全な財政運営に努める。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神奈川県横須賀市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100">
              <a:solidFill>
                <a:schemeClr val="dk1"/>
              </a:solidFill>
              <a:effectLst/>
              <a:latin typeface="+mn-lt"/>
              <a:ea typeface="+mn-ea"/>
              <a:cs typeface="+mn-cs"/>
            </a:rPr>
            <a:t>　</a:t>
          </a:r>
          <a:r>
            <a:rPr lang="ja-JP" altLang="ja-JP" sz="1100" b="0" i="0">
              <a:solidFill>
                <a:schemeClr val="dk1"/>
              </a:solidFill>
              <a:effectLst/>
              <a:latin typeface="+mn-lt"/>
              <a:ea typeface="+mn-ea"/>
              <a:cs typeface="+mn-cs"/>
            </a:rPr>
            <a:t>令和</a:t>
          </a:r>
          <a:r>
            <a:rPr lang="ja-JP" altLang="en-US" sz="1100" b="0" i="0">
              <a:solidFill>
                <a:schemeClr val="dk1"/>
              </a:solidFill>
              <a:effectLst/>
              <a:latin typeface="+mn-lt"/>
              <a:ea typeface="+mn-ea"/>
              <a:cs typeface="+mn-cs"/>
            </a:rPr>
            <a:t>６</a:t>
          </a:r>
          <a:r>
            <a:rPr lang="ja-JP" altLang="ja-JP" sz="1100" b="0" i="0">
              <a:solidFill>
                <a:schemeClr val="dk1"/>
              </a:solidFill>
              <a:effectLst/>
              <a:latin typeface="+mn-lt"/>
              <a:ea typeface="+mn-ea"/>
              <a:cs typeface="+mn-cs"/>
            </a:rPr>
            <a:t>年度は財政調整基金の取崩額が</a:t>
          </a:r>
          <a:r>
            <a:rPr lang="en-US" altLang="ja-JP" sz="1100" b="0" i="0">
              <a:solidFill>
                <a:schemeClr val="dk1"/>
              </a:solidFill>
              <a:effectLst/>
              <a:latin typeface="+mn-lt"/>
              <a:ea typeface="+mn-ea"/>
              <a:cs typeface="+mn-cs"/>
            </a:rPr>
            <a:t>31.1</a:t>
          </a:r>
          <a:r>
            <a:rPr lang="ja-JP" altLang="ja-JP" sz="1100" b="0" i="0">
              <a:solidFill>
                <a:schemeClr val="dk1"/>
              </a:solidFill>
              <a:effectLst/>
              <a:latin typeface="+mn-lt"/>
              <a:ea typeface="+mn-ea"/>
              <a:cs typeface="+mn-cs"/>
            </a:rPr>
            <a:t>億円、積立額が</a:t>
          </a:r>
          <a:r>
            <a:rPr lang="en-US" altLang="ja-JP" sz="1100" b="0" i="0">
              <a:solidFill>
                <a:schemeClr val="dk1"/>
              </a:solidFill>
              <a:effectLst/>
              <a:latin typeface="+mn-lt"/>
              <a:ea typeface="+mn-ea"/>
              <a:cs typeface="+mn-cs"/>
            </a:rPr>
            <a:t>24.8</a:t>
          </a:r>
          <a:r>
            <a:rPr lang="ja-JP" altLang="ja-JP" sz="1100" b="0" i="0">
              <a:solidFill>
                <a:schemeClr val="dk1"/>
              </a:solidFill>
              <a:effectLst/>
              <a:latin typeface="+mn-lt"/>
              <a:ea typeface="+mn-ea"/>
              <a:cs typeface="+mn-cs"/>
            </a:rPr>
            <a:t>億円となったため、基金残高は</a:t>
          </a:r>
          <a:r>
            <a:rPr lang="en-US" altLang="ja-JP" sz="1100" b="0" i="0">
              <a:solidFill>
                <a:schemeClr val="dk1"/>
              </a:solidFill>
              <a:effectLst/>
              <a:latin typeface="+mn-lt"/>
              <a:ea typeface="+mn-ea"/>
              <a:cs typeface="+mn-cs"/>
            </a:rPr>
            <a:t>6.3</a:t>
          </a:r>
          <a:r>
            <a:rPr lang="ja-JP" altLang="ja-JP" sz="1100" b="0" i="0">
              <a:solidFill>
                <a:schemeClr val="dk1"/>
              </a:solidFill>
              <a:effectLst/>
              <a:latin typeface="+mn-lt"/>
              <a:ea typeface="+mn-ea"/>
              <a:cs typeface="+mn-cs"/>
            </a:rPr>
            <a:t>億円</a:t>
          </a:r>
          <a:r>
            <a:rPr lang="ja-JP" altLang="en-US" sz="1100" b="0" i="0">
              <a:solidFill>
                <a:schemeClr val="dk1"/>
              </a:solidFill>
              <a:effectLst/>
              <a:latin typeface="+mn-lt"/>
              <a:ea typeface="+mn-ea"/>
              <a:cs typeface="+mn-cs"/>
            </a:rPr>
            <a:t>減少</a:t>
          </a:r>
          <a:r>
            <a:rPr lang="ja-JP" altLang="ja-JP" sz="1100" b="0" i="0">
              <a:solidFill>
                <a:schemeClr val="dk1"/>
              </a:solidFill>
              <a:effectLst/>
              <a:latin typeface="+mn-lt"/>
              <a:ea typeface="+mn-ea"/>
              <a:cs typeface="+mn-cs"/>
            </a:rPr>
            <a:t>し</a:t>
          </a:r>
          <a:r>
            <a:rPr lang="ja-JP" altLang="en-US" sz="1100" b="0" i="0">
              <a:solidFill>
                <a:schemeClr val="dk1"/>
              </a:solidFill>
              <a:effectLst/>
              <a:latin typeface="+mn-lt"/>
              <a:ea typeface="+mn-ea"/>
              <a:cs typeface="+mn-cs"/>
            </a:rPr>
            <a:t>、</a:t>
          </a:r>
          <a:r>
            <a:rPr lang="ja-JP" altLang="ja-JP" sz="1100" b="0" i="0">
              <a:solidFill>
                <a:schemeClr val="dk1"/>
              </a:solidFill>
              <a:effectLst/>
              <a:latin typeface="+mn-lt"/>
              <a:ea typeface="+mn-ea"/>
              <a:cs typeface="+mn-cs"/>
            </a:rPr>
            <a:t>標準財政規模比で</a:t>
          </a:r>
          <a:r>
            <a:rPr lang="en-US" altLang="ja-JP" sz="1100" b="0" i="0">
              <a:solidFill>
                <a:schemeClr val="dk1"/>
              </a:solidFill>
              <a:effectLst/>
              <a:latin typeface="+mn-lt"/>
              <a:ea typeface="+mn-ea"/>
              <a:cs typeface="+mn-cs"/>
            </a:rPr>
            <a:t>1.1</a:t>
          </a:r>
          <a:r>
            <a:rPr lang="ja-JP" altLang="ja-JP" sz="1100" b="0" i="0">
              <a:solidFill>
                <a:schemeClr val="dk1"/>
              </a:solidFill>
              <a:effectLst/>
              <a:latin typeface="+mn-lt"/>
              <a:ea typeface="+mn-ea"/>
              <a:cs typeface="+mn-cs"/>
            </a:rPr>
            <a:t>％</a:t>
          </a:r>
          <a:r>
            <a:rPr lang="ja-JP" altLang="en-US" sz="1100" b="0" i="0">
              <a:solidFill>
                <a:schemeClr val="dk1"/>
              </a:solidFill>
              <a:effectLst/>
              <a:latin typeface="+mn-lt"/>
              <a:ea typeface="+mn-ea"/>
              <a:cs typeface="+mn-cs"/>
            </a:rPr>
            <a:t>減少</a:t>
          </a:r>
          <a:r>
            <a:rPr lang="ja-JP" altLang="ja-JP" sz="1100" b="0" i="0">
              <a:solidFill>
                <a:schemeClr val="dk1"/>
              </a:solidFill>
              <a:effectLst/>
              <a:latin typeface="+mn-lt"/>
              <a:ea typeface="+mn-ea"/>
              <a:cs typeface="+mn-cs"/>
            </a:rPr>
            <a:t>している。</a:t>
          </a:r>
          <a:endParaRPr lang="ja-JP" altLang="ja-JP" sz="1400">
            <a:effectLst/>
          </a:endParaRPr>
        </a:p>
        <a:p>
          <a:r>
            <a:rPr kumimoji="1" lang="ja-JP" altLang="ja-JP" sz="1100">
              <a:solidFill>
                <a:schemeClr val="dk1"/>
              </a:solidFill>
              <a:effectLst/>
              <a:latin typeface="+mn-lt"/>
              <a:ea typeface="+mn-ea"/>
              <a:cs typeface="+mn-cs"/>
            </a:rPr>
            <a:t>　また、実質収支は</a:t>
          </a:r>
          <a:r>
            <a:rPr kumimoji="1" lang="en-US" altLang="ja-JP" sz="1100">
              <a:solidFill>
                <a:schemeClr val="dk1"/>
              </a:solidFill>
              <a:effectLst/>
              <a:latin typeface="+mn-lt"/>
              <a:ea typeface="+mn-ea"/>
              <a:cs typeface="+mn-cs"/>
            </a:rPr>
            <a:t>57.1</a:t>
          </a:r>
          <a:r>
            <a:rPr kumimoji="1" lang="ja-JP" altLang="ja-JP" sz="1100">
              <a:solidFill>
                <a:schemeClr val="dk1"/>
              </a:solidFill>
              <a:effectLst/>
              <a:latin typeface="+mn-lt"/>
              <a:ea typeface="+mn-ea"/>
              <a:cs typeface="+mn-cs"/>
            </a:rPr>
            <a:t>億円で前年度に比べ</a:t>
          </a:r>
          <a:r>
            <a:rPr kumimoji="1" lang="en-US" altLang="ja-JP" sz="1100">
              <a:solidFill>
                <a:schemeClr val="dk1"/>
              </a:solidFill>
              <a:effectLst/>
              <a:latin typeface="+mn-lt"/>
              <a:ea typeface="+mn-ea"/>
              <a:cs typeface="+mn-cs"/>
            </a:rPr>
            <a:t>6.3</a:t>
          </a:r>
          <a:r>
            <a:rPr kumimoji="1" lang="ja-JP" altLang="ja-JP" sz="1100">
              <a:solidFill>
                <a:schemeClr val="dk1"/>
              </a:solidFill>
              <a:effectLst/>
              <a:latin typeface="+mn-lt"/>
              <a:ea typeface="+mn-ea"/>
              <a:cs typeface="+mn-cs"/>
            </a:rPr>
            <a:t>億円</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したことにより、標準財政規模比で</a:t>
          </a:r>
          <a:r>
            <a:rPr kumimoji="1" lang="en-US" altLang="ja-JP" sz="1100">
              <a:solidFill>
                <a:schemeClr val="dk1"/>
              </a:solidFill>
              <a:effectLst/>
              <a:latin typeface="+mn-lt"/>
              <a:ea typeface="+mn-ea"/>
              <a:cs typeface="+mn-cs"/>
            </a:rPr>
            <a:t>0.5</a:t>
          </a:r>
          <a:r>
            <a:rPr kumimoji="1" lang="ja-JP" altLang="ja-JP" sz="1100">
              <a:solidFill>
                <a:schemeClr val="dk1"/>
              </a:solidFill>
              <a:effectLst/>
              <a:latin typeface="+mn-lt"/>
              <a:ea typeface="+mn-ea"/>
              <a:cs typeface="+mn-cs"/>
            </a:rPr>
            <a:t>％</a:t>
          </a:r>
          <a:r>
            <a:rPr kumimoji="1" lang="ja-JP" altLang="en-US" sz="1100">
              <a:solidFill>
                <a:schemeClr val="dk1"/>
              </a:solidFill>
              <a:effectLst/>
              <a:latin typeface="+mn-lt"/>
              <a:ea typeface="+mn-ea"/>
              <a:cs typeface="+mn-cs"/>
            </a:rPr>
            <a:t>増加</a:t>
          </a:r>
          <a:r>
            <a:rPr kumimoji="1" lang="ja-JP" altLang="ja-JP" sz="1100">
              <a:solidFill>
                <a:schemeClr val="dk1"/>
              </a:solidFill>
              <a:effectLst/>
              <a:latin typeface="+mn-lt"/>
              <a:ea typeface="+mn-ea"/>
              <a:cs typeface="+mn-cs"/>
            </a:rPr>
            <a:t>している。</a:t>
          </a:r>
          <a:endParaRPr lang="ja-JP" altLang="ja-JP" sz="1400">
            <a:effectLst/>
          </a:endParaRPr>
        </a:p>
        <a:p>
          <a:r>
            <a:rPr kumimoji="1" lang="ja-JP" altLang="ja-JP" sz="1100">
              <a:solidFill>
                <a:schemeClr val="dk1"/>
              </a:solidFill>
              <a:effectLst/>
              <a:latin typeface="+mn-lt"/>
              <a:ea typeface="+mn-ea"/>
              <a:cs typeface="+mn-cs"/>
            </a:rPr>
            <a:t>　今後</a:t>
          </a:r>
          <a:r>
            <a:rPr kumimoji="1" lang="ja-JP" altLang="en-US" sz="1100">
              <a:solidFill>
                <a:schemeClr val="dk1"/>
              </a:solidFill>
              <a:effectLst/>
              <a:latin typeface="+mn-lt"/>
              <a:ea typeface="+mn-ea"/>
              <a:cs typeface="+mn-cs"/>
            </a:rPr>
            <a:t>も</a:t>
          </a:r>
          <a:r>
            <a:rPr kumimoji="1" lang="ja-JP" altLang="ja-JP" sz="1100">
              <a:solidFill>
                <a:schemeClr val="dk1"/>
              </a:solidFill>
              <a:effectLst/>
              <a:latin typeface="+mn-lt"/>
              <a:ea typeface="+mn-ea"/>
              <a:cs typeface="+mn-cs"/>
            </a:rPr>
            <a:t>より一層の事業の見直しや事務の効率化、人員の見直しに努めていく。</a:t>
          </a:r>
          <a:endParaRPr lang="ja-JP" altLang="ja-JP" sz="14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神奈川県横須賀市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連結黒字額の標準財政規模に対する割合は</a:t>
          </a:r>
          <a:r>
            <a:rPr kumimoji="1" lang="en-US" altLang="ja-JP" sz="1400">
              <a:latin typeface="ＭＳ ゴシック" pitchFamily="49" charset="-128"/>
              <a:ea typeface="ＭＳ ゴシック" pitchFamily="49" charset="-128"/>
            </a:rPr>
            <a:t>24.4</a:t>
          </a:r>
          <a:r>
            <a:rPr kumimoji="1" lang="ja-JP" altLang="en-US" sz="1400">
              <a:latin typeface="ＭＳ ゴシック" pitchFamily="49" charset="-128"/>
              <a:ea typeface="ＭＳ ゴシック" pitchFamily="49" charset="-128"/>
            </a:rPr>
            <a:t>％となり、一般会計の黒字額の増加（</a:t>
          </a:r>
          <a:r>
            <a:rPr kumimoji="1" lang="en-US" altLang="ja-JP" sz="1400">
              <a:latin typeface="ＭＳ ゴシック" pitchFamily="49" charset="-128"/>
              <a:ea typeface="ＭＳ ゴシック" pitchFamily="49" charset="-128"/>
            </a:rPr>
            <a:t>+6.5</a:t>
          </a:r>
          <a:r>
            <a:rPr kumimoji="1" lang="ja-JP" altLang="en-US" sz="1400">
              <a:latin typeface="ＭＳ ゴシック" pitchFamily="49" charset="-128"/>
              <a:ea typeface="ＭＳ ゴシック" pitchFamily="49" charset="-128"/>
            </a:rPr>
            <a:t>億円）もあり、前年度から若干の増（＋</a:t>
          </a:r>
          <a:r>
            <a:rPr kumimoji="1" lang="en-US" altLang="ja-JP" sz="1400">
              <a:latin typeface="ＭＳ ゴシック" pitchFamily="49" charset="-128"/>
              <a:ea typeface="ＭＳ ゴシック" pitchFamily="49" charset="-128"/>
            </a:rPr>
            <a:t>0.2</a:t>
          </a:r>
          <a:r>
            <a:rPr kumimoji="1" lang="ja-JP" altLang="en-US" sz="1400">
              <a:latin typeface="ＭＳ ゴシック" pitchFamily="49" charset="-128"/>
              <a:ea typeface="ＭＳ ゴシック" pitchFamily="49" charset="-128"/>
            </a:rPr>
            <a:t>％）となっている。</a:t>
          </a:r>
        </a:p>
        <a:p>
          <a:r>
            <a:rPr kumimoji="1" lang="ja-JP" altLang="en-US" sz="1400">
              <a:latin typeface="ＭＳ ゴシック" pitchFamily="49" charset="-128"/>
              <a:ea typeface="ＭＳ ゴシック" pitchFamily="49" charset="-128"/>
            </a:rPr>
            <a:t>　一般会計の黒字額は財政調整基金を取崩したことにより保たれており、持続可能な財政運営のため、今後も一層の事業の見直しや事務の効率化、人員の見直しに努めていく。</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1" zeroHeight="1" x14ac:dyDescent="0.2"/>
  <cols>
    <col min="1" max="11" width="2.08984375" style="168" customWidth="1"/>
    <col min="12" max="12" width="2.26953125" style="168" customWidth="1"/>
    <col min="13" max="17" width="2.36328125" style="168" customWidth="1"/>
    <col min="18" max="119" width="2.08984375" style="168" customWidth="1"/>
    <col min="120" max="16384" width="0" style="168" hidden="1"/>
  </cols>
  <sheetData>
    <row r="1" spans="1:119" ht="33" customHeight="1" x14ac:dyDescent="0.2">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 thickBot="1" x14ac:dyDescent="0.25">
      <c r="B2" s="170" t="s">
        <v>77</v>
      </c>
      <c r="C2" s="170"/>
      <c r="D2" s="171"/>
    </row>
    <row r="3" spans="1:119" ht="18.75" customHeight="1" thickBot="1" x14ac:dyDescent="0.25">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2">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177320498</v>
      </c>
      <c r="BO4" s="371"/>
      <c r="BP4" s="371"/>
      <c r="BQ4" s="371"/>
      <c r="BR4" s="371"/>
      <c r="BS4" s="371"/>
      <c r="BT4" s="371"/>
      <c r="BU4" s="372"/>
      <c r="BV4" s="370">
        <v>172996986</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6.4</v>
      </c>
      <c r="CU4" s="377"/>
      <c r="CV4" s="377"/>
      <c r="CW4" s="377"/>
      <c r="CX4" s="377"/>
      <c r="CY4" s="377"/>
      <c r="CZ4" s="377"/>
      <c r="DA4" s="378"/>
      <c r="DB4" s="376">
        <v>5.9</v>
      </c>
      <c r="DC4" s="377"/>
      <c r="DD4" s="377"/>
      <c r="DE4" s="377"/>
      <c r="DF4" s="377"/>
      <c r="DG4" s="377"/>
      <c r="DH4" s="377"/>
      <c r="DI4" s="378"/>
    </row>
    <row r="5" spans="1:119" ht="18.75" customHeight="1" x14ac:dyDescent="0.2">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171315612</v>
      </c>
      <c r="BO5" s="408"/>
      <c r="BP5" s="408"/>
      <c r="BQ5" s="408"/>
      <c r="BR5" s="408"/>
      <c r="BS5" s="408"/>
      <c r="BT5" s="408"/>
      <c r="BU5" s="409"/>
      <c r="BV5" s="407">
        <v>167473655</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99.4</v>
      </c>
      <c r="CU5" s="405"/>
      <c r="CV5" s="405"/>
      <c r="CW5" s="405"/>
      <c r="CX5" s="405"/>
      <c r="CY5" s="405"/>
      <c r="CZ5" s="405"/>
      <c r="DA5" s="406"/>
      <c r="DB5" s="404">
        <v>99.9</v>
      </c>
      <c r="DC5" s="405"/>
      <c r="DD5" s="405"/>
      <c r="DE5" s="405"/>
      <c r="DF5" s="405"/>
      <c r="DG5" s="405"/>
      <c r="DH5" s="405"/>
      <c r="DI5" s="406"/>
    </row>
    <row r="6" spans="1:119" ht="18.75" customHeight="1" x14ac:dyDescent="0.2">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6004886</v>
      </c>
      <c r="BO6" s="408"/>
      <c r="BP6" s="408"/>
      <c r="BQ6" s="408"/>
      <c r="BR6" s="408"/>
      <c r="BS6" s="408"/>
      <c r="BT6" s="408"/>
      <c r="BU6" s="409"/>
      <c r="BV6" s="407">
        <v>5523331</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100.4</v>
      </c>
      <c r="CU6" s="445"/>
      <c r="CV6" s="445"/>
      <c r="CW6" s="445"/>
      <c r="CX6" s="445"/>
      <c r="CY6" s="445"/>
      <c r="CZ6" s="445"/>
      <c r="DA6" s="446"/>
      <c r="DB6" s="444">
        <v>102.5</v>
      </c>
      <c r="DC6" s="445"/>
      <c r="DD6" s="445"/>
      <c r="DE6" s="445"/>
      <c r="DF6" s="445"/>
      <c r="DG6" s="445"/>
      <c r="DH6" s="445"/>
      <c r="DI6" s="446"/>
    </row>
    <row r="7" spans="1:119" ht="18.75" customHeight="1" x14ac:dyDescent="0.2">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101</v>
      </c>
      <c r="AV7" s="440"/>
      <c r="AW7" s="440"/>
      <c r="AX7" s="440"/>
      <c r="AY7" s="441" t="s">
        <v>102</v>
      </c>
      <c r="AZ7" s="442"/>
      <c r="BA7" s="442"/>
      <c r="BB7" s="442"/>
      <c r="BC7" s="442"/>
      <c r="BD7" s="442"/>
      <c r="BE7" s="442"/>
      <c r="BF7" s="442"/>
      <c r="BG7" s="442"/>
      <c r="BH7" s="442"/>
      <c r="BI7" s="442"/>
      <c r="BJ7" s="442"/>
      <c r="BK7" s="442"/>
      <c r="BL7" s="442"/>
      <c r="BM7" s="443"/>
      <c r="BN7" s="407">
        <v>296394</v>
      </c>
      <c r="BO7" s="408"/>
      <c r="BP7" s="408"/>
      <c r="BQ7" s="408"/>
      <c r="BR7" s="408"/>
      <c r="BS7" s="408"/>
      <c r="BT7" s="408"/>
      <c r="BU7" s="409"/>
      <c r="BV7" s="407">
        <v>445803</v>
      </c>
      <c r="BW7" s="408"/>
      <c r="BX7" s="408"/>
      <c r="BY7" s="408"/>
      <c r="BZ7" s="408"/>
      <c r="CA7" s="408"/>
      <c r="CB7" s="408"/>
      <c r="CC7" s="409"/>
      <c r="CD7" s="410" t="s">
        <v>103</v>
      </c>
      <c r="CE7" s="411"/>
      <c r="CF7" s="411"/>
      <c r="CG7" s="411"/>
      <c r="CH7" s="411"/>
      <c r="CI7" s="411"/>
      <c r="CJ7" s="411"/>
      <c r="CK7" s="411"/>
      <c r="CL7" s="411"/>
      <c r="CM7" s="411"/>
      <c r="CN7" s="411"/>
      <c r="CO7" s="411"/>
      <c r="CP7" s="411"/>
      <c r="CQ7" s="411"/>
      <c r="CR7" s="411"/>
      <c r="CS7" s="412"/>
      <c r="CT7" s="407">
        <v>89193022</v>
      </c>
      <c r="CU7" s="408"/>
      <c r="CV7" s="408"/>
      <c r="CW7" s="408"/>
      <c r="CX7" s="408"/>
      <c r="CY7" s="408"/>
      <c r="CZ7" s="408"/>
      <c r="DA7" s="409"/>
      <c r="DB7" s="407">
        <v>86486859</v>
      </c>
      <c r="DC7" s="408"/>
      <c r="DD7" s="408"/>
      <c r="DE7" s="408"/>
      <c r="DF7" s="408"/>
      <c r="DG7" s="408"/>
      <c r="DH7" s="408"/>
      <c r="DI7" s="409"/>
    </row>
    <row r="8" spans="1:119" ht="18.75" customHeight="1" thickBot="1" x14ac:dyDescent="0.25">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104</v>
      </c>
      <c r="AN8" s="437"/>
      <c r="AO8" s="437"/>
      <c r="AP8" s="437"/>
      <c r="AQ8" s="437"/>
      <c r="AR8" s="437"/>
      <c r="AS8" s="437"/>
      <c r="AT8" s="438"/>
      <c r="AU8" s="439" t="s">
        <v>90</v>
      </c>
      <c r="AV8" s="440"/>
      <c r="AW8" s="440"/>
      <c r="AX8" s="440"/>
      <c r="AY8" s="441" t="s">
        <v>105</v>
      </c>
      <c r="AZ8" s="442"/>
      <c r="BA8" s="442"/>
      <c r="BB8" s="442"/>
      <c r="BC8" s="442"/>
      <c r="BD8" s="442"/>
      <c r="BE8" s="442"/>
      <c r="BF8" s="442"/>
      <c r="BG8" s="442"/>
      <c r="BH8" s="442"/>
      <c r="BI8" s="442"/>
      <c r="BJ8" s="442"/>
      <c r="BK8" s="442"/>
      <c r="BL8" s="442"/>
      <c r="BM8" s="443"/>
      <c r="BN8" s="407">
        <v>5708492</v>
      </c>
      <c r="BO8" s="408"/>
      <c r="BP8" s="408"/>
      <c r="BQ8" s="408"/>
      <c r="BR8" s="408"/>
      <c r="BS8" s="408"/>
      <c r="BT8" s="408"/>
      <c r="BU8" s="409"/>
      <c r="BV8" s="407">
        <v>5077528</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0.74</v>
      </c>
      <c r="CU8" s="448"/>
      <c r="CV8" s="448"/>
      <c r="CW8" s="448"/>
      <c r="CX8" s="448"/>
      <c r="CY8" s="448"/>
      <c r="CZ8" s="448"/>
      <c r="DA8" s="449"/>
      <c r="DB8" s="447">
        <v>0.75</v>
      </c>
      <c r="DC8" s="448"/>
      <c r="DD8" s="448"/>
      <c r="DE8" s="448"/>
      <c r="DF8" s="448"/>
      <c r="DG8" s="448"/>
      <c r="DH8" s="448"/>
      <c r="DI8" s="449"/>
    </row>
    <row r="9" spans="1:119" ht="18.75" customHeight="1" thickBot="1" x14ac:dyDescent="0.25">
      <c r="A9" s="169"/>
      <c r="B9" s="401" t="s">
        <v>107</v>
      </c>
      <c r="C9" s="402"/>
      <c r="D9" s="402"/>
      <c r="E9" s="402"/>
      <c r="F9" s="402"/>
      <c r="G9" s="402"/>
      <c r="H9" s="402"/>
      <c r="I9" s="402"/>
      <c r="J9" s="402"/>
      <c r="K9" s="450"/>
      <c r="L9" s="451" t="s">
        <v>108</v>
      </c>
      <c r="M9" s="452"/>
      <c r="N9" s="452"/>
      <c r="O9" s="452"/>
      <c r="P9" s="452"/>
      <c r="Q9" s="453"/>
      <c r="R9" s="454">
        <v>388078</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630964</v>
      </c>
      <c r="BO9" s="408"/>
      <c r="BP9" s="408"/>
      <c r="BQ9" s="408"/>
      <c r="BR9" s="408"/>
      <c r="BS9" s="408"/>
      <c r="BT9" s="408"/>
      <c r="BU9" s="409"/>
      <c r="BV9" s="407">
        <v>-1905633</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14.5</v>
      </c>
      <c r="CU9" s="405"/>
      <c r="CV9" s="405"/>
      <c r="CW9" s="405"/>
      <c r="CX9" s="405"/>
      <c r="CY9" s="405"/>
      <c r="CZ9" s="405"/>
      <c r="DA9" s="406"/>
      <c r="DB9" s="404">
        <v>15.2</v>
      </c>
      <c r="DC9" s="405"/>
      <c r="DD9" s="405"/>
      <c r="DE9" s="405"/>
      <c r="DF9" s="405"/>
      <c r="DG9" s="405"/>
      <c r="DH9" s="405"/>
      <c r="DI9" s="406"/>
    </row>
    <row r="10" spans="1:119" ht="18.75" customHeight="1" thickBot="1" x14ac:dyDescent="0.25">
      <c r="A10" s="169"/>
      <c r="B10" s="401"/>
      <c r="C10" s="402"/>
      <c r="D10" s="402"/>
      <c r="E10" s="402"/>
      <c r="F10" s="402"/>
      <c r="G10" s="402"/>
      <c r="H10" s="402"/>
      <c r="I10" s="402"/>
      <c r="J10" s="402"/>
      <c r="K10" s="450"/>
      <c r="L10" s="457" t="s">
        <v>113</v>
      </c>
      <c r="M10" s="437"/>
      <c r="N10" s="437"/>
      <c r="O10" s="437"/>
      <c r="P10" s="437"/>
      <c r="Q10" s="438"/>
      <c r="R10" s="458">
        <v>406586</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90</v>
      </c>
      <c r="AV10" s="440"/>
      <c r="AW10" s="440"/>
      <c r="AX10" s="440"/>
      <c r="AY10" s="441" t="s">
        <v>115</v>
      </c>
      <c r="AZ10" s="442"/>
      <c r="BA10" s="442"/>
      <c r="BB10" s="442"/>
      <c r="BC10" s="442"/>
      <c r="BD10" s="442"/>
      <c r="BE10" s="442"/>
      <c r="BF10" s="442"/>
      <c r="BG10" s="442"/>
      <c r="BH10" s="442"/>
      <c r="BI10" s="442"/>
      <c r="BJ10" s="442"/>
      <c r="BK10" s="442"/>
      <c r="BL10" s="442"/>
      <c r="BM10" s="443"/>
      <c r="BN10" s="407">
        <v>8232</v>
      </c>
      <c r="BO10" s="408"/>
      <c r="BP10" s="408"/>
      <c r="BQ10" s="408"/>
      <c r="BR10" s="408"/>
      <c r="BS10" s="408"/>
      <c r="BT10" s="408"/>
      <c r="BU10" s="409"/>
      <c r="BV10" s="407">
        <v>189</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2602</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2">
      <c r="A12" s="169"/>
      <c r="B12" s="467" t="s">
        <v>123</v>
      </c>
      <c r="C12" s="468"/>
      <c r="D12" s="468"/>
      <c r="E12" s="468"/>
      <c r="F12" s="468"/>
      <c r="G12" s="468"/>
      <c r="H12" s="468"/>
      <c r="I12" s="468"/>
      <c r="J12" s="468"/>
      <c r="K12" s="469"/>
      <c r="L12" s="476" t="s">
        <v>124</v>
      </c>
      <c r="M12" s="477"/>
      <c r="N12" s="477"/>
      <c r="O12" s="477"/>
      <c r="P12" s="477"/>
      <c r="Q12" s="478"/>
      <c r="R12" s="479">
        <v>379041</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3112750</v>
      </c>
      <c r="BO12" s="408"/>
      <c r="BP12" s="408"/>
      <c r="BQ12" s="408"/>
      <c r="BR12" s="408"/>
      <c r="BS12" s="408"/>
      <c r="BT12" s="408"/>
      <c r="BU12" s="409"/>
      <c r="BV12" s="407">
        <v>2821446</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2">
      <c r="A13" s="169"/>
      <c r="B13" s="470"/>
      <c r="C13" s="471"/>
      <c r="D13" s="471"/>
      <c r="E13" s="471"/>
      <c r="F13" s="471"/>
      <c r="G13" s="471"/>
      <c r="H13" s="471"/>
      <c r="I13" s="471"/>
      <c r="J13" s="471"/>
      <c r="K13" s="472"/>
      <c r="L13" s="178"/>
      <c r="M13" s="498" t="s">
        <v>130</v>
      </c>
      <c r="N13" s="499"/>
      <c r="O13" s="499"/>
      <c r="P13" s="499"/>
      <c r="Q13" s="500"/>
      <c r="R13" s="491">
        <v>371536</v>
      </c>
      <c r="S13" s="492"/>
      <c r="T13" s="492"/>
      <c r="U13" s="492"/>
      <c r="V13" s="493"/>
      <c r="W13" s="423" t="s">
        <v>131</v>
      </c>
      <c r="X13" s="424"/>
      <c r="Y13" s="424"/>
      <c r="Z13" s="424"/>
      <c r="AA13" s="424"/>
      <c r="AB13" s="414"/>
      <c r="AC13" s="458">
        <v>1552</v>
      </c>
      <c r="AD13" s="459"/>
      <c r="AE13" s="459"/>
      <c r="AF13" s="459"/>
      <c r="AG13" s="501"/>
      <c r="AH13" s="458">
        <v>1692</v>
      </c>
      <c r="AI13" s="459"/>
      <c r="AJ13" s="459"/>
      <c r="AK13" s="459"/>
      <c r="AL13" s="460"/>
      <c r="AM13" s="436" t="s">
        <v>132</v>
      </c>
      <c r="AN13" s="437"/>
      <c r="AO13" s="437"/>
      <c r="AP13" s="437"/>
      <c r="AQ13" s="437"/>
      <c r="AR13" s="437"/>
      <c r="AS13" s="437"/>
      <c r="AT13" s="438"/>
      <c r="AU13" s="439" t="s">
        <v>101</v>
      </c>
      <c r="AV13" s="440"/>
      <c r="AW13" s="440"/>
      <c r="AX13" s="440"/>
      <c r="AY13" s="441" t="s">
        <v>133</v>
      </c>
      <c r="AZ13" s="442"/>
      <c r="BA13" s="442"/>
      <c r="BB13" s="442"/>
      <c r="BC13" s="442"/>
      <c r="BD13" s="442"/>
      <c r="BE13" s="442"/>
      <c r="BF13" s="442"/>
      <c r="BG13" s="442"/>
      <c r="BH13" s="442"/>
      <c r="BI13" s="442"/>
      <c r="BJ13" s="442"/>
      <c r="BK13" s="442"/>
      <c r="BL13" s="442"/>
      <c r="BM13" s="443"/>
      <c r="BN13" s="407">
        <v>-2473554</v>
      </c>
      <c r="BO13" s="408"/>
      <c r="BP13" s="408"/>
      <c r="BQ13" s="408"/>
      <c r="BR13" s="408"/>
      <c r="BS13" s="408"/>
      <c r="BT13" s="408"/>
      <c r="BU13" s="409"/>
      <c r="BV13" s="407">
        <v>-4724288</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6.2</v>
      </c>
      <c r="CU13" s="405"/>
      <c r="CV13" s="405"/>
      <c r="CW13" s="405"/>
      <c r="CX13" s="405"/>
      <c r="CY13" s="405"/>
      <c r="CZ13" s="405"/>
      <c r="DA13" s="406"/>
      <c r="DB13" s="404">
        <v>5.6</v>
      </c>
      <c r="DC13" s="405"/>
      <c r="DD13" s="405"/>
      <c r="DE13" s="405"/>
      <c r="DF13" s="405"/>
      <c r="DG13" s="405"/>
      <c r="DH13" s="405"/>
      <c r="DI13" s="406"/>
    </row>
    <row r="14" spans="1:119" ht="18.75" customHeight="1" thickBot="1" x14ac:dyDescent="0.25">
      <c r="A14" s="169"/>
      <c r="B14" s="470"/>
      <c r="C14" s="471"/>
      <c r="D14" s="471"/>
      <c r="E14" s="471"/>
      <c r="F14" s="471"/>
      <c r="G14" s="471"/>
      <c r="H14" s="471"/>
      <c r="I14" s="471"/>
      <c r="J14" s="471"/>
      <c r="K14" s="472"/>
      <c r="L14" s="488" t="s">
        <v>135</v>
      </c>
      <c r="M14" s="489"/>
      <c r="N14" s="489"/>
      <c r="O14" s="489"/>
      <c r="P14" s="489"/>
      <c r="Q14" s="490"/>
      <c r="R14" s="491">
        <v>383488</v>
      </c>
      <c r="S14" s="492"/>
      <c r="T14" s="492"/>
      <c r="U14" s="492"/>
      <c r="V14" s="493"/>
      <c r="W14" s="397"/>
      <c r="X14" s="398"/>
      <c r="Y14" s="398"/>
      <c r="Z14" s="398"/>
      <c r="AA14" s="398"/>
      <c r="AB14" s="387"/>
      <c r="AC14" s="494">
        <v>0.9</v>
      </c>
      <c r="AD14" s="495"/>
      <c r="AE14" s="495"/>
      <c r="AF14" s="495"/>
      <c r="AG14" s="496"/>
      <c r="AH14" s="494">
        <v>1</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36.200000000000003</v>
      </c>
      <c r="CU14" s="506"/>
      <c r="CV14" s="506"/>
      <c r="CW14" s="506"/>
      <c r="CX14" s="506"/>
      <c r="CY14" s="506"/>
      <c r="CZ14" s="506"/>
      <c r="DA14" s="507"/>
      <c r="DB14" s="505">
        <v>26</v>
      </c>
      <c r="DC14" s="506"/>
      <c r="DD14" s="506"/>
      <c r="DE14" s="506"/>
      <c r="DF14" s="506"/>
      <c r="DG14" s="506"/>
      <c r="DH14" s="506"/>
      <c r="DI14" s="507"/>
    </row>
    <row r="15" spans="1:119" ht="18.75" customHeight="1" x14ac:dyDescent="0.2">
      <c r="A15" s="169"/>
      <c r="B15" s="470"/>
      <c r="C15" s="471"/>
      <c r="D15" s="471"/>
      <c r="E15" s="471"/>
      <c r="F15" s="471"/>
      <c r="G15" s="471"/>
      <c r="H15" s="471"/>
      <c r="I15" s="471"/>
      <c r="J15" s="471"/>
      <c r="K15" s="472"/>
      <c r="L15" s="178"/>
      <c r="M15" s="498" t="s">
        <v>130</v>
      </c>
      <c r="N15" s="499"/>
      <c r="O15" s="499"/>
      <c r="P15" s="499"/>
      <c r="Q15" s="500"/>
      <c r="R15" s="491">
        <v>376658</v>
      </c>
      <c r="S15" s="492"/>
      <c r="T15" s="492"/>
      <c r="U15" s="492"/>
      <c r="V15" s="493"/>
      <c r="W15" s="423" t="s">
        <v>137</v>
      </c>
      <c r="X15" s="424"/>
      <c r="Y15" s="424"/>
      <c r="Z15" s="424"/>
      <c r="AA15" s="424"/>
      <c r="AB15" s="414"/>
      <c r="AC15" s="458">
        <v>28631</v>
      </c>
      <c r="AD15" s="459"/>
      <c r="AE15" s="459"/>
      <c r="AF15" s="459"/>
      <c r="AG15" s="501"/>
      <c r="AH15" s="458">
        <v>29976</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54225764</v>
      </c>
      <c r="BO15" s="371"/>
      <c r="BP15" s="371"/>
      <c r="BQ15" s="371"/>
      <c r="BR15" s="371"/>
      <c r="BS15" s="371"/>
      <c r="BT15" s="371"/>
      <c r="BU15" s="372"/>
      <c r="BV15" s="370">
        <v>52217207</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2">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17.100000000000001</v>
      </c>
      <c r="AD16" s="495"/>
      <c r="AE16" s="495"/>
      <c r="AF16" s="495"/>
      <c r="AG16" s="496"/>
      <c r="AH16" s="494">
        <v>18</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73404927</v>
      </c>
      <c r="BO16" s="408"/>
      <c r="BP16" s="408"/>
      <c r="BQ16" s="408"/>
      <c r="BR16" s="408"/>
      <c r="BS16" s="408"/>
      <c r="BT16" s="408"/>
      <c r="BU16" s="409"/>
      <c r="BV16" s="407">
        <v>70321844</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5">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136821</v>
      </c>
      <c r="AD17" s="459"/>
      <c r="AE17" s="459"/>
      <c r="AF17" s="459"/>
      <c r="AG17" s="501"/>
      <c r="AH17" s="458">
        <v>134574</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69057039</v>
      </c>
      <c r="BO17" s="408"/>
      <c r="BP17" s="408"/>
      <c r="BQ17" s="408"/>
      <c r="BR17" s="408"/>
      <c r="BS17" s="408"/>
      <c r="BT17" s="408"/>
      <c r="BU17" s="409"/>
      <c r="BV17" s="407">
        <v>66375401</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5">
      <c r="A18" s="169"/>
      <c r="B18" s="529" t="s">
        <v>147</v>
      </c>
      <c r="C18" s="450"/>
      <c r="D18" s="450"/>
      <c r="E18" s="530"/>
      <c r="F18" s="530"/>
      <c r="G18" s="530"/>
      <c r="H18" s="530"/>
      <c r="I18" s="530"/>
      <c r="J18" s="530"/>
      <c r="K18" s="530"/>
      <c r="L18" s="531">
        <v>100.81</v>
      </c>
      <c r="M18" s="531"/>
      <c r="N18" s="531"/>
      <c r="O18" s="531"/>
      <c r="P18" s="531"/>
      <c r="Q18" s="531"/>
      <c r="R18" s="532"/>
      <c r="S18" s="532"/>
      <c r="T18" s="532"/>
      <c r="U18" s="532"/>
      <c r="V18" s="533"/>
      <c r="W18" s="425"/>
      <c r="X18" s="426"/>
      <c r="Y18" s="426"/>
      <c r="Z18" s="426"/>
      <c r="AA18" s="426"/>
      <c r="AB18" s="417"/>
      <c r="AC18" s="534">
        <v>81.900000000000006</v>
      </c>
      <c r="AD18" s="535"/>
      <c r="AE18" s="535"/>
      <c r="AF18" s="535"/>
      <c r="AG18" s="536"/>
      <c r="AH18" s="534">
        <v>81</v>
      </c>
      <c r="AI18" s="535"/>
      <c r="AJ18" s="535"/>
      <c r="AK18" s="535"/>
      <c r="AL18" s="537"/>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93761457</v>
      </c>
      <c r="BO18" s="408"/>
      <c r="BP18" s="408"/>
      <c r="BQ18" s="408"/>
      <c r="BR18" s="408"/>
      <c r="BS18" s="408"/>
      <c r="BT18" s="408"/>
      <c r="BU18" s="409"/>
      <c r="BV18" s="407">
        <v>89713305</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5">
      <c r="A19" s="169"/>
      <c r="B19" s="529" t="s">
        <v>149</v>
      </c>
      <c r="C19" s="450"/>
      <c r="D19" s="450"/>
      <c r="E19" s="530"/>
      <c r="F19" s="530"/>
      <c r="G19" s="530"/>
      <c r="H19" s="530"/>
      <c r="I19" s="530"/>
      <c r="J19" s="530"/>
      <c r="K19" s="530"/>
      <c r="L19" s="538">
        <v>3850</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118587370</v>
      </c>
      <c r="BO19" s="408"/>
      <c r="BP19" s="408"/>
      <c r="BQ19" s="408"/>
      <c r="BR19" s="408"/>
      <c r="BS19" s="408"/>
      <c r="BT19" s="408"/>
      <c r="BU19" s="409"/>
      <c r="BV19" s="407">
        <v>114327204</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5">
      <c r="A20" s="169"/>
      <c r="B20" s="529" t="s">
        <v>151</v>
      </c>
      <c r="C20" s="450"/>
      <c r="D20" s="450"/>
      <c r="E20" s="530"/>
      <c r="F20" s="530"/>
      <c r="G20" s="530"/>
      <c r="H20" s="530"/>
      <c r="I20" s="530"/>
      <c r="J20" s="530"/>
      <c r="K20" s="530"/>
      <c r="L20" s="538">
        <v>165473</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5">
      <c r="A21" s="169"/>
      <c r="B21" s="547" t="s">
        <v>152</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2">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178858278</v>
      </c>
      <c r="BO22" s="371"/>
      <c r="BP22" s="371"/>
      <c r="BQ22" s="371"/>
      <c r="BR22" s="371"/>
      <c r="BS22" s="371"/>
      <c r="BT22" s="371"/>
      <c r="BU22" s="372"/>
      <c r="BV22" s="370">
        <v>185184664</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2">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103412573</v>
      </c>
      <c r="BO23" s="408"/>
      <c r="BP23" s="408"/>
      <c r="BQ23" s="408"/>
      <c r="BR23" s="408"/>
      <c r="BS23" s="408"/>
      <c r="BT23" s="408"/>
      <c r="BU23" s="409"/>
      <c r="BV23" s="407">
        <v>109604264</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5">
      <c r="A24" s="169"/>
      <c r="B24" s="578"/>
      <c r="C24" s="554"/>
      <c r="D24" s="555"/>
      <c r="E24" s="457" t="s">
        <v>161</v>
      </c>
      <c r="F24" s="437"/>
      <c r="G24" s="437"/>
      <c r="H24" s="437"/>
      <c r="I24" s="437"/>
      <c r="J24" s="437"/>
      <c r="K24" s="438"/>
      <c r="L24" s="458">
        <v>1</v>
      </c>
      <c r="M24" s="459"/>
      <c r="N24" s="459"/>
      <c r="O24" s="459"/>
      <c r="P24" s="501"/>
      <c r="Q24" s="458">
        <v>10310</v>
      </c>
      <c r="R24" s="459"/>
      <c r="S24" s="459"/>
      <c r="T24" s="459"/>
      <c r="U24" s="459"/>
      <c r="V24" s="501"/>
      <c r="W24" s="553"/>
      <c r="X24" s="554"/>
      <c r="Y24" s="555"/>
      <c r="Z24" s="457" t="s">
        <v>162</v>
      </c>
      <c r="AA24" s="437"/>
      <c r="AB24" s="437"/>
      <c r="AC24" s="437"/>
      <c r="AD24" s="437"/>
      <c r="AE24" s="437"/>
      <c r="AF24" s="437"/>
      <c r="AG24" s="438"/>
      <c r="AH24" s="458">
        <v>2774</v>
      </c>
      <c r="AI24" s="459"/>
      <c r="AJ24" s="459"/>
      <c r="AK24" s="459"/>
      <c r="AL24" s="501"/>
      <c r="AM24" s="458">
        <v>8946150</v>
      </c>
      <c r="AN24" s="459"/>
      <c r="AO24" s="459"/>
      <c r="AP24" s="459"/>
      <c r="AQ24" s="459"/>
      <c r="AR24" s="501"/>
      <c r="AS24" s="458">
        <v>3225</v>
      </c>
      <c r="AT24" s="459"/>
      <c r="AU24" s="459"/>
      <c r="AV24" s="459"/>
      <c r="AW24" s="459"/>
      <c r="AX24" s="460"/>
      <c r="AY24" s="523" t="s">
        <v>163</v>
      </c>
      <c r="AZ24" s="524"/>
      <c r="BA24" s="524"/>
      <c r="BB24" s="524"/>
      <c r="BC24" s="524"/>
      <c r="BD24" s="524"/>
      <c r="BE24" s="524"/>
      <c r="BF24" s="524"/>
      <c r="BG24" s="524"/>
      <c r="BH24" s="524"/>
      <c r="BI24" s="524"/>
      <c r="BJ24" s="524"/>
      <c r="BK24" s="524"/>
      <c r="BL24" s="524"/>
      <c r="BM24" s="525"/>
      <c r="BN24" s="407">
        <v>110532827</v>
      </c>
      <c r="BO24" s="408"/>
      <c r="BP24" s="408"/>
      <c r="BQ24" s="408"/>
      <c r="BR24" s="408"/>
      <c r="BS24" s="408"/>
      <c r="BT24" s="408"/>
      <c r="BU24" s="409"/>
      <c r="BV24" s="407">
        <v>111696290</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2">
      <c r="A25" s="169"/>
      <c r="B25" s="578"/>
      <c r="C25" s="554"/>
      <c r="D25" s="555"/>
      <c r="E25" s="457" t="s">
        <v>164</v>
      </c>
      <c r="F25" s="437"/>
      <c r="G25" s="437"/>
      <c r="H25" s="437"/>
      <c r="I25" s="437"/>
      <c r="J25" s="437"/>
      <c r="K25" s="438"/>
      <c r="L25" s="458">
        <v>2</v>
      </c>
      <c r="M25" s="459"/>
      <c r="N25" s="459"/>
      <c r="O25" s="459"/>
      <c r="P25" s="501"/>
      <c r="Q25" s="458">
        <v>8770</v>
      </c>
      <c r="R25" s="459"/>
      <c r="S25" s="459"/>
      <c r="T25" s="459"/>
      <c r="U25" s="459"/>
      <c r="V25" s="501"/>
      <c r="W25" s="553"/>
      <c r="X25" s="554"/>
      <c r="Y25" s="555"/>
      <c r="Z25" s="457" t="s">
        <v>165</v>
      </c>
      <c r="AA25" s="437"/>
      <c r="AB25" s="437"/>
      <c r="AC25" s="437"/>
      <c r="AD25" s="437"/>
      <c r="AE25" s="437"/>
      <c r="AF25" s="437"/>
      <c r="AG25" s="438"/>
      <c r="AH25" s="458">
        <v>491</v>
      </c>
      <c r="AI25" s="459"/>
      <c r="AJ25" s="459"/>
      <c r="AK25" s="459"/>
      <c r="AL25" s="501"/>
      <c r="AM25" s="458">
        <v>1634048</v>
      </c>
      <c r="AN25" s="459"/>
      <c r="AO25" s="459"/>
      <c r="AP25" s="459"/>
      <c r="AQ25" s="459"/>
      <c r="AR25" s="501"/>
      <c r="AS25" s="458">
        <v>3328</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39137031</v>
      </c>
      <c r="BO25" s="371"/>
      <c r="BP25" s="371"/>
      <c r="BQ25" s="371"/>
      <c r="BR25" s="371"/>
      <c r="BS25" s="371"/>
      <c r="BT25" s="371"/>
      <c r="BU25" s="372"/>
      <c r="BV25" s="370">
        <v>35519206</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2">
      <c r="A26" s="169"/>
      <c r="B26" s="578"/>
      <c r="C26" s="554"/>
      <c r="D26" s="555"/>
      <c r="E26" s="457" t="s">
        <v>167</v>
      </c>
      <c r="F26" s="437"/>
      <c r="G26" s="437"/>
      <c r="H26" s="437"/>
      <c r="I26" s="437"/>
      <c r="J26" s="437"/>
      <c r="K26" s="438"/>
      <c r="L26" s="458">
        <v>1</v>
      </c>
      <c r="M26" s="459"/>
      <c r="N26" s="459"/>
      <c r="O26" s="459"/>
      <c r="P26" s="501"/>
      <c r="Q26" s="458">
        <v>6770</v>
      </c>
      <c r="R26" s="459"/>
      <c r="S26" s="459"/>
      <c r="T26" s="459"/>
      <c r="U26" s="459"/>
      <c r="V26" s="501"/>
      <c r="W26" s="553"/>
      <c r="X26" s="554"/>
      <c r="Y26" s="555"/>
      <c r="Z26" s="457" t="s">
        <v>168</v>
      </c>
      <c r="AA26" s="559"/>
      <c r="AB26" s="559"/>
      <c r="AC26" s="559"/>
      <c r="AD26" s="559"/>
      <c r="AE26" s="559"/>
      <c r="AF26" s="559"/>
      <c r="AG26" s="560"/>
      <c r="AH26" s="458">
        <v>410</v>
      </c>
      <c r="AI26" s="459"/>
      <c r="AJ26" s="459"/>
      <c r="AK26" s="459"/>
      <c r="AL26" s="501"/>
      <c r="AM26" s="458">
        <v>1252550</v>
      </c>
      <c r="AN26" s="459"/>
      <c r="AO26" s="459"/>
      <c r="AP26" s="459"/>
      <c r="AQ26" s="459"/>
      <c r="AR26" s="501"/>
      <c r="AS26" s="458">
        <v>3055</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5">
      <c r="A27" s="169"/>
      <c r="B27" s="578"/>
      <c r="C27" s="554"/>
      <c r="D27" s="555"/>
      <c r="E27" s="457" t="s">
        <v>170</v>
      </c>
      <c r="F27" s="437"/>
      <c r="G27" s="437"/>
      <c r="H27" s="437"/>
      <c r="I27" s="437"/>
      <c r="J27" s="437"/>
      <c r="K27" s="438"/>
      <c r="L27" s="458">
        <v>1</v>
      </c>
      <c r="M27" s="459"/>
      <c r="N27" s="459"/>
      <c r="O27" s="459"/>
      <c r="P27" s="501"/>
      <c r="Q27" s="458">
        <v>7430</v>
      </c>
      <c r="R27" s="459"/>
      <c r="S27" s="459"/>
      <c r="T27" s="459"/>
      <c r="U27" s="459"/>
      <c r="V27" s="501"/>
      <c r="W27" s="553"/>
      <c r="X27" s="554"/>
      <c r="Y27" s="555"/>
      <c r="Z27" s="457" t="s">
        <v>171</v>
      </c>
      <c r="AA27" s="437"/>
      <c r="AB27" s="437"/>
      <c r="AC27" s="437"/>
      <c r="AD27" s="437"/>
      <c r="AE27" s="437"/>
      <c r="AF27" s="437"/>
      <c r="AG27" s="438"/>
      <c r="AH27" s="458">
        <v>99</v>
      </c>
      <c r="AI27" s="459"/>
      <c r="AJ27" s="459"/>
      <c r="AK27" s="459"/>
      <c r="AL27" s="501"/>
      <c r="AM27" s="458">
        <v>358973</v>
      </c>
      <c r="AN27" s="459"/>
      <c r="AO27" s="459"/>
      <c r="AP27" s="459"/>
      <c r="AQ27" s="459"/>
      <c r="AR27" s="501"/>
      <c r="AS27" s="458">
        <v>3626</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6" t="s">
        <v>122</v>
      </c>
      <c r="BO27" s="527"/>
      <c r="BP27" s="527"/>
      <c r="BQ27" s="527"/>
      <c r="BR27" s="527"/>
      <c r="BS27" s="527"/>
      <c r="BT27" s="527"/>
      <c r="BU27" s="528"/>
      <c r="BV27" s="526" t="s">
        <v>122</v>
      </c>
      <c r="BW27" s="527"/>
      <c r="BX27" s="527"/>
      <c r="BY27" s="527"/>
      <c r="BZ27" s="527"/>
      <c r="CA27" s="527"/>
      <c r="CB27" s="527"/>
      <c r="CC27" s="528"/>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2">
      <c r="A28" s="169"/>
      <c r="B28" s="578"/>
      <c r="C28" s="554"/>
      <c r="D28" s="555"/>
      <c r="E28" s="457" t="s">
        <v>173</v>
      </c>
      <c r="F28" s="437"/>
      <c r="G28" s="437"/>
      <c r="H28" s="437"/>
      <c r="I28" s="437"/>
      <c r="J28" s="437"/>
      <c r="K28" s="438"/>
      <c r="L28" s="458">
        <v>1</v>
      </c>
      <c r="M28" s="459"/>
      <c r="N28" s="459"/>
      <c r="O28" s="459"/>
      <c r="P28" s="501"/>
      <c r="Q28" s="458">
        <v>6800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10884566</v>
      </c>
      <c r="BO28" s="371"/>
      <c r="BP28" s="371"/>
      <c r="BQ28" s="371"/>
      <c r="BR28" s="371"/>
      <c r="BS28" s="371"/>
      <c r="BT28" s="371"/>
      <c r="BU28" s="372"/>
      <c r="BV28" s="370">
        <v>11509084</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2">
      <c r="A29" s="169"/>
      <c r="B29" s="578"/>
      <c r="C29" s="554"/>
      <c r="D29" s="555"/>
      <c r="E29" s="457" t="s">
        <v>176</v>
      </c>
      <c r="F29" s="437"/>
      <c r="G29" s="437"/>
      <c r="H29" s="437"/>
      <c r="I29" s="437"/>
      <c r="J29" s="437"/>
      <c r="K29" s="438"/>
      <c r="L29" s="458">
        <v>37</v>
      </c>
      <c r="M29" s="459"/>
      <c r="N29" s="459"/>
      <c r="O29" s="459"/>
      <c r="P29" s="501"/>
      <c r="Q29" s="458">
        <v>6460</v>
      </c>
      <c r="R29" s="459"/>
      <c r="S29" s="459"/>
      <c r="T29" s="459"/>
      <c r="U29" s="459"/>
      <c r="V29" s="501"/>
      <c r="W29" s="556"/>
      <c r="X29" s="557"/>
      <c r="Y29" s="558"/>
      <c r="Z29" s="457" t="s">
        <v>177</v>
      </c>
      <c r="AA29" s="437"/>
      <c r="AB29" s="437"/>
      <c r="AC29" s="437"/>
      <c r="AD29" s="437"/>
      <c r="AE29" s="437"/>
      <c r="AF29" s="437"/>
      <c r="AG29" s="438"/>
      <c r="AH29" s="458">
        <v>2873</v>
      </c>
      <c r="AI29" s="459"/>
      <c r="AJ29" s="459"/>
      <c r="AK29" s="459"/>
      <c r="AL29" s="501"/>
      <c r="AM29" s="458">
        <v>9305123</v>
      </c>
      <c r="AN29" s="459"/>
      <c r="AO29" s="459"/>
      <c r="AP29" s="459"/>
      <c r="AQ29" s="459"/>
      <c r="AR29" s="501"/>
      <c r="AS29" s="458">
        <v>3239</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2992756</v>
      </c>
      <c r="BO29" s="408"/>
      <c r="BP29" s="408"/>
      <c r="BQ29" s="408"/>
      <c r="BR29" s="408"/>
      <c r="BS29" s="408"/>
      <c r="BT29" s="408"/>
      <c r="BU29" s="409"/>
      <c r="BV29" s="407">
        <v>2401858</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5">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4">
        <v>101.2</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48</v>
      </c>
      <c r="BD30" s="524"/>
      <c r="BE30" s="524"/>
      <c r="BF30" s="524"/>
      <c r="BG30" s="524"/>
      <c r="BH30" s="524"/>
      <c r="BI30" s="524"/>
      <c r="BJ30" s="524"/>
      <c r="BK30" s="524"/>
      <c r="BL30" s="524"/>
      <c r="BM30" s="525"/>
      <c r="BN30" s="526">
        <v>3570475</v>
      </c>
      <c r="BO30" s="527"/>
      <c r="BP30" s="527"/>
      <c r="BQ30" s="527"/>
      <c r="BR30" s="527"/>
      <c r="BS30" s="527"/>
      <c r="BT30" s="527"/>
      <c r="BU30" s="528"/>
      <c r="BV30" s="526">
        <v>3712186</v>
      </c>
      <c r="BW30" s="527"/>
      <c r="BX30" s="527"/>
      <c r="BY30" s="527"/>
      <c r="BZ30" s="527"/>
      <c r="CA30" s="527"/>
      <c r="CB30" s="527"/>
      <c r="CC30" s="528"/>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2">
      <c r="A31" s="169"/>
      <c r="B31" s="191"/>
      <c r="DI31" s="192"/>
    </row>
    <row r="32" spans="1:113" ht="13.5" customHeight="1" x14ac:dyDescent="0.2">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2">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2">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5</v>
      </c>
      <c r="V34" s="597"/>
      <c r="W34" s="598" t="str">
        <f>IF('各会計、関係団体の財政状況及び健全化判断比率'!B28="","",'各会計、関係団体の財政状況及び健全化判断比率'!B28)</f>
        <v>特別会計国民健康保険費</v>
      </c>
      <c r="X34" s="598"/>
      <c r="Y34" s="598"/>
      <c r="Z34" s="598"/>
      <c r="AA34" s="598"/>
      <c r="AB34" s="598"/>
      <c r="AC34" s="598"/>
      <c r="AD34" s="598"/>
      <c r="AE34" s="598"/>
      <c r="AF34" s="598"/>
      <c r="AG34" s="598"/>
      <c r="AH34" s="598"/>
      <c r="AI34" s="598"/>
      <c r="AJ34" s="598"/>
      <c r="AK34" s="598"/>
      <c r="AL34" s="169"/>
      <c r="AM34" s="597">
        <f>IF(AO34="","",MAX(C34:D43,U34:V43)+1)</f>
        <v>8</v>
      </c>
      <c r="AN34" s="597"/>
      <c r="AO34" s="598" t="str">
        <f>IF('各会計、関係団体の財政状況及び健全化判断比率'!B31="","",'各会計、関係団体の財政状況及び健全化判断比率'!B31)</f>
        <v>水道事業会計</v>
      </c>
      <c r="AP34" s="598"/>
      <c r="AQ34" s="598"/>
      <c r="AR34" s="598"/>
      <c r="AS34" s="598"/>
      <c r="AT34" s="598"/>
      <c r="AU34" s="598"/>
      <c r="AV34" s="598"/>
      <c r="AW34" s="598"/>
      <c r="AX34" s="598"/>
      <c r="AY34" s="598"/>
      <c r="AZ34" s="598"/>
      <c r="BA34" s="598"/>
      <c r="BB34" s="598"/>
      <c r="BC34" s="598"/>
      <c r="BD34" s="169"/>
      <c r="BE34" s="597" t="str">
        <f>IF(BG34="","",MAX(C34:D43,U34:V43,AM34:AN43)+1)</f>
        <v/>
      </c>
      <c r="BF34" s="597"/>
      <c r="BG34" s="598"/>
      <c r="BH34" s="598"/>
      <c r="BI34" s="598"/>
      <c r="BJ34" s="598"/>
      <c r="BK34" s="598"/>
      <c r="BL34" s="598"/>
      <c r="BM34" s="598"/>
      <c r="BN34" s="598"/>
      <c r="BO34" s="598"/>
      <c r="BP34" s="598"/>
      <c r="BQ34" s="598"/>
      <c r="BR34" s="598"/>
      <c r="BS34" s="598"/>
      <c r="BT34" s="598"/>
      <c r="BU34" s="598"/>
      <c r="BV34" s="169"/>
      <c r="BW34" s="597">
        <f>IF(BY34="","",MAX(C34:D43,U34:V43,AM34:AN43,BE34:BF43)+1)</f>
        <v>11</v>
      </c>
      <c r="BX34" s="597"/>
      <c r="BY34" s="598" t="str">
        <f>IF('各会計、関係団体の財政状況及び健全化判断比率'!B68="","",'各会計、関係団体の財政状況及び健全化判断比率'!B68)</f>
        <v>神奈川県内広域水道企業団</v>
      </c>
      <c r="BZ34" s="598"/>
      <c r="CA34" s="598"/>
      <c r="CB34" s="598"/>
      <c r="CC34" s="598"/>
      <c r="CD34" s="598"/>
      <c r="CE34" s="598"/>
      <c r="CF34" s="598"/>
      <c r="CG34" s="598"/>
      <c r="CH34" s="598"/>
      <c r="CI34" s="598"/>
      <c r="CJ34" s="598"/>
      <c r="CK34" s="598"/>
      <c r="CL34" s="598"/>
      <c r="CM34" s="598"/>
      <c r="CN34" s="169"/>
      <c r="CO34" s="597">
        <f>IF(CQ34="","",MAX(C34:D43,U34:V43,AM34:AN43,BE34:BF43,BW34:BX43)+1)</f>
        <v>14</v>
      </c>
      <c r="CP34" s="597"/>
      <c r="CQ34" s="598" t="str">
        <f>IF('各会計、関係団体の財政状況及び健全化判断比率'!BS7="","",'各会計、関係団体の財政状況及び健全化判断比率'!BS7)</f>
        <v>横須賀市土地開発公社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〇</v>
      </c>
      <c r="DH34" s="599"/>
      <c r="DI34" s="196"/>
    </row>
    <row r="35" spans="1:113" ht="32.25" customHeight="1" x14ac:dyDescent="0.2">
      <c r="A35" s="169"/>
      <c r="B35" s="193"/>
      <c r="C35" s="597">
        <f>IF(E35="","",C34+1)</f>
        <v>2</v>
      </c>
      <c r="D35" s="597"/>
      <c r="E35" s="598" t="str">
        <f>IF('各会計、関係団体の財政状況及び健全化判断比率'!B8="","",'各会計、関係団体の財政状況及び健全化判断比率'!B8)</f>
        <v>特別会計公園墓地事業費</v>
      </c>
      <c r="F35" s="598"/>
      <c r="G35" s="598"/>
      <c r="H35" s="598"/>
      <c r="I35" s="598"/>
      <c r="J35" s="598"/>
      <c r="K35" s="598"/>
      <c r="L35" s="598"/>
      <c r="M35" s="598"/>
      <c r="N35" s="598"/>
      <c r="O35" s="598"/>
      <c r="P35" s="598"/>
      <c r="Q35" s="598"/>
      <c r="R35" s="598"/>
      <c r="S35" s="598"/>
      <c r="T35" s="169"/>
      <c r="U35" s="597">
        <f>IF(W35="","",U34+1)</f>
        <v>6</v>
      </c>
      <c r="V35" s="597"/>
      <c r="W35" s="598" t="str">
        <f>IF('各会計、関係団体の財政状況及び健全化判断比率'!B29="","",'各会計、関係団体の財政状況及び健全化判断比率'!B29)</f>
        <v>特別会計介護保険費</v>
      </c>
      <c r="X35" s="598"/>
      <c r="Y35" s="598"/>
      <c r="Z35" s="598"/>
      <c r="AA35" s="598"/>
      <c r="AB35" s="598"/>
      <c r="AC35" s="598"/>
      <c r="AD35" s="598"/>
      <c r="AE35" s="598"/>
      <c r="AF35" s="598"/>
      <c r="AG35" s="598"/>
      <c r="AH35" s="598"/>
      <c r="AI35" s="598"/>
      <c r="AJ35" s="598"/>
      <c r="AK35" s="598"/>
      <c r="AL35" s="169"/>
      <c r="AM35" s="597">
        <f t="shared" ref="AM35:AM43" si="0">IF(AO35="","",AM34+1)</f>
        <v>9</v>
      </c>
      <c r="AN35" s="597"/>
      <c r="AO35" s="598" t="str">
        <f>IF('各会計、関係団体の財政状況及び健全化判断比率'!B32="","",'各会計、関係団体の財政状況及び健全化判断比率'!B32)</f>
        <v>下水道事業会計</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12</v>
      </c>
      <c r="BX35" s="597"/>
      <c r="BY35" s="598" t="str">
        <f>IF('各会計、関係団体の財政状況及び健全化判断比率'!B69="","",'各会計、関係団体の財政状況及び健全化判断比率'!B69)</f>
        <v>神奈川県後期高齢者医療広域連合（一般会計）</v>
      </c>
      <c r="BZ35" s="598"/>
      <c r="CA35" s="598"/>
      <c r="CB35" s="598"/>
      <c r="CC35" s="598"/>
      <c r="CD35" s="598"/>
      <c r="CE35" s="598"/>
      <c r="CF35" s="598"/>
      <c r="CG35" s="598"/>
      <c r="CH35" s="598"/>
      <c r="CI35" s="598"/>
      <c r="CJ35" s="598"/>
      <c r="CK35" s="598"/>
      <c r="CL35" s="598"/>
      <c r="CM35" s="598"/>
      <c r="CN35" s="169"/>
      <c r="CO35" s="597">
        <f t="shared" ref="CO35:CO43" si="3">IF(CQ35="","",CO34+1)</f>
        <v>15</v>
      </c>
      <c r="CP35" s="597"/>
      <c r="CQ35" s="598" t="str">
        <f>IF('各会計、関係団体の財政状況及び健全化判断比率'!BS8="","",'各会計、関係団体の財政状況及び健全化判断比率'!BS8)</f>
        <v>一般財団法人シティサポートよこすか</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2">
      <c r="A36" s="169"/>
      <c r="B36" s="193"/>
      <c r="C36" s="597">
        <f>IF(E36="","",C35+1)</f>
        <v>3</v>
      </c>
      <c r="D36" s="597"/>
      <c r="E36" s="598" t="str">
        <f>IF('各会計、関係団体の財政状況及び健全化判断比率'!B9="","",'各会計、関係団体の財政状況及び健全化判断比率'!B9)</f>
        <v>特別会計母子父子寡婦福祉資金貸付事業費</v>
      </c>
      <c r="F36" s="598"/>
      <c r="G36" s="598"/>
      <c r="H36" s="598"/>
      <c r="I36" s="598"/>
      <c r="J36" s="598"/>
      <c r="K36" s="598"/>
      <c r="L36" s="598"/>
      <c r="M36" s="598"/>
      <c r="N36" s="598"/>
      <c r="O36" s="598"/>
      <c r="P36" s="598"/>
      <c r="Q36" s="598"/>
      <c r="R36" s="598"/>
      <c r="S36" s="598"/>
      <c r="T36" s="169"/>
      <c r="U36" s="597">
        <f t="shared" ref="U36:U43" si="4">IF(W36="","",U35+1)</f>
        <v>7</v>
      </c>
      <c r="V36" s="597"/>
      <c r="W36" s="598" t="str">
        <f>IF('各会計、関係団体の財政状況及び健全化判断比率'!B30="","",'各会計、関係団体の財政状況及び健全化判断比率'!B30)</f>
        <v>特別会計後期高齢者医療費</v>
      </c>
      <c r="X36" s="598"/>
      <c r="Y36" s="598"/>
      <c r="Z36" s="598"/>
      <c r="AA36" s="598"/>
      <c r="AB36" s="598"/>
      <c r="AC36" s="598"/>
      <c r="AD36" s="598"/>
      <c r="AE36" s="598"/>
      <c r="AF36" s="598"/>
      <c r="AG36" s="598"/>
      <c r="AH36" s="598"/>
      <c r="AI36" s="598"/>
      <c r="AJ36" s="598"/>
      <c r="AK36" s="598"/>
      <c r="AL36" s="169"/>
      <c r="AM36" s="597">
        <f t="shared" si="0"/>
        <v>10</v>
      </c>
      <c r="AN36" s="597"/>
      <c r="AO36" s="598" t="str">
        <f>IF('各会計、関係団体の財政状況及び健全化判断比率'!B33="","",'各会計、関係団体の財政状況及び健全化判断比率'!B33)</f>
        <v>病院事業会計</v>
      </c>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13</v>
      </c>
      <c r="BX36" s="597"/>
      <c r="BY36" s="598" t="str">
        <f>IF('各会計、関係団体の財政状況及び健全化判断比率'!B70="","",'各会計、関係団体の財政状況及び健全化判断比率'!B70)</f>
        <v>神奈川県後期高齢者医療広域連合（特別会計）</v>
      </c>
      <c r="BZ36" s="598"/>
      <c r="CA36" s="598"/>
      <c r="CB36" s="598"/>
      <c r="CC36" s="598"/>
      <c r="CD36" s="598"/>
      <c r="CE36" s="598"/>
      <c r="CF36" s="598"/>
      <c r="CG36" s="598"/>
      <c r="CH36" s="598"/>
      <c r="CI36" s="598"/>
      <c r="CJ36" s="598"/>
      <c r="CK36" s="598"/>
      <c r="CL36" s="598"/>
      <c r="CM36" s="598"/>
      <c r="CN36" s="169"/>
      <c r="CO36" s="597">
        <f t="shared" si="3"/>
        <v>16</v>
      </c>
      <c r="CP36" s="597"/>
      <c r="CQ36" s="598" t="str">
        <f>IF('各会計、関係団体の財政状況及び健全化判断比率'!BS9="","",'各会計、関係団体の財政状況及び健全化判断比率'!BS9)</f>
        <v>公益財団法人横須賀芸術文化財団</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2">
      <c r="A37" s="169"/>
      <c r="B37" s="193"/>
      <c r="C37" s="597">
        <f>IF(E37="","",C36+1)</f>
        <v>4</v>
      </c>
      <c r="D37" s="597"/>
      <c r="E37" s="598" t="str">
        <f>IF('各会計、関係団体の財政状況及び健全化判断比率'!B10="","",'各会計、関係団体の財政状況及び健全化判断比率'!B10)</f>
        <v>特別会計公債管理費</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t="str">
        <f t="shared" si="2"/>
        <v/>
      </c>
      <c r="BX37" s="597"/>
      <c r="BY37" s="598" t="str">
        <f>IF('各会計、関係団体の財政状況及び健全化判断比率'!B71="","",'各会計、関係団体の財政状況及び健全化判断比率'!B71)</f>
        <v/>
      </c>
      <c r="BZ37" s="598"/>
      <c r="CA37" s="598"/>
      <c r="CB37" s="598"/>
      <c r="CC37" s="598"/>
      <c r="CD37" s="598"/>
      <c r="CE37" s="598"/>
      <c r="CF37" s="598"/>
      <c r="CG37" s="598"/>
      <c r="CH37" s="598"/>
      <c r="CI37" s="598"/>
      <c r="CJ37" s="598"/>
      <c r="CK37" s="598"/>
      <c r="CL37" s="598"/>
      <c r="CM37" s="598"/>
      <c r="CN37" s="169"/>
      <c r="CO37" s="597">
        <f t="shared" si="3"/>
        <v>17</v>
      </c>
      <c r="CP37" s="597"/>
      <c r="CQ37" s="598" t="str">
        <f>IF('各会計、関係団体の財政状況及び健全化判断比率'!BS10="","",'各会計、関係団体の財政状況及び健全化判断比率'!BS10)</f>
        <v>社会福祉法人横須賀市社会福祉事業団</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2">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t="str">
        <f t="shared" si="2"/>
        <v/>
      </c>
      <c r="BX38" s="597"/>
      <c r="BY38" s="598" t="str">
        <f>IF('各会計、関係団体の財政状況及び健全化判断比率'!B72="","",'各会計、関係団体の財政状況及び健全化判断比率'!B72)</f>
        <v/>
      </c>
      <c r="BZ38" s="598"/>
      <c r="CA38" s="598"/>
      <c r="CB38" s="598"/>
      <c r="CC38" s="598"/>
      <c r="CD38" s="598"/>
      <c r="CE38" s="598"/>
      <c r="CF38" s="598"/>
      <c r="CG38" s="598"/>
      <c r="CH38" s="598"/>
      <c r="CI38" s="598"/>
      <c r="CJ38" s="598"/>
      <c r="CK38" s="598"/>
      <c r="CL38" s="598"/>
      <c r="CM38" s="598"/>
      <c r="CN38" s="169"/>
      <c r="CO38" s="597">
        <f t="shared" si="3"/>
        <v>18</v>
      </c>
      <c r="CP38" s="597"/>
      <c r="CQ38" s="598" t="str">
        <f>IF('各会計、関係団体の財政状況及び健全化判断比率'!BS11="","",'各会計、関係団体の財政状況及び健全化判断比率'!BS11)</f>
        <v>公益財団法人横須賀市健康福祉財団</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2">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t="str">
        <f t="shared" si="2"/>
        <v/>
      </c>
      <c r="BX39" s="597"/>
      <c r="BY39" s="598" t="str">
        <f>IF('各会計、関係団体の財政状況及び健全化判断比率'!B73="","",'各会計、関係団体の財政状況及び健全化判断比率'!B73)</f>
        <v/>
      </c>
      <c r="BZ39" s="598"/>
      <c r="CA39" s="598"/>
      <c r="CB39" s="598"/>
      <c r="CC39" s="598"/>
      <c r="CD39" s="598"/>
      <c r="CE39" s="598"/>
      <c r="CF39" s="598"/>
      <c r="CG39" s="598"/>
      <c r="CH39" s="598"/>
      <c r="CI39" s="598"/>
      <c r="CJ39" s="598"/>
      <c r="CK39" s="598"/>
      <c r="CL39" s="598"/>
      <c r="CM39" s="598"/>
      <c r="CN39" s="169"/>
      <c r="CO39" s="597">
        <f t="shared" si="3"/>
        <v>19</v>
      </c>
      <c r="CP39" s="597"/>
      <c r="CQ39" s="598" t="str">
        <f>IF('各会計、関係団体の財政状況及び健全化判断比率'!BS12="","",'各会計、関係団体の財政状況及び健全化判断比率'!BS12)</f>
        <v>横須賀中央まちづくり株式会社</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2">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69"/>
      <c r="CO40" s="597">
        <f t="shared" si="3"/>
        <v>20</v>
      </c>
      <c r="CP40" s="597"/>
      <c r="CQ40" s="598" t="str">
        <f>IF('各会計、関係団体の財政状況及び健全化判断比率'!BS13="","",'各会計、関係団体の財政状況及び健全化判断比率'!BS13)</f>
        <v>公益財団法人横須賀市産業振興財団</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2">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69"/>
      <c r="CO41" s="597">
        <f t="shared" si="3"/>
        <v>21</v>
      </c>
      <c r="CP41" s="597"/>
      <c r="CQ41" s="598" t="str">
        <f>IF('各会計、関係団体の財政状況及び健全化判断比率'!BS14="","",'各会計、関係団体の財政状況及び健全化判断比率'!BS14)</f>
        <v>公益財団法人横須賀市生涯学習財団</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2">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69"/>
      <c r="CO42" s="597">
        <f t="shared" si="3"/>
        <v>22</v>
      </c>
      <c r="CP42" s="597"/>
      <c r="CQ42" s="598" t="str">
        <f>IF('各会計、関係団体の財政状況及び健全化判断比率'!BS15="","",'各会計、関係団体の財政状況及び健全化判断比率'!BS15)</f>
        <v>公益財団法人かながわ海岸美化財団</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2">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5">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2"/>
    <row r="46" spans="1:113" x14ac:dyDescent="0.2">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2">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2">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2">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2">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2">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2">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2">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2"/>
    <row r="55" spans="5:113" x14ac:dyDescent="0.2"/>
    <row r="56" spans="5:113" x14ac:dyDescent="0.2"/>
  </sheetData>
  <sheetProtection algorithmName="SHA-512" hashValue="C8bwmiEzGVyVzS5VUW2ZwhXKsGLw+NSOwTjUvxJv41dvsyPJtNI6hcQsA7OX4D2PmK223xSGjT3e5VQBEvtuqg==" saltValue="R83i7ya1FkxiblCxh7kPm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3">
      <c r="A33" s="22"/>
      <c r="B33" s="25" t="s">
        <v>6</v>
      </c>
      <c r="C33" s="26"/>
      <c r="D33" s="26"/>
      <c r="E33" s="27" t="s">
        <v>2</v>
      </c>
      <c r="F33" s="28" t="s">
        <v>528</v>
      </c>
      <c r="G33" s="29" t="s">
        <v>529</v>
      </c>
      <c r="H33" s="29" t="s">
        <v>530</v>
      </c>
      <c r="I33" s="29" t="s">
        <v>531</v>
      </c>
      <c r="J33" s="30" t="s">
        <v>532</v>
      </c>
      <c r="K33" s="22"/>
      <c r="L33" s="22"/>
      <c r="M33" s="22"/>
      <c r="N33" s="22"/>
      <c r="O33" s="22"/>
      <c r="P33" s="22"/>
    </row>
    <row r="34" spans="1:16" ht="39" customHeight="1" x14ac:dyDescent="0.2">
      <c r="A34" s="22"/>
      <c r="B34" s="31"/>
      <c r="C34" s="1151" t="s">
        <v>537</v>
      </c>
      <c r="D34" s="1151"/>
      <c r="E34" s="1152"/>
      <c r="F34" s="32">
        <v>4.0199999999999996</v>
      </c>
      <c r="G34" s="33">
        <v>4.03</v>
      </c>
      <c r="H34" s="33">
        <v>4.6399999999999997</v>
      </c>
      <c r="I34" s="33">
        <v>5.8</v>
      </c>
      <c r="J34" s="34">
        <v>6.88</v>
      </c>
      <c r="K34" s="22"/>
      <c r="L34" s="22"/>
      <c r="M34" s="22"/>
      <c r="N34" s="22"/>
      <c r="O34" s="22"/>
      <c r="P34" s="22"/>
    </row>
    <row r="35" spans="1:16" ht="39" customHeight="1" x14ac:dyDescent="0.2">
      <c r="A35" s="22"/>
      <c r="B35" s="35"/>
      <c r="C35" s="1145" t="s">
        <v>538</v>
      </c>
      <c r="D35" s="1146"/>
      <c r="E35" s="1147"/>
      <c r="F35" s="36">
        <v>3.61</v>
      </c>
      <c r="G35" s="37">
        <v>9.35</v>
      </c>
      <c r="H35" s="37">
        <v>8.01</v>
      </c>
      <c r="I35" s="37">
        <v>5.73</v>
      </c>
      <c r="J35" s="38">
        <v>6.28</v>
      </c>
      <c r="K35" s="22"/>
      <c r="L35" s="22"/>
      <c r="M35" s="22"/>
      <c r="N35" s="22"/>
      <c r="O35" s="22"/>
      <c r="P35" s="22"/>
    </row>
    <row r="36" spans="1:16" ht="39" customHeight="1" x14ac:dyDescent="0.2">
      <c r="A36" s="22"/>
      <c r="B36" s="35"/>
      <c r="C36" s="1145" t="s">
        <v>539</v>
      </c>
      <c r="D36" s="1146"/>
      <c r="E36" s="1147"/>
      <c r="F36" s="36">
        <v>7.01</v>
      </c>
      <c r="G36" s="37">
        <v>5.38</v>
      </c>
      <c r="H36" s="37">
        <v>6.08</v>
      </c>
      <c r="I36" s="37">
        <v>6.14</v>
      </c>
      <c r="J36" s="38">
        <v>5.74</v>
      </c>
      <c r="K36" s="22"/>
      <c r="L36" s="22"/>
      <c r="M36" s="22"/>
      <c r="N36" s="22"/>
      <c r="O36" s="22"/>
      <c r="P36" s="22"/>
    </row>
    <row r="37" spans="1:16" ht="39" customHeight="1" x14ac:dyDescent="0.2">
      <c r="A37" s="22"/>
      <c r="B37" s="35"/>
      <c r="C37" s="1145" t="s">
        <v>540</v>
      </c>
      <c r="D37" s="1146"/>
      <c r="E37" s="1147"/>
      <c r="F37" s="36">
        <v>4.08</v>
      </c>
      <c r="G37" s="37">
        <v>2.58</v>
      </c>
      <c r="H37" s="37">
        <v>3.78</v>
      </c>
      <c r="I37" s="37">
        <v>5.08</v>
      </c>
      <c r="J37" s="38">
        <v>3.23</v>
      </c>
      <c r="K37" s="22"/>
      <c r="L37" s="22"/>
      <c r="M37" s="22"/>
      <c r="N37" s="22"/>
      <c r="O37" s="22"/>
      <c r="P37" s="22"/>
    </row>
    <row r="38" spans="1:16" ht="39" customHeight="1" x14ac:dyDescent="0.2">
      <c r="A38" s="22"/>
      <c r="B38" s="35"/>
      <c r="C38" s="1145" t="s">
        <v>541</v>
      </c>
      <c r="D38" s="1146"/>
      <c r="E38" s="1147"/>
      <c r="F38" s="36">
        <v>3.24</v>
      </c>
      <c r="G38" s="37">
        <v>2.5499999999999998</v>
      </c>
      <c r="H38" s="37">
        <v>1.76</v>
      </c>
      <c r="I38" s="37">
        <v>1.21</v>
      </c>
      <c r="J38" s="38">
        <v>1.37</v>
      </c>
      <c r="K38" s="22"/>
      <c r="L38" s="22"/>
      <c r="M38" s="22"/>
      <c r="N38" s="22"/>
      <c r="O38" s="22"/>
      <c r="P38" s="22"/>
    </row>
    <row r="39" spans="1:16" ht="39" customHeight="1" x14ac:dyDescent="0.2">
      <c r="A39" s="22"/>
      <c r="B39" s="35"/>
      <c r="C39" s="1145" t="s">
        <v>542</v>
      </c>
      <c r="D39" s="1146"/>
      <c r="E39" s="1147"/>
      <c r="F39" s="36">
        <v>1.81</v>
      </c>
      <c r="G39" s="37">
        <v>1.54</v>
      </c>
      <c r="H39" s="37">
        <v>0.9</v>
      </c>
      <c r="I39" s="37">
        <v>0.12</v>
      </c>
      <c r="J39" s="38">
        <v>0.66</v>
      </c>
      <c r="K39" s="22"/>
      <c r="L39" s="22"/>
      <c r="M39" s="22"/>
      <c r="N39" s="22"/>
      <c r="O39" s="22"/>
      <c r="P39" s="22"/>
    </row>
    <row r="40" spans="1:16" ht="39" customHeight="1" x14ac:dyDescent="0.2">
      <c r="A40" s="22"/>
      <c r="B40" s="35"/>
      <c r="C40" s="1145" t="s">
        <v>543</v>
      </c>
      <c r="D40" s="1146"/>
      <c r="E40" s="1147"/>
      <c r="F40" s="36">
        <v>0.14000000000000001</v>
      </c>
      <c r="G40" s="37">
        <v>0.18</v>
      </c>
      <c r="H40" s="37">
        <v>0.16</v>
      </c>
      <c r="I40" s="37">
        <v>0.13</v>
      </c>
      <c r="J40" s="38">
        <v>0.11</v>
      </c>
      <c r="K40" s="22"/>
      <c r="L40" s="22"/>
      <c r="M40" s="22"/>
      <c r="N40" s="22"/>
      <c r="O40" s="22"/>
      <c r="P40" s="22"/>
    </row>
    <row r="41" spans="1:16" ht="39" customHeight="1" x14ac:dyDescent="0.2">
      <c r="A41" s="22"/>
      <c r="B41" s="35"/>
      <c r="C41" s="1145" t="s">
        <v>544</v>
      </c>
      <c r="D41" s="1146"/>
      <c r="E41" s="1147"/>
      <c r="F41" s="36">
        <v>0.04</v>
      </c>
      <c r="G41" s="37">
        <v>0.03</v>
      </c>
      <c r="H41" s="37">
        <v>7.0000000000000007E-2</v>
      </c>
      <c r="I41" s="37">
        <v>0.02</v>
      </c>
      <c r="J41" s="38">
        <v>0.08</v>
      </c>
      <c r="K41" s="22"/>
      <c r="L41" s="22"/>
      <c r="M41" s="22"/>
      <c r="N41" s="22"/>
      <c r="O41" s="22"/>
      <c r="P41" s="22"/>
    </row>
    <row r="42" spans="1:16" ht="39" customHeight="1" x14ac:dyDescent="0.2">
      <c r="A42" s="22"/>
      <c r="B42" s="39"/>
      <c r="C42" s="1145" t="s">
        <v>545</v>
      </c>
      <c r="D42" s="1146"/>
      <c r="E42" s="1147"/>
      <c r="F42" s="36" t="s">
        <v>490</v>
      </c>
      <c r="G42" s="37" t="s">
        <v>490</v>
      </c>
      <c r="H42" s="37" t="s">
        <v>490</v>
      </c>
      <c r="I42" s="37" t="s">
        <v>490</v>
      </c>
      <c r="J42" s="38" t="s">
        <v>490</v>
      </c>
      <c r="K42" s="22"/>
      <c r="L42" s="22"/>
      <c r="M42" s="22"/>
      <c r="N42" s="22"/>
      <c r="O42" s="22"/>
      <c r="P42" s="22"/>
    </row>
    <row r="43" spans="1:16" ht="39" customHeight="1" thickBot="1" x14ac:dyDescent="0.25">
      <c r="A43" s="22"/>
      <c r="B43" s="40"/>
      <c r="C43" s="1148" t="s">
        <v>546</v>
      </c>
      <c r="D43" s="1149"/>
      <c r="E43" s="1150"/>
      <c r="F43" s="41">
        <v>0</v>
      </c>
      <c r="G43" s="42">
        <v>0</v>
      </c>
      <c r="H43" s="42">
        <v>0</v>
      </c>
      <c r="I43" s="42">
        <v>0</v>
      </c>
      <c r="J43" s="43">
        <v>0</v>
      </c>
      <c r="K43" s="22"/>
      <c r="L43" s="22"/>
      <c r="M43" s="22"/>
      <c r="N43" s="22"/>
      <c r="O43" s="22"/>
      <c r="P43" s="22"/>
    </row>
    <row r="44" spans="1:16" ht="39" customHeight="1" x14ac:dyDescent="0.2">
      <c r="A44" s="22"/>
      <c r="B44" s="44"/>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LTGxxpXgZ+jlpuDnQLQodjHHI10LGoYFV/WEI2BEiVuUWKWNFJRlt0iCHN9HcuGxlsRvbhu55iYXbKUcsSDhQA==" saltValue="f3pcq3Iy6ZTlMrDIDl8Md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3">
      <c r="A44" s="48"/>
      <c r="B44" s="51" t="s">
        <v>8</v>
      </c>
      <c r="C44" s="52"/>
      <c r="D44" s="52"/>
      <c r="E44" s="53"/>
      <c r="F44" s="53"/>
      <c r="G44" s="53"/>
      <c r="H44" s="53"/>
      <c r="I44" s="53"/>
      <c r="J44" s="54" t="s">
        <v>2</v>
      </c>
      <c r="K44" s="55" t="s">
        <v>528</v>
      </c>
      <c r="L44" s="56" t="s">
        <v>529</v>
      </c>
      <c r="M44" s="56" t="s">
        <v>530</v>
      </c>
      <c r="N44" s="56" t="s">
        <v>531</v>
      </c>
      <c r="O44" s="57" t="s">
        <v>532</v>
      </c>
      <c r="P44" s="48"/>
      <c r="Q44" s="48"/>
      <c r="R44" s="48"/>
      <c r="S44" s="48"/>
      <c r="T44" s="48"/>
      <c r="U44" s="48"/>
    </row>
    <row r="45" spans="1:21" ht="30.75" customHeight="1" x14ac:dyDescent="0.2">
      <c r="A45" s="48"/>
      <c r="B45" s="1153" t="s">
        <v>9</v>
      </c>
      <c r="C45" s="1154"/>
      <c r="D45" s="58"/>
      <c r="E45" s="1159" t="s">
        <v>10</v>
      </c>
      <c r="F45" s="1159"/>
      <c r="G45" s="1159"/>
      <c r="H45" s="1159"/>
      <c r="I45" s="1159"/>
      <c r="J45" s="1160"/>
      <c r="K45" s="59">
        <v>17146</v>
      </c>
      <c r="L45" s="60">
        <v>16265</v>
      </c>
      <c r="M45" s="60">
        <v>17103</v>
      </c>
      <c r="N45" s="60">
        <v>17586</v>
      </c>
      <c r="O45" s="61">
        <v>17404</v>
      </c>
      <c r="P45" s="48"/>
      <c r="Q45" s="48"/>
      <c r="R45" s="48"/>
      <c r="S45" s="48"/>
      <c r="T45" s="48"/>
      <c r="U45" s="48"/>
    </row>
    <row r="46" spans="1:21" ht="30.75" customHeight="1" x14ac:dyDescent="0.2">
      <c r="A46" s="48"/>
      <c r="B46" s="1155"/>
      <c r="C46" s="1156"/>
      <c r="D46" s="62"/>
      <c r="E46" s="1161" t="s">
        <v>11</v>
      </c>
      <c r="F46" s="1161"/>
      <c r="G46" s="1161"/>
      <c r="H46" s="1161"/>
      <c r="I46" s="1161"/>
      <c r="J46" s="1162"/>
      <c r="K46" s="63" t="s">
        <v>490</v>
      </c>
      <c r="L46" s="64" t="s">
        <v>490</v>
      </c>
      <c r="M46" s="64" t="s">
        <v>490</v>
      </c>
      <c r="N46" s="64" t="s">
        <v>490</v>
      </c>
      <c r="O46" s="65" t="s">
        <v>490</v>
      </c>
      <c r="P46" s="48"/>
      <c r="Q46" s="48"/>
      <c r="R46" s="48"/>
      <c r="S46" s="48"/>
      <c r="T46" s="48"/>
      <c r="U46" s="48"/>
    </row>
    <row r="47" spans="1:21" ht="30.75" customHeight="1" x14ac:dyDescent="0.2">
      <c r="A47" s="48"/>
      <c r="B47" s="1155"/>
      <c r="C47" s="1156"/>
      <c r="D47" s="62"/>
      <c r="E47" s="1161" t="s">
        <v>12</v>
      </c>
      <c r="F47" s="1161"/>
      <c r="G47" s="1161"/>
      <c r="H47" s="1161"/>
      <c r="I47" s="1161"/>
      <c r="J47" s="1162"/>
      <c r="K47" s="63" t="s">
        <v>490</v>
      </c>
      <c r="L47" s="64" t="s">
        <v>490</v>
      </c>
      <c r="M47" s="64" t="s">
        <v>490</v>
      </c>
      <c r="N47" s="64" t="s">
        <v>490</v>
      </c>
      <c r="O47" s="65" t="s">
        <v>490</v>
      </c>
      <c r="P47" s="48"/>
      <c r="Q47" s="48"/>
      <c r="R47" s="48"/>
      <c r="S47" s="48"/>
      <c r="T47" s="48"/>
      <c r="U47" s="48"/>
    </row>
    <row r="48" spans="1:21" ht="30.75" customHeight="1" x14ac:dyDescent="0.2">
      <c r="A48" s="48"/>
      <c r="B48" s="1155"/>
      <c r="C48" s="1156"/>
      <c r="D48" s="62"/>
      <c r="E48" s="1161" t="s">
        <v>13</v>
      </c>
      <c r="F48" s="1161"/>
      <c r="G48" s="1161"/>
      <c r="H48" s="1161"/>
      <c r="I48" s="1161"/>
      <c r="J48" s="1162"/>
      <c r="K48" s="63">
        <v>2574</v>
      </c>
      <c r="L48" s="64">
        <v>2696</v>
      </c>
      <c r="M48" s="64">
        <v>2677</v>
      </c>
      <c r="N48" s="64">
        <v>2884</v>
      </c>
      <c r="O48" s="65">
        <v>3391</v>
      </c>
      <c r="P48" s="48"/>
      <c r="Q48" s="48"/>
      <c r="R48" s="48"/>
      <c r="S48" s="48"/>
      <c r="T48" s="48"/>
      <c r="U48" s="48"/>
    </row>
    <row r="49" spans="1:21" ht="30.75" customHeight="1" x14ac:dyDescent="0.2">
      <c r="A49" s="48"/>
      <c r="B49" s="1155"/>
      <c r="C49" s="1156"/>
      <c r="D49" s="62"/>
      <c r="E49" s="1161" t="s">
        <v>14</v>
      </c>
      <c r="F49" s="1161"/>
      <c r="G49" s="1161"/>
      <c r="H49" s="1161"/>
      <c r="I49" s="1161"/>
      <c r="J49" s="1162"/>
      <c r="K49" s="63" t="s">
        <v>490</v>
      </c>
      <c r="L49" s="64" t="s">
        <v>490</v>
      </c>
      <c r="M49" s="64" t="s">
        <v>490</v>
      </c>
      <c r="N49" s="64" t="s">
        <v>490</v>
      </c>
      <c r="O49" s="65" t="s">
        <v>490</v>
      </c>
      <c r="P49" s="48"/>
      <c r="Q49" s="48"/>
      <c r="R49" s="48"/>
      <c r="S49" s="48"/>
      <c r="T49" s="48"/>
      <c r="U49" s="48"/>
    </row>
    <row r="50" spans="1:21" ht="30.75" customHeight="1" x14ac:dyDescent="0.2">
      <c r="A50" s="48"/>
      <c r="B50" s="1155"/>
      <c r="C50" s="1156"/>
      <c r="D50" s="62"/>
      <c r="E50" s="1161" t="s">
        <v>15</v>
      </c>
      <c r="F50" s="1161"/>
      <c r="G50" s="1161"/>
      <c r="H50" s="1161"/>
      <c r="I50" s="1161"/>
      <c r="J50" s="1162"/>
      <c r="K50" s="63">
        <v>64</v>
      </c>
      <c r="L50" s="64">
        <v>63</v>
      </c>
      <c r="M50" s="64">
        <v>62</v>
      </c>
      <c r="N50" s="64">
        <v>61</v>
      </c>
      <c r="O50" s="65">
        <v>61</v>
      </c>
      <c r="P50" s="48"/>
      <c r="Q50" s="48"/>
      <c r="R50" s="48"/>
      <c r="S50" s="48"/>
      <c r="T50" s="48"/>
      <c r="U50" s="48"/>
    </row>
    <row r="51" spans="1:21" ht="30.75" customHeight="1" x14ac:dyDescent="0.2">
      <c r="A51" s="48"/>
      <c r="B51" s="1157"/>
      <c r="C51" s="1158"/>
      <c r="D51" s="66"/>
      <c r="E51" s="1161" t="s">
        <v>16</v>
      </c>
      <c r="F51" s="1161"/>
      <c r="G51" s="1161"/>
      <c r="H51" s="1161"/>
      <c r="I51" s="1161"/>
      <c r="J51" s="1162"/>
      <c r="K51" s="63" t="s">
        <v>490</v>
      </c>
      <c r="L51" s="64" t="s">
        <v>490</v>
      </c>
      <c r="M51" s="64" t="s">
        <v>490</v>
      </c>
      <c r="N51" s="64" t="s">
        <v>490</v>
      </c>
      <c r="O51" s="65" t="s">
        <v>490</v>
      </c>
      <c r="P51" s="48"/>
      <c r="Q51" s="48"/>
      <c r="R51" s="48"/>
      <c r="S51" s="48"/>
      <c r="T51" s="48"/>
      <c r="U51" s="48"/>
    </row>
    <row r="52" spans="1:21" ht="30.75" customHeight="1" x14ac:dyDescent="0.2">
      <c r="A52" s="48"/>
      <c r="B52" s="1163" t="s">
        <v>17</v>
      </c>
      <c r="C52" s="1164"/>
      <c r="D52" s="66"/>
      <c r="E52" s="1161" t="s">
        <v>18</v>
      </c>
      <c r="F52" s="1161"/>
      <c r="G52" s="1161"/>
      <c r="H52" s="1161"/>
      <c r="I52" s="1161"/>
      <c r="J52" s="1162"/>
      <c r="K52" s="63">
        <v>15264</v>
      </c>
      <c r="L52" s="64">
        <v>15162</v>
      </c>
      <c r="M52" s="64">
        <v>15768</v>
      </c>
      <c r="N52" s="64">
        <v>15673</v>
      </c>
      <c r="O52" s="65">
        <v>15599</v>
      </c>
      <c r="P52" s="48"/>
      <c r="Q52" s="48"/>
      <c r="R52" s="48"/>
      <c r="S52" s="48"/>
      <c r="T52" s="48"/>
      <c r="U52" s="48"/>
    </row>
    <row r="53" spans="1:21" ht="30.75" customHeight="1" thickBot="1" x14ac:dyDescent="0.25">
      <c r="A53" s="48"/>
      <c r="B53" s="1165" t="s">
        <v>19</v>
      </c>
      <c r="C53" s="1166"/>
      <c r="D53" s="67"/>
      <c r="E53" s="1167" t="s">
        <v>20</v>
      </c>
      <c r="F53" s="1167"/>
      <c r="G53" s="1167"/>
      <c r="H53" s="1167"/>
      <c r="I53" s="1167"/>
      <c r="J53" s="1168"/>
      <c r="K53" s="68">
        <v>4520</v>
      </c>
      <c r="L53" s="69">
        <v>3862</v>
      </c>
      <c r="M53" s="69">
        <v>4074</v>
      </c>
      <c r="N53" s="69">
        <v>4858</v>
      </c>
      <c r="O53" s="70">
        <v>5257</v>
      </c>
      <c r="P53" s="48"/>
      <c r="Q53" s="48"/>
      <c r="R53" s="48"/>
      <c r="S53" s="48"/>
      <c r="T53" s="48"/>
      <c r="U53" s="48"/>
    </row>
    <row r="54" spans="1:21" ht="24" customHeight="1" x14ac:dyDescent="0.2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2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3">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3">
      <c r="A57" s="48"/>
      <c r="B57" s="76"/>
      <c r="C57" s="77"/>
      <c r="D57" s="77"/>
      <c r="E57" s="78"/>
      <c r="F57" s="78"/>
      <c r="G57" s="78"/>
      <c r="H57" s="78"/>
      <c r="I57" s="78"/>
      <c r="J57" s="79" t="s">
        <v>2</v>
      </c>
      <c r="K57" s="80" t="s">
        <v>547</v>
      </c>
      <c r="L57" s="81" t="s">
        <v>548</v>
      </c>
      <c r="M57" s="81" t="s">
        <v>549</v>
      </c>
      <c r="N57" s="81" t="s">
        <v>550</v>
      </c>
      <c r="O57" s="82" t="s">
        <v>551</v>
      </c>
      <c r="P57" s="48"/>
      <c r="Q57" s="48"/>
      <c r="R57" s="48"/>
      <c r="S57" s="48"/>
      <c r="T57" s="48"/>
      <c r="U57" s="48"/>
    </row>
    <row r="58" spans="1:21" ht="31.5" customHeight="1" x14ac:dyDescent="0.2">
      <c r="B58" s="1169" t="s">
        <v>24</v>
      </c>
      <c r="C58" s="1170"/>
      <c r="D58" s="1175" t="s">
        <v>25</v>
      </c>
      <c r="E58" s="1176"/>
      <c r="F58" s="1176"/>
      <c r="G58" s="1176"/>
      <c r="H58" s="1176"/>
      <c r="I58" s="1176"/>
      <c r="J58" s="1177"/>
      <c r="K58" s="83"/>
      <c r="L58" s="84"/>
      <c r="M58" s="84"/>
      <c r="N58" s="84"/>
      <c r="O58" s="85"/>
    </row>
    <row r="59" spans="1:21" ht="31.5" customHeight="1" x14ac:dyDescent="0.2">
      <c r="B59" s="1171"/>
      <c r="C59" s="1172"/>
      <c r="D59" s="1178" t="s">
        <v>26</v>
      </c>
      <c r="E59" s="1179"/>
      <c r="F59" s="1179"/>
      <c r="G59" s="1179"/>
      <c r="H59" s="1179"/>
      <c r="I59" s="1179"/>
      <c r="J59" s="1180"/>
      <c r="K59" s="86"/>
      <c r="L59" s="87"/>
      <c r="M59" s="87"/>
      <c r="N59" s="87"/>
      <c r="O59" s="88"/>
    </row>
    <row r="60" spans="1:21" ht="31.5" customHeight="1" thickBot="1" x14ac:dyDescent="0.25">
      <c r="B60" s="1173"/>
      <c r="C60" s="1174"/>
      <c r="D60" s="1181" t="s">
        <v>27</v>
      </c>
      <c r="E60" s="1182"/>
      <c r="F60" s="1182"/>
      <c r="G60" s="1182"/>
      <c r="H60" s="1182"/>
      <c r="I60" s="1182"/>
      <c r="J60" s="1183"/>
      <c r="K60" s="89"/>
      <c r="L60" s="90"/>
      <c r="M60" s="90"/>
      <c r="N60" s="90"/>
      <c r="O60" s="91"/>
    </row>
    <row r="61" spans="1:21" ht="24" customHeight="1" x14ac:dyDescent="0.2">
      <c r="B61" s="92"/>
      <c r="C61" s="92"/>
      <c r="D61" s="93" t="s">
        <v>28</v>
      </c>
      <c r="E61" s="94"/>
      <c r="F61" s="94"/>
      <c r="G61" s="94"/>
      <c r="H61" s="94"/>
      <c r="I61" s="94"/>
      <c r="J61" s="94"/>
      <c r="K61" s="94"/>
      <c r="L61" s="94"/>
      <c r="M61" s="94"/>
      <c r="N61" s="94"/>
      <c r="O61" s="94"/>
    </row>
    <row r="62" spans="1:21" ht="24" customHeight="1" x14ac:dyDescent="0.2">
      <c r="B62" s="95"/>
      <c r="C62" s="95"/>
      <c r="D62" s="93" t="s">
        <v>29</v>
      </c>
      <c r="E62" s="94"/>
      <c r="F62" s="94"/>
      <c r="G62" s="94"/>
      <c r="H62" s="94"/>
      <c r="I62" s="94"/>
      <c r="J62" s="94"/>
      <c r="K62" s="94"/>
      <c r="L62" s="94"/>
      <c r="M62" s="94"/>
      <c r="N62" s="94"/>
      <c r="O62" s="94"/>
    </row>
    <row r="63" spans="1:21" ht="24" customHeight="1" x14ac:dyDescent="0.2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2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uYL/2Lgb1I1y3vPi70ETTOCbFkeoFHv70n8RxgabmHd6JPx//isLnk1IN6KWA5jEB/dEbKb4Rt7QbrisIhmtbQ==" saltValue="lHPk51C/RLGqcdcoGjFX5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328125" style="96" customWidth="1"/>
    <col min="2" max="3" width="12.6328125" style="96" customWidth="1"/>
    <col min="4" max="4" width="11.6328125" style="96" customWidth="1"/>
    <col min="5" max="8" width="10.36328125" style="96" customWidth="1"/>
    <col min="9" max="13" width="16.36328125" style="96" customWidth="1"/>
    <col min="14" max="19" width="12.6328125" style="96" customWidth="1"/>
    <col min="20" max="16384" width="0" style="96"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7" t="s">
        <v>7</v>
      </c>
    </row>
    <row r="40" spans="2:13" ht="27.75" customHeight="1" thickBot="1" x14ac:dyDescent="0.3">
      <c r="B40" s="98" t="s">
        <v>8</v>
      </c>
      <c r="C40" s="99"/>
      <c r="D40" s="99"/>
      <c r="E40" s="100"/>
      <c r="F40" s="100"/>
      <c r="G40" s="100"/>
      <c r="H40" s="101" t="s">
        <v>2</v>
      </c>
      <c r="I40" s="102" t="s">
        <v>528</v>
      </c>
      <c r="J40" s="103" t="s">
        <v>529</v>
      </c>
      <c r="K40" s="103" t="s">
        <v>530</v>
      </c>
      <c r="L40" s="103" t="s">
        <v>531</v>
      </c>
      <c r="M40" s="104" t="s">
        <v>532</v>
      </c>
    </row>
    <row r="41" spans="2:13" ht="27.75" customHeight="1" x14ac:dyDescent="0.2">
      <c r="B41" s="1184" t="s">
        <v>30</v>
      </c>
      <c r="C41" s="1185"/>
      <c r="D41" s="105"/>
      <c r="E41" s="1190" t="s">
        <v>31</v>
      </c>
      <c r="F41" s="1190"/>
      <c r="G41" s="1190"/>
      <c r="H41" s="1191"/>
      <c r="I41" s="343">
        <v>186388</v>
      </c>
      <c r="J41" s="344">
        <v>192391</v>
      </c>
      <c r="K41" s="344">
        <v>190843</v>
      </c>
      <c r="L41" s="344">
        <v>185509</v>
      </c>
      <c r="M41" s="345">
        <v>179140</v>
      </c>
    </row>
    <row r="42" spans="2:13" ht="27.75" customHeight="1" x14ac:dyDescent="0.2">
      <c r="B42" s="1186"/>
      <c r="C42" s="1187"/>
      <c r="D42" s="106"/>
      <c r="E42" s="1192" t="s">
        <v>32</v>
      </c>
      <c r="F42" s="1192"/>
      <c r="G42" s="1192"/>
      <c r="H42" s="1193"/>
      <c r="I42" s="346">
        <v>812</v>
      </c>
      <c r="J42" s="347">
        <v>748</v>
      </c>
      <c r="K42" s="347">
        <v>683</v>
      </c>
      <c r="L42" s="347">
        <v>619</v>
      </c>
      <c r="M42" s="348">
        <v>555</v>
      </c>
    </row>
    <row r="43" spans="2:13" ht="27.75" customHeight="1" x14ac:dyDescent="0.2">
      <c r="B43" s="1186"/>
      <c r="C43" s="1187"/>
      <c r="D43" s="106"/>
      <c r="E43" s="1192" t="s">
        <v>33</v>
      </c>
      <c r="F43" s="1192"/>
      <c r="G43" s="1192"/>
      <c r="H43" s="1193"/>
      <c r="I43" s="346">
        <v>34801</v>
      </c>
      <c r="J43" s="347">
        <v>33326</v>
      </c>
      <c r="K43" s="347">
        <v>30921</v>
      </c>
      <c r="L43" s="347">
        <v>32583</v>
      </c>
      <c r="M43" s="348">
        <v>43804</v>
      </c>
    </row>
    <row r="44" spans="2:13" ht="27.75" customHeight="1" x14ac:dyDescent="0.2">
      <c r="B44" s="1186"/>
      <c r="C44" s="1187"/>
      <c r="D44" s="106"/>
      <c r="E44" s="1192" t="s">
        <v>34</v>
      </c>
      <c r="F44" s="1192"/>
      <c r="G44" s="1192"/>
      <c r="H44" s="1193"/>
      <c r="I44" s="346" t="s">
        <v>490</v>
      </c>
      <c r="J44" s="347" t="s">
        <v>490</v>
      </c>
      <c r="K44" s="347" t="s">
        <v>490</v>
      </c>
      <c r="L44" s="347" t="s">
        <v>490</v>
      </c>
      <c r="M44" s="348" t="s">
        <v>490</v>
      </c>
    </row>
    <row r="45" spans="2:13" ht="27.75" customHeight="1" x14ac:dyDescent="0.2">
      <c r="B45" s="1186"/>
      <c r="C45" s="1187"/>
      <c r="D45" s="106"/>
      <c r="E45" s="1192" t="s">
        <v>35</v>
      </c>
      <c r="F45" s="1192"/>
      <c r="G45" s="1192"/>
      <c r="H45" s="1193"/>
      <c r="I45" s="346">
        <v>20077</v>
      </c>
      <c r="J45" s="347">
        <v>19623</v>
      </c>
      <c r="K45" s="347">
        <v>19110</v>
      </c>
      <c r="L45" s="347">
        <v>20420</v>
      </c>
      <c r="M45" s="348">
        <v>20116</v>
      </c>
    </row>
    <row r="46" spans="2:13" ht="27.75" customHeight="1" x14ac:dyDescent="0.2">
      <c r="B46" s="1186"/>
      <c r="C46" s="1187"/>
      <c r="D46" s="107"/>
      <c r="E46" s="1192" t="s">
        <v>36</v>
      </c>
      <c r="F46" s="1192"/>
      <c r="G46" s="1192"/>
      <c r="H46" s="1193"/>
      <c r="I46" s="346">
        <v>600</v>
      </c>
      <c r="J46" s="347">
        <v>580</v>
      </c>
      <c r="K46" s="347">
        <v>536</v>
      </c>
      <c r="L46" s="347">
        <v>485</v>
      </c>
      <c r="M46" s="348">
        <v>447</v>
      </c>
    </row>
    <row r="47" spans="2:13" ht="27.75" customHeight="1" x14ac:dyDescent="0.2">
      <c r="B47" s="1186"/>
      <c r="C47" s="1187"/>
      <c r="D47" s="108"/>
      <c r="E47" s="1194" t="s">
        <v>37</v>
      </c>
      <c r="F47" s="1195"/>
      <c r="G47" s="1195"/>
      <c r="H47" s="1196"/>
      <c r="I47" s="346" t="s">
        <v>490</v>
      </c>
      <c r="J47" s="347" t="s">
        <v>490</v>
      </c>
      <c r="K47" s="347" t="s">
        <v>490</v>
      </c>
      <c r="L47" s="347" t="s">
        <v>490</v>
      </c>
      <c r="M47" s="348" t="s">
        <v>490</v>
      </c>
    </row>
    <row r="48" spans="2:13" ht="27.75" customHeight="1" x14ac:dyDescent="0.2">
      <c r="B48" s="1186"/>
      <c r="C48" s="1187"/>
      <c r="D48" s="106"/>
      <c r="E48" s="1192" t="s">
        <v>38</v>
      </c>
      <c r="F48" s="1192"/>
      <c r="G48" s="1192"/>
      <c r="H48" s="1193"/>
      <c r="I48" s="346" t="s">
        <v>490</v>
      </c>
      <c r="J48" s="347" t="s">
        <v>490</v>
      </c>
      <c r="K48" s="347" t="s">
        <v>490</v>
      </c>
      <c r="L48" s="347" t="s">
        <v>490</v>
      </c>
      <c r="M48" s="348" t="s">
        <v>490</v>
      </c>
    </row>
    <row r="49" spans="2:13" ht="27.75" customHeight="1" x14ac:dyDescent="0.2">
      <c r="B49" s="1188"/>
      <c r="C49" s="1189"/>
      <c r="D49" s="106"/>
      <c r="E49" s="1192" t="s">
        <v>39</v>
      </c>
      <c r="F49" s="1192"/>
      <c r="G49" s="1192"/>
      <c r="H49" s="1193"/>
      <c r="I49" s="346" t="s">
        <v>490</v>
      </c>
      <c r="J49" s="347" t="s">
        <v>490</v>
      </c>
      <c r="K49" s="347" t="s">
        <v>490</v>
      </c>
      <c r="L49" s="347" t="s">
        <v>490</v>
      </c>
      <c r="M49" s="348" t="s">
        <v>490</v>
      </c>
    </row>
    <row r="50" spans="2:13" ht="27.75" customHeight="1" x14ac:dyDescent="0.2">
      <c r="B50" s="1197" t="s">
        <v>40</v>
      </c>
      <c r="C50" s="1198"/>
      <c r="D50" s="109"/>
      <c r="E50" s="1192" t="s">
        <v>41</v>
      </c>
      <c r="F50" s="1192"/>
      <c r="G50" s="1192"/>
      <c r="H50" s="1193"/>
      <c r="I50" s="346">
        <v>13705</v>
      </c>
      <c r="J50" s="347">
        <v>19561</v>
      </c>
      <c r="K50" s="347">
        <v>23110</v>
      </c>
      <c r="L50" s="347">
        <v>22839</v>
      </c>
      <c r="M50" s="348">
        <v>24521</v>
      </c>
    </row>
    <row r="51" spans="2:13" ht="27.75" customHeight="1" x14ac:dyDescent="0.2">
      <c r="B51" s="1186"/>
      <c r="C51" s="1187"/>
      <c r="D51" s="106"/>
      <c r="E51" s="1192" t="s">
        <v>42</v>
      </c>
      <c r="F51" s="1192"/>
      <c r="G51" s="1192"/>
      <c r="H51" s="1193"/>
      <c r="I51" s="346">
        <v>66291</v>
      </c>
      <c r="J51" s="347">
        <v>69415</v>
      </c>
      <c r="K51" s="347">
        <v>69655</v>
      </c>
      <c r="L51" s="347">
        <v>64642</v>
      </c>
      <c r="M51" s="348">
        <v>58085</v>
      </c>
    </row>
    <row r="52" spans="2:13" ht="27.75" customHeight="1" x14ac:dyDescent="0.2">
      <c r="B52" s="1188"/>
      <c r="C52" s="1189"/>
      <c r="D52" s="106"/>
      <c r="E52" s="1192" t="s">
        <v>43</v>
      </c>
      <c r="F52" s="1192"/>
      <c r="G52" s="1192"/>
      <c r="H52" s="1193"/>
      <c r="I52" s="346">
        <v>139338</v>
      </c>
      <c r="J52" s="347">
        <v>140599</v>
      </c>
      <c r="K52" s="347">
        <v>136594</v>
      </c>
      <c r="L52" s="347">
        <v>132543</v>
      </c>
      <c r="M52" s="348">
        <v>133136</v>
      </c>
    </row>
    <row r="53" spans="2:13" ht="27.75" customHeight="1" thickBot="1" x14ac:dyDescent="0.25">
      <c r="B53" s="1199" t="s">
        <v>19</v>
      </c>
      <c r="C53" s="1200"/>
      <c r="D53" s="110"/>
      <c r="E53" s="1201" t="s">
        <v>44</v>
      </c>
      <c r="F53" s="1201"/>
      <c r="G53" s="1201"/>
      <c r="H53" s="1202"/>
      <c r="I53" s="349">
        <v>23343</v>
      </c>
      <c r="J53" s="350">
        <v>17092</v>
      </c>
      <c r="K53" s="350">
        <v>12733</v>
      </c>
      <c r="L53" s="350">
        <v>19592</v>
      </c>
      <c r="M53" s="351">
        <v>28320</v>
      </c>
    </row>
    <row r="54" spans="2:13" ht="27.75" customHeight="1" x14ac:dyDescent="0.25">
      <c r="B54" s="111"/>
      <c r="C54" s="112"/>
      <c r="D54" s="112"/>
      <c r="E54" s="113"/>
      <c r="F54" s="113"/>
      <c r="G54" s="113"/>
      <c r="H54" s="113"/>
      <c r="I54" s="114"/>
      <c r="J54" s="114"/>
      <c r="K54" s="114"/>
      <c r="L54" s="114"/>
      <c r="M54" s="114"/>
    </row>
    <row r="55" spans="2:13" ht="13" x14ac:dyDescent="0.2"/>
  </sheetData>
  <sheetProtection algorithmName="SHA-512" hashValue="OUUD0II/bVLRfNOZ0kKGfcYMrrfIsguuopPfazcyloUmEvo8l+6qxDtnm6idl48VQOpPhY6V+ulV6RrpmcvNJA==" saltValue="Zrq5tvK85Zn8+aLTAklHv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5" t="s">
        <v>45</v>
      </c>
    </row>
    <row r="54" spans="2:8" ht="29.25" customHeight="1" thickBot="1" x14ac:dyDescent="0.35">
      <c r="B54" s="116" t="s">
        <v>1</v>
      </c>
      <c r="C54" s="117"/>
      <c r="D54" s="117"/>
      <c r="E54" s="118" t="s">
        <v>2</v>
      </c>
      <c r="F54" s="119" t="s">
        <v>530</v>
      </c>
      <c r="G54" s="119" t="s">
        <v>531</v>
      </c>
      <c r="H54" s="120" t="s">
        <v>532</v>
      </c>
    </row>
    <row r="55" spans="2:8" ht="52.5" customHeight="1" x14ac:dyDescent="0.2">
      <c r="B55" s="121"/>
      <c r="C55" s="1211" t="s">
        <v>46</v>
      </c>
      <c r="D55" s="1211"/>
      <c r="E55" s="1212"/>
      <c r="F55" s="352">
        <v>10880</v>
      </c>
      <c r="G55" s="352">
        <v>11509</v>
      </c>
      <c r="H55" s="353">
        <v>10885</v>
      </c>
    </row>
    <row r="56" spans="2:8" ht="52.5" customHeight="1" x14ac:dyDescent="0.2">
      <c r="B56" s="122"/>
      <c r="C56" s="1213" t="s">
        <v>47</v>
      </c>
      <c r="D56" s="1213"/>
      <c r="E56" s="1214"/>
      <c r="F56" s="354">
        <v>2399</v>
      </c>
      <c r="G56" s="354">
        <v>2402</v>
      </c>
      <c r="H56" s="355">
        <v>2993</v>
      </c>
    </row>
    <row r="57" spans="2:8" ht="53.25" customHeight="1" x14ac:dyDescent="0.2">
      <c r="B57" s="122"/>
      <c r="C57" s="1215" t="s">
        <v>48</v>
      </c>
      <c r="D57" s="1215"/>
      <c r="E57" s="1216"/>
      <c r="F57" s="356">
        <v>5174</v>
      </c>
      <c r="G57" s="356">
        <v>3712</v>
      </c>
      <c r="H57" s="357">
        <v>3570</v>
      </c>
    </row>
    <row r="58" spans="2:8" ht="45.75" customHeight="1" x14ac:dyDescent="0.2">
      <c r="B58" s="123"/>
      <c r="C58" s="1203" t="s">
        <v>565</v>
      </c>
      <c r="D58" s="1204"/>
      <c r="E58" s="1205"/>
      <c r="F58" s="358">
        <v>1384</v>
      </c>
      <c r="G58" s="358">
        <v>1572</v>
      </c>
      <c r="H58" s="359">
        <v>1688</v>
      </c>
    </row>
    <row r="59" spans="2:8" ht="45.75" customHeight="1" x14ac:dyDescent="0.2">
      <c r="B59" s="123"/>
      <c r="C59" s="1203" t="s">
        <v>566</v>
      </c>
      <c r="D59" s="1204"/>
      <c r="E59" s="1205"/>
      <c r="F59" s="358">
        <v>1412</v>
      </c>
      <c r="G59" s="358">
        <v>916</v>
      </c>
      <c r="H59" s="359">
        <v>423</v>
      </c>
    </row>
    <row r="60" spans="2:8" ht="45.75" customHeight="1" x14ac:dyDescent="0.2">
      <c r="B60" s="123"/>
      <c r="C60" s="1203" t="s">
        <v>567</v>
      </c>
      <c r="D60" s="1204"/>
      <c r="E60" s="1205"/>
      <c r="F60" s="358">
        <v>166</v>
      </c>
      <c r="G60" s="358">
        <v>189</v>
      </c>
      <c r="H60" s="359">
        <v>249</v>
      </c>
    </row>
    <row r="61" spans="2:8" ht="45.75" customHeight="1" x14ac:dyDescent="0.2">
      <c r="B61" s="123"/>
      <c r="C61" s="1203" t="s">
        <v>568</v>
      </c>
      <c r="D61" s="1204"/>
      <c r="E61" s="1205"/>
      <c r="F61" s="358">
        <v>129</v>
      </c>
      <c r="G61" s="358">
        <v>159</v>
      </c>
      <c r="H61" s="359">
        <v>239</v>
      </c>
    </row>
    <row r="62" spans="2:8" ht="45.75" customHeight="1" thickBot="1" x14ac:dyDescent="0.25">
      <c r="B62" s="124"/>
      <c r="C62" s="1206" t="s">
        <v>569</v>
      </c>
      <c r="D62" s="1207"/>
      <c r="E62" s="1208"/>
      <c r="F62" s="360">
        <v>206</v>
      </c>
      <c r="G62" s="360">
        <v>202</v>
      </c>
      <c r="H62" s="361">
        <v>201</v>
      </c>
    </row>
    <row r="63" spans="2:8" ht="52.5" customHeight="1" thickBot="1" x14ac:dyDescent="0.25">
      <c r="B63" s="125"/>
      <c r="C63" s="1209" t="s">
        <v>49</v>
      </c>
      <c r="D63" s="1209"/>
      <c r="E63" s="1210"/>
      <c r="F63" s="362">
        <v>18454</v>
      </c>
      <c r="G63" s="362">
        <v>17623</v>
      </c>
      <c r="H63" s="363">
        <v>17448</v>
      </c>
    </row>
    <row r="64" spans="2:8" ht="13" x14ac:dyDescent="0.2"/>
  </sheetData>
  <sheetProtection algorithmName="SHA-512" hashValue="Z/wDBeBSC/ExJNvDPpaSoJGknJDpi9gRAnIqsDwlOf4gyfrw1YQX6GebODobofHdFGlCXbyy+Sa7nyD/CXXuJg==" saltValue="by/OtUU9ebv/c+9SkqePF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zoomScaleNormal="100" workbookViewId="0"/>
  </sheetViews>
  <sheetFormatPr defaultColWidth="11.08984375" defaultRowHeight="13" x14ac:dyDescent="0.2"/>
  <cols>
    <col min="1" max="1" width="45.90625" style="132" customWidth="1"/>
    <col min="2" max="8" width="13.36328125" style="132" customWidth="1"/>
    <col min="9" max="16384" width="11.08984375" style="132"/>
  </cols>
  <sheetData>
    <row r="1" spans="1:8" x14ac:dyDescent="0.2">
      <c r="A1" s="126"/>
      <c r="B1" s="127"/>
      <c r="C1" s="128"/>
      <c r="D1" s="129"/>
      <c r="E1" s="130"/>
      <c r="F1" s="130"/>
      <c r="G1" s="130"/>
      <c r="H1" s="131"/>
    </row>
    <row r="2" spans="1:8" x14ac:dyDescent="0.2">
      <c r="A2" s="133"/>
      <c r="B2" s="134"/>
      <c r="C2" s="135"/>
      <c r="D2" s="136" t="s">
        <v>50</v>
      </c>
      <c r="E2" s="137"/>
      <c r="F2" s="138" t="s">
        <v>527</v>
      </c>
      <c r="G2" s="139"/>
      <c r="H2" s="140"/>
    </row>
    <row r="3" spans="1:8" x14ac:dyDescent="0.2">
      <c r="A3" s="136" t="s">
        <v>520</v>
      </c>
      <c r="B3" s="141"/>
      <c r="C3" s="142"/>
      <c r="D3" s="143">
        <v>35639</v>
      </c>
      <c r="E3" s="144"/>
      <c r="F3" s="145">
        <v>52191</v>
      </c>
      <c r="G3" s="146"/>
      <c r="H3" s="147"/>
    </row>
    <row r="4" spans="1:8" x14ac:dyDescent="0.2">
      <c r="A4" s="148"/>
      <c r="B4" s="149"/>
      <c r="C4" s="150"/>
      <c r="D4" s="151">
        <v>17572</v>
      </c>
      <c r="E4" s="152"/>
      <c r="F4" s="153">
        <v>26807</v>
      </c>
      <c r="G4" s="154"/>
      <c r="H4" s="155"/>
    </row>
    <row r="5" spans="1:8" x14ac:dyDescent="0.2">
      <c r="A5" s="136" t="s">
        <v>522</v>
      </c>
      <c r="B5" s="141"/>
      <c r="C5" s="142"/>
      <c r="D5" s="143">
        <v>48010</v>
      </c>
      <c r="E5" s="144"/>
      <c r="F5" s="145">
        <v>48105</v>
      </c>
      <c r="G5" s="146"/>
      <c r="H5" s="147"/>
    </row>
    <row r="6" spans="1:8" x14ac:dyDescent="0.2">
      <c r="A6" s="148"/>
      <c r="B6" s="149"/>
      <c r="C6" s="150"/>
      <c r="D6" s="151">
        <v>25037</v>
      </c>
      <c r="E6" s="152"/>
      <c r="F6" s="153">
        <v>24072</v>
      </c>
      <c r="G6" s="154"/>
      <c r="H6" s="155"/>
    </row>
    <row r="7" spans="1:8" x14ac:dyDescent="0.2">
      <c r="A7" s="136" t="s">
        <v>523</v>
      </c>
      <c r="B7" s="141"/>
      <c r="C7" s="142"/>
      <c r="D7" s="143">
        <v>41069</v>
      </c>
      <c r="E7" s="144"/>
      <c r="F7" s="145">
        <v>47446</v>
      </c>
      <c r="G7" s="146"/>
      <c r="H7" s="147"/>
    </row>
    <row r="8" spans="1:8" x14ac:dyDescent="0.2">
      <c r="A8" s="148"/>
      <c r="B8" s="149"/>
      <c r="C8" s="150"/>
      <c r="D8" s="151">
        <v>23008</v>
      </c>
      <c r="E8" s="152"/>
      <c r="F8" s="153">
        <v>24371</v>
      </c>
      <c r="G8" s="154"/>
      <c r="H8" s="155"/>
    </row>
    <row r="9" spans="1:8" x14ac:dyDescent="0.2">
      <c r="A9" s="136" t="s">
        <v>524</v>
      </c>
      <c r="B9" s="141"/>
      <c r="C9" s="142"/>
      <c r="D9" s="143">
        <v>37964</v>
      </c>
      <c r="E9" s="144"/>
      <c r="F9" s="145">
        <v>48387</v>
      </c>
      <c r="G9" s="146"/>
      <c r="H9" s="147"/>
    </row>
    <row r="10" spans="1:8" x14ac:dyDescent="0.2">
      <c r="A10" s="148"/>
      <c r="B10" s="149"/>
      <c r="C10" s="150"/>
      <c r="D10" s="151">
        <v>20745</v>
      </c>
      <c r="E10" s="152"/>
      <c r="F10" s="153">
        <v>25592</v>
      </c>
      <c r="G10" s="154"/>
      <c r="H10" s="155"/>
    </row>
    <row r="11" spans="1:8" x14ac:dyDescent="0.2">
      <c r="A11" s="136" t="s">
        <v>525</v>
      </c>
      <c r="B11" s="141"/>
      <c r="C11" s="142"/>
      <c r="D11" s="143">
        <v>37186</v>
      </c>
      <c r="E11" s="144"/>
      <c r="F11" s="145">
        <v>49684</v>
      </c>
      <c r="G11" s="146"/>
      <c r="H11" s="147"/>
    </row>
    <row r="12" spans="1:8" x14ac:dyDescent="0.2">
      <c r="A12" s="148"/>
      <c r="B12" s="149"/>
      <c r="C12" s="156"/>
      <c r="D12" s="151">
        <v>22657</v>
      </c>
      <c r="E12" s="152"/>
      <c r="F12" s="153">
        <v>28303</v>
      </c>
      <c r="G12" s="154"/>
      <c r="H12" s="155"/>
    </row>
    <row r="13" spans="1:8" x14ac:dyDescent="0.2">
      <c r="A13" s="136"/>
      <c r="B13" s="141"/>
      <c r="C13" s="157"/>
      <c r="D13" s="158">
        <v>39974</v>
      </c>
      <c r="E13" s="159"/>
      <c r="F13" s="160">
        <v>49163</v>
      </c>
      <c r="G13" s="161"/>
      <c r="H13" s="147"/>
    </row>
    <row r="14" spans="1:8" x14ac:dyDescent="0.2">
      <c r="A14" s="148"/>
      <c r="B14" s="149"/>
      <c r="C14" s="150"/>
      <c r="D14" s="151">
        <v>21804</v>
      </c>
      <c r="E14" s="152"/>
      <c r="F14" s="153">
        <v>25829</v>
      </c>
      <c r="G14" s="154"/>
      <c r="H14" s="155"/>
    </row>
    <row r="17" spans="1:11" x14ac:dyDescent="0.2">
      <c r="A17" s="132" t="s">
        <v>51</v>
      </c>
    </row>
    <row r="18" spans="1:11" x14ac:dyDescent="0.2">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2">
      <c r="A19" s="162" t="s">
        <v>52</v>
      </c>
      <c r="B19" s="162">
        <f>ROUND(VALUE(SUBSTITUTE(実質収支比率等に係る経年分析!F$48,"▲","-")),2)</f>
        <v>3.76</v>
      </c>
      <c r="C19" s="162">
        <f>ROUND(VALUE(SUBSTITUTE(実質収支比率等に係る経年分析!G$48,"▲","-")),2)</f>
        <v>9.5399999999999991</v>
      </c>
      <c r="D19" s="162">
        <f>ROUND(VALUE(SUBSTITUTE(実質収支比率等に係る経年分析!H$48,"▲","-")),2)</f>
        <v>8.18</v>
      </c>
      <c r="E19" s="162">
        <f>ROUND(VALUE(SUBSTITUTE(実質収支比率等に係る経年分析!I$48,"▲","-")),2)</f>
        <v>5.87</v>
      </c>
      <c r="F19" s="162">
        <f>ROUND(VALUE(SUBSTITUTE(実質収支比率等に係る経年分析!J$48,"▲","-")),2)</f>
        <v>6.4</v>
      </c>
    </row>
    <row r="20" spans="1:11" x14ac:dyDescent="0.2">
      <c r="A20" s="162" t="s">
        <v>53</v>
      </c>
      <c r="B20" s="162">
        <f>ROUND(VALUE(SUBSTITUTE(実質収支比率等に係る経年分析!F$47,"▲","-")),2)</f>
        <v>8.35</v>
      </c>
      <c r="C20" s="162">
        <f>ROUND(VALUE(SUBSTITUTE(実質収支比率等に係る経年分析!G$47,"▲","-")),2)</f>
        <v>10.3</v>
      </c>
      <c r="D20" s="162">
        <f>ROUND(VALUE(SUBSTITUTE(実質収支比率等に係る経年分析!H$47,"▲","-")),2)</f>
        <v>12.74</v>
      </c>
      <c r="E20" s="162">
        <f>ROUND(VALUE(SUBSTITUTE(実質収支比率等に係る経年分析!I$47,"▲","-")),2)</f>
        <v>13.31</v>
      </c>
      <c r="F20" s="162">
        <f>ROUND(VALUE(SUBSTITUTE(実質収支比率等に係る経年分析!J$47,"▲","-")),2)</f>
        <v>12.2</v>
      </c>
    </row>
    <row r="21" spans="1:11" x14ac:dyDescent="0.2">
      <c r="A21" s="162" t="s">
        <v>54</v>
      </c>
      <c r="B21" s="162">
        <f>IF(ISNUMBER(VALUE(SUBSTITUTE(実質収支比率等に係る経年分析!F$49,"▲","-"))),ROUND(VALUE(SUBSTITUTE(実質収支比率等に係る経年分析!F$49,"▲","-")),2),NA())</f>
        <v>-5.03</v>
      </c>
      <c r="C21" s="162">
        <f>IF(ISNUMBER(VALUE(SUBSTITUTE(実質収支比率等に係る経年分析!G$49,"▲","-"))),ROUND(VALUE(SUBSTITUTE(実質収支比率等に係る経年分析!G$49,"▲","-")),2),NA())</f>
        <v>5.93</v>
      </c>
      <c r="D21" s="162">
        <f>IF(ISNUMBER(VALUE(SUBSTITUTE(実質収支比率等に係る経年分析!H$49,"▲","-"))),ROUND(VALUE(SUBSTITUTE(実質収支比率等に係る経年分析!H$49,"▲","-")),2),NA())</f>
        <v>-4.3499999999999996</v>
      </c>
      <c r="E21" s="162">
        <f>IF(ISNUMBER(VALUE(SUBSTITUTE(実質収支比率等に係る経年分析!I$49,"▲","-"))),ROUND(VALUE(SUBSTITUTE(実質収支比率等に係る経年分析!I$49,"▲","-")),2),NA())</f>
        <v>-5.46</v>
      </c>
      <c r="F21" s="162">
        <f>IF(ISNUMBER(VALUE(SUBSTITUTE(実質収支比率等に係る経年分析!J$49,"▲","-"))),ROUND(VALUE(SUBSTITUTE(実質収支比率等に係る経年分析!J$49,"▲","-")),2),NA())</f>
        <v>-2.77</v>
      </c>
    </row>
    <row r="24" spans="1:11" x14ac:dyDescent="0.2">
      <c r="A24" s="132" t="s">
        <v>55</v>
      </c>
    </row>
    <row r="25" spans="1:11" x14ac:dyDescent="0.2">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2">
      <c r="A26" s="163"/>
      <c r="B26" s="163" t="s">
        <v>56</v>
      </c>
      <c r="C26" s="163" t="s">
        <v>57</v>
      </c>
      <c r="D26" s="163" t="s">
        <v>56</v>
      </c>
      <c r="E26" s="163" t="s">
        <v>57</v>
      </c>
      <c r="F26" s="163" t="s">
        <v>56</v>
      </c>
      <c r="G26" s="163" t="s">
        <v>57</v>
      </c>
      <c r="H26" s="163" t="s">
        <v>56</v>
      </c>
      <c r="I26" s="163" t="s">
        <v>57</v>
      </c>
      <c r="J26" s="163" t="s">
        <v>56</v>
      </c>
      <c r="K26" s="163" t="s">
        <v>57</v>
      </c>
    </row>
    <row r="27" spans="1:11" x14ac:dyDescent="0.2">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#N/A</v>
      </c>
      <c r="C27" s="163">
        <f>IF(ROUND(VALUE(SUBSTITUTE(連結実質赤字比率に係る赤字・黒字の構成分析!F$43,"▲", "-")), 2) &gt;= 0, ABS(ROUND(VALUE(SUBSTITUTE(連結実質赤字比率に係る赤字・黒字の構成分析!F$43,"▲", "-")), 2)), NA())</f>
        <v>0</v>
      </c>
      <c r="D27" s="163" t="e">
        <f>IF(ROUND(VALUE(SUBSTITUTE(連結実質赤字比率に係る赤字・黒字の構成分析!G$43,"▲", "-")), 2) &lt; 0, ABS(ROUND(VALUE(SUBSTITUTE(連結実質赤字比率に係る赤字・黒字の構成分析!G$43,"▲", "-")), 2)), NA())</f>
        <v>#N/A</v>
      </c>
      <c r="E27" s="163">
        <f>IF(ROUND(VALUE(SUBSTITUTE(連結実質赤字比率に係る赤字・黒字の構成分析!G$43,"▲", "-")), 2) &gt;= 0, ABS(ROUND(VALUE(SUBSTITUTE(連結実質赤字比率に係る赤字・黒字の構成分析!G$43,"▲", "-")), 2)), NA())</f>
        <v>0</v>
      </c>
      <c r="F27" s="163" t="e">
        <f>IF(ROUND(VALUE(SUBSTITUTE(連結実質赤字比率に係る赤字・黒字の構成分析!H$43,"▲", "-")), 2) &lt; 0, ABS(ROUND(VALUE(SUBSTITUTE(連結実質赤字比率に係る赤字・黒字の構成分析!H$43,"▲", "-")), 2)), NA())</f>
        <v>#N/A</v>
      </c>
      <c r="G27" s="163">
        <f>IF(ROUND(VALUE(SUBSTITUTE(連結実質赤字比率に係る赤字・黒字の構成分析!H$43,"▲", "-")), 2) &gt;= 0, ABS(ROUND(VALUE(SUBSTITUTE(連結実質赤字比率に係る赤字・黒字の構成分析!H$43,"▲", "-")), 2)), NA())</f>
        <v>0</v>
      </c>
      <c r="H27" s="163" t="e">
        <f>IF(ROUND(VALUE(SUBSTITUTE(連結実質赤字比率に係る赤字・黒字の構成分析!I$43,"▲", "-")), 2) &lt; 0, ABS(ROUND(VALUE(SUBSTITUTE(連結実質赤字比率に係る赤字・黒字の構成分析!I$43,"▲", "-")), 2)), NA())</f>
        <v>#N/A</v>
      </c>
      <c r="I27" s="163">
        <f>IF(ROUND(VALUE(SUBSTITUTE(連結実質赤字比率に係る赤字・黒字の構成分析!I$43,"▲", "-")), 2) &gt;= 0, ABS(ROUND(VALUE(SUBSTITUTE(連結実質赤字比率に係る赤字・黒字の構成分析!I$43,"▲", "-")), 2)), NA())</f>
        <v>0</v>
      </c>
      <c r="J27" s="163" t="e">
        <f>IF(ROUND(VALUE(SUBSTITUTE(連結実質赤字比率に係る赤字・黒字の構成分析!J$43,"▲", "-")), 2) &lt; 0, ABS(ROUND(VALUE(SUBSTITUTE(連結実質赤字比率に係る赤字・黒字の構成分析!J$43,"▲", "-")), 2)), NA())</f>
        <v>#N/A</v>
      </c>
      <c r="K27" s="163">
        <f>IF(ROUND(VALUE(SUBSTITUTE(連結実質赤字比率に係る赤字・黒字の構成分析!J$43,"▲", "-")), 2) &gt;= 0, ABS(ROUND(VALUE(SUBSTITUTE(連結実質赤字比率に係る赤字・黒字の構成分析!J$43,"▲", "-")), 2)), NA())</f>
        <v>0</v>
      </c>
    </row>
    <row r="28" spans="1:11" x14ac:dyDescent="0.2">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2">
      <c r="A29" s="163" t="str">
        <f>IF(連結実質赤字比率に係る赤字・黒字の構成分析!C$41="",NA(),連結実質赤字比率に係る赤字・黒字の構成分析!C$41)</f>
        <v>特別会計後期高齢者医療費</v>
      </c>
      <c r="B29" s="163" t="e">
        <f>IF(ROUND(VALUE(SUBSTITUTE(連結実質赤字比率に係る赤字・黒字の構成分析!F$41,"▲", "-")), 2) &lt; 0, ABS(ROUND(VALUE(SUBSTITUTE(連結実質赤字比率に係る赤字・黒字の構成分析!F$41,"▲", "-")), 2)), NA())</f>
        <v>#N/A</v>
      </c>
      <c r="C29" s="163">
        <f>IF(ROUND(VALUE(SUBSTITUTE(連結実質赤字比率に係る赤字・黒字の構成分析!F$41,"▲", "-")), 2) &gt;= 0, ABS(ROUND(VALUE(SUBSTITUTE(連結実質赤字比率に係る赤字・黒字の構成分析!F$41,"▲", "-")), 2)), NA())</f>
        <v>0.04</v>
      </c>
      <c r="D29" s="163" t="e">
        <f>IF(ROUND(VALUE(SUBSTITUTE(連結実質赤字比率に係る赤字・黒字の構成分析!G$41,"▲", "-")), 2) &lt; 0, ABS(ROUND(VALUE(SUBSTITUTE(連結実質赤字比率に係る赤字・黒字の構成分析!G$41,"▲", "-")), 2)), NA())</f>
        <v>#N/A</v>
      </c>
      <c r="E29" s="163">
        <f>IF(ROUND(VALUE(SUBSTITUTE(連結実質赤字比率に係る赤字・黒字の構成分析!G$41,"▲", "-")), 2) &gt;= 0, ABS(ROUND(VALUE(SUBSTITUTE(連結実質赤字比率に係る赤字・黒字の構成分析!G$41,"▲", "-")), 2)), NA())</f>
        <v>0.03</v>
      </c>
      <c r="F29" s="163" t="e">
        <f>IF(ROUND(VALUE(SUBSTITUTE(連結実質赤字比率に係る赤字・黒字の構成分析!H$41,"▲", "-")), 2) &lt; 0, ABS(ROUND(VALUE(SUBSTITUTE(連結実質赤字比率に係る赤字・黒字の構成分析!H$41,"▲", "-")), 2)), NA())</f>
        <v>#N/A</v>
      </c>
      <c r="G29" s="163">
        <f>IF(ROUND(VALUE(SUBSTITUTE(連結実質赤字比率に係る赤字・黒字の構成分析!H$41,"▲", "-")), 2) &gt;= 0, ABS(ROUND(VALUE(SUBSTITUTE(連結実質赤字比率に係る赤字・黒字の構成分析!H$41,"▲", "-")), 2)), NA())</f>
        <v>7.0000000000000007E-2</v>
      </c>
      <c r="H29" s="163" t="e">
        <f>IF(ROUND(VALUE(SUBSTITUTE(連結実質赤字比率に係る赤字・黒字の構成分析!I$41,"▲", "-")), 2) &lt; 0, ABS(ROUND(VALUE(SUBSTITUTE(連結実質赤字比率に係る赤字・黒字の構成分析!I$41,"▲", "-")), 2)), NA())</f>
        <v>#N/A</v>
      </c>
      <c r="I29" s="163">
        <f>IF(ROUND(VALUE(SUBSTITUTE(連結実質赤字比率に係る赤字・黒字の構成分析!I$41,"▲", "-")), 2) &gt;= 0, ABS(ROUND(VALUE(SUBSTITUTE(連結実質赤字比率に係る赤字・黒字の構成分析!I$41,"▲", "-")), 2)), NA())</f>
        <v>0.02</v>
      </c>
      <c r="J29" s="163" t="e">
        <f>IF(ROUND(VALUE(SUBSTITUTE(連結実質赤字比率に係る赤字・黒字の構成分析!J$41,"▲", "-")), 2) &lt; 0, ABS(ROUND(VALUE(SUBSTITUTE(連結実質赤字比率に係る赤字・黒字の構成分析!J$41,"▲", "-")), 2)), NA())</f>
        <v>#N/A</v>
      </c>
      <c r="K29" s="163">
        <f>IF(ROUND(VALUE(SUBSTITUTE(連結実質赤字比率に係る赤字・黒字の構成分析!J$41,"▲", "-")), 2) &gt;= 0, ABS(ROUND(VALUE(SUBSTITUTE(連結実質赤字比率に係る赤字・黒字の構成分析!J$41,"▲", "-")), 2)), NA())</f>
        <v>0.08</v>
      </c>
    </row>
    <row r="30" spans="1:11" x14ac:dyDescent="0.2">
      <c r="A30" s="163" t="str">
        <f>IF(連結実質赤字比率に係る赤字・黒字の構成分析!C$40="",NA(),連結実質赤字比率に係る赤字・黒字の構成分析!C$40)</f>
        <v>特別会計公園墓地事業費</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0.14000000000000001</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0.18</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0.16</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0.13</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0.11</v>
      </c>
    </row>
    <row r="31" spans="1:11" x14ac:dyDescent="0.2">
      <c r="A31" s="163" t="str">
        <f>IF(連結実質赤字比率に係る赤字・黒字の構成分析!C$39="",NA(),連結実質赤字比率に係る赤字・黒字の構成分析!C$39)</f>
        <v>特別会計国民健康保険費</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1.81</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1.54</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0.9</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0.12</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0.66</v>
      </c>
    </row>
    <row r="32" spans="1:11" x14ac:dyDescent="0.2">
      <c r="A32" s="163" t="str">
        <f>IF(連結実質赤字比率に係る赤字・黒字の構成分析!C$38="",NA(),連結実質赤字比率に係る赤字・黒字の構成分析!C$38)</f>
        <v>下水道事業会計</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3.24</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2.5499999999999998</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1.76</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1.21</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1.37</v>
      </c>
    </row>
    <row r="33" spans="1:16" x14ac:dyDescent="0.2">
      <c r="A33" s="163" t="str">
        <f>IF(連結実質赤字比率に係る赤字・黒字の構成分析!C$37="",NA(),連結実質赤字比率に係る赤字・黒字の構成分析!C$37)</f>
        <v>特別会計介護保険費</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4.08</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2.58</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3.78</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5.08</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3.23</v>
      </c>
    </row>
    <row r="34" spans="1:16" x14ac:dyDescent="0.2">
      <c r="A34" s="163" t="str">
        <f>IF(連結実質赤字比率に係る赤字・黒字の構成分析!C$36="",NA(),連結実質赤字比率に係る赤字・黒字の構成分析!C$36)</f>
        <v>水道事業会計</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7.01</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5.38</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6.08</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6.14</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5.74</v>
      </c>
    </row>
    <row r="35" spans="1:16" x14ac:dyDescent="0.2">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3.61</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9.35</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8.01</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5.73</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6.28</v>
      </c>
    </row>
    <row r="36" spans="1:16" x14ac:dyDescent="0.2">
      <c r="A36" s="163" t="str">
        <f>IF(連結実質赤字比率に係る赤字・黒字の構成分析!C$34="",NA(),連結実質赤字比率に係る赤字・黒字の構成分析!C$34)</f>
        <v>病院事業会計</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4.0199999999999996</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4.03</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4.6399999999999997</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5.8</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6.88</v>
      </c>
    </row>
    <row r="39" spans="1:16" x14ac:dyDescent="0.2">
      <c r="A39" s="132" t="s">
        <v>58</v>
      </c>
    </row>
    <row r="40" spans="1:16" x14ac:dyDescent="0.2">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2">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2">
      <c r="A42" s="164" t="s">
        <v>61</v>
      </c>
      <c r="B42" s="164"/>
      <c r="C42" s="164"/>
      <c r="D42" s="164">
        <f>'実質公債費比率（分子）の構造'!K$52</f>
        <v>15264</v>
      </c>
      <c r="E42" s="164"/>
      <c r="F42" s="164"/>
      <c r="G42" s="164">
        <f>'実質公債費比率（分子）の構造'!L$52</f>
        <v>15162</v>
      </c>
      <c r="H42" s="164"/>
      <c r="I42" s="164"/>
      <c r="J42" s="164">
        <f>'実質公債費比率（分子）の構造'!M$52</f>
        <v>15768</v>
      </c>
      <c r="K42" s="164"/>
      <c r="L42" s="164"/>
      <c r="M42" s="164">
        <f>'実質公債費比率（分子）の構造'!N$52</f>
        <v>15673</v>
      </c>
      <c r="N42" s="164"/>
      <c r="O42" s="164"/>
      <c r="P42" s="164">
        <f>'実質公債費比率（分子）の構造'!O$52</f>
        <v>15599</v>
      </c>
    </row>
    <row r="43" spans="1:16" x14ac:dyDescent="0.2">
      <c r="A43" s="164" t="s">
        <v>16</v>
      </c>
      <c r="B43" s="164" t="str">
        <f>'実質公債費比率（分子）の構造'!K$51</f>
        <v>-</v>
      </c>
      <c r="C43" s="164"/>
      <c r="D43" s="164"/>
      <c r="E43" s="164" t="str">
        <f>'実質公債費比率（分子）の構造'!L$51</f>
        <v>-</v>
      </c>
      <c r="F43" s="164"/>
      <c r="G43" s="164"/>
      <c r="H43" s="164" t="str">
        <f>'実質公債費比率（分子）の構造'!M$51</f>
        <v>-</v>
      </c>
      <c r="I43" s="164"/>
      <c r="J43" s="164"/>
      <c r="K43" s="164" t="str">
        <f>'実質公債費比率（分子）の構造'!N$51</f>
        <v>-</v>
      </c>
      <c r="L43" s="164"/>
      <c r="M43" s="164"/>
      <c r="N43" s="164" t="str">
        <f>'実質公債費比率（分子）の構造'!O$51</f>
        <v>-</v>
      </c>
      <c r="O43" s="164"/>
      <c r="P43" s="164"/>
    </row>
    <row r="44" spans="1:16" x14ac:dyDescent="0.2">
      <c r="A44" s="164" t="s">
        <v>62</v>
      </c>
      <c r="B44" s="164">
        <f>'実質公債費比率（分子）の構造'!K$50</f>
        <v>64</v>
      </c>
      <c r="C44" s="164"/>
      <c r="D44" s="164"/>
      <c r="E44" s="164">
        <f>'実質公債費比率（分子）の構造'!L$50</f>
        <v>63</v>
      </c>
      <c r="F44" s="164"/>
      <c r="G44" s="164"/>
      <c r="H44" s="164">
        <f>'実質公債費比率（分子）の構造'!M$50</f>
        <v>62</v>
      </c>
      <c r="I44" s="164"/>
      <c r="J44" s="164"/>
      <c r="K44" s="164">
        <f>'実質公債費比率（分子）の構造'!N$50</f>
        <v>61</v>
      </c>
      <c r="L44" s="164"/>
      <c r="M44" s="164"/>
      <c r="N44" s="164">
        <f>'実質公債費比率（分子）の構造'!O$50</f>
        <v>61</v>
      </c>
      <c r="O44" s="164"/>
      <c r="P44" s="164"/>
    </row>
    <row r="45" spans="1:16" x14ac:dyDescent="0.2">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2">
      <c r="A46" s="164" t="s">
        <v>64</v>
      </c>
      <c r="B46" s="164">
        <f>'実質公債費比率（分子）の構造'!K$48</f>
        <v>2574</v>
      </c>
      <c r="C46" s="164"/>
      <c r="D46" s="164"/>
      <c r="E46" s="164">
        <f>'実質公債費比率（分子）の構造'!L$48</f>
        <v>2696</v>
      </c>
      <c r="F46" s="164"/>
      <c r="G46" s="164"/>
      <c r="H46" s="164">
        <f>'実質公債費比率（分子）の構造'!M$48</f>
        <v>2677</v>
      </c>
      <c r="I46" s="164"/>
      <c r="J46" s="164"/>
      <c r="K46" s="164">
        <f>'実質公債費比率（分子）の構造'!N$48</f>
        <v>2884</v>
      </c>
      <c r="L46" s="164"/>
      <c r="M46" s="164"/>
      <c r="N46" s="164">
        <f>'実質公債費比率（分子）の構造'!O$48</f>
        <v>3391</v>
      </c>
      <c r="O46" s="164"/>
      <c r="P46" s="164"/>
    </row>
    <row r="47" spans="1:16" x14ac:dyDescent="0.2">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2">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2">
      <c r="A49" s="164" t="s">
        <v>66</v>
      </c>
      <c r="B49" s="164">
        <f>'実質公債費比率（分子）の構造'!K$45</f>
        <v>17146</v>
      </c>
      <c r="C49" s="164"/>
      <c r="D49" s="164"/>
      <c r="E49" s="164">
        <f>'実質公債費比率（分子）の構造'!L$45</f>
        <v>16265</v>
      </c>
      <c r="F49" s="164"/>
      <c r="G49" s="164"/>
      <c r="H49" s="164">
        <f>'実質公債費比率（分子）の構造'!M$45</f>
        <v>17103</v>
      </c>
      <c r="I49" s="164"/>
      <c r="J49" s="164"/>
      <c r="K49" s="164">
        <f>'実質公債費比率（分子）の構造'!N$45</f>
        <v>17586</v>
      </c>
      <c r="L49" s="164"/>
      <c r="M49" s="164"/>
      <c r="N49" s="164">
        <f>'実質公債費比率（分子）の構造'!O$45</f>
        <v>17404</v>
      </c>
      <c r="O49" s="164"/>
      <c r="P49" s="164"/>
    </row>
    <row r="50" spans="1:16" x14ac:dyDescent="0.2">
      <c r="A50" s="164" t="s">
        <v>67</v>
      </c>
      <c r="B50" s="164" t="e">
        <f>NA()</f>
        <v>#N/A</v>
      </c>
      <c r="C50" s="164">
        <f>IF(ISNUMBER('実質公債費比率（分子）の構造'!K$53),'実質公債費比率（分子）の構造'!K$53,NA())</f>
        <v>4520</v>
      </c>
      <c r="D50" s="164" t="e">
        <f>NA()</f>
        <v>#N/A</v>
      </c>
      <c r="E50" s="164" t="e">
        <f>NA()</f>
        <v>#N/A</v>
      </c>
      <c r="F50" s="164">
        <f>IF(ISNUMBER('実質公債費比率（分子）の構造'!L$53),'実質公債費比率（分子）の構造'!L$53,NA())</f>
        <v>3862</v>
      </c>
      <c r="G50" s="164" t="e">
        <f>NA()</f>
        <v>#N/A</v>
      </c>
      <c r="H50" s="164" t="e">
        <f>NA()</f>
        <v>#N/A</v>
      </c>
      <c r="I50" s="164">
        <f>IF(ISNUMBER('実質公債費比率（分子）の構造'!M$53),'実質公債費比率（分子）の構造'!M$53,NA())</f>
        <v>4074</v>
      </c>
      <c r="J50" s="164" t="e">
        <f>NA()</f>
        <v>#N/A</v>
      </c>
      <c r="K50" s="164" t="e">
        <f>NA()</f>
        <v>#N/A</v>
      </c>
      <c r="L50" s="164">
        <f>IF(ISNUMBER('実質公債費比率（分子）の構造'!N$53),'実質公債費比率（分子）の構造'!N$53,NA())</f>
        <v>4858</v>
      </c>
      <c r="M50" s="164" t="e">
        <f>NA()</f>
        <v>#N/A</v>
      </c>
      <c r="N50" s="164" t="e">
        <f>NA()</f>
        <v>#N/A</v>
      </c>
      <c r="O50" s="164">
        <f>IF(ISNUMBER('実質公債費比率（分子）の構造'!O$53),'実質公債費比率（分子）の構造'!O$53,NA())</f>
        <v>5257</v>
      </c>
      <c r="P50" s="164" t="e">
        <f>NA()</f>
        <v>#N/A</v>
      </c>
    </row>
    <row r="53" spans="1:16" x14ac:dyDescent="0.2">
      <c r="A53" s="132" t="s">
        <v>68</v>
      </c>
    </row>
    <row r="54" spans="1:16" x14ac:dyDescent="0.2">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2">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2">
      <c r="A56" s="163" t="s">
        <v>43</v>
      </c>
      <c r="B56" s="163"/>
      <c r="C56" s="163"/>
      <c r="D56" s="163">
        <f>'将来負担比率（分子）の構造'!I$52</f>
        <v>139338</v>
      </c>
      <c r="E56" s="163"/>
      <c r="F56" s="163"/>
      <c r="G56" s="163">
        <f>'将来負担比率（分子）の構造'!J$52</f>
        <v>140599</v>
      </c>
      <c r="H56" s="163"/>
      <c r="I56" s="163"/>
      <c r="J56" s="163">
        <f>'将来負担比率（分子）の構造'!K$52</f>
        <v>136594</v>
      </c>
      <c r="K56" s="163"/>
      <c r="L56" s="163"/>
      <c r="M56" s="163">
        <f>'将来負担比率（分子）の構造'!L$52</f>
        <v>132543</v>
      </c>
      <c r="N56" s="163"/>
      <c r="O56" s="163"/>
      <c r="P56" s="163">
        <f>'将来負担比率（分子）の構造'!M$52</f>
        <v>133136</v>
      </c>
    </row>
    <row r="57" spans="1:16" x14ac:dyDescent="0.2">
      <c r="A57" s="163" t="s">
        <v>42</v>
      </c>
      <c r="B57" s="163"/>
      <c r="C57" s="163"/>
      <c r="D57" s="163">
        <f>'将来負担比率（分子）の構造'!I$51</f>
        <v>66291</v>
      </c>
      <c r="E57" s="163"/>
      <c r="F57" s="163"/>
      <c r="G57" s="163">
        <f>'将来負担比率（分子）の構造'!J$51</f>
        <v>69415</v>
      </c>
      <c r="H57" s="163"/>
      <c r="I57" s="163"/>
      <c r="J57" s="163">
        <f>'将来負担比率（分子）の構造'!K$51</f>
        <v>69655</v>
      </c>
      <c r="K57" s="163"/>
      <c r="L57" s="163"/>
      <c r="M57" s="163">
        <f>'将来負担比率（分子）の構造'!L$51</f>
        <v>64642</v>
      </c>
      <c r="N57" s="163"/>
      <c r="O57" s="163"/>
      <c r="P57" s="163">
        <f>'将来負担比率（分子）の構造'!M$51</f>
        <v>58085</v>
      </c>
    </row>
    <row r="58" spans="1:16" x14ac:dyDescent="0.2">
      <c r="A58" s="163" t="s">
        <v>41</v>
      </c>
      <c r="B58" s="163"/>
      <c r="C58" s="163"/>
      <c r="D58" s="163">
        <f>'将来負担比率（分子）の構造'!I$50</f>
        <v>13705</v>
      </c>
      <c r="E58" s="163"/>
      <c r="F58" s="163"/>
      <c r="G58" s="163">
        <f>'将来負担比率（分子）の構造'!J$50</f>
        <v>19561</v>
      </c>
      <c r="H58" s="163"/>
      <c r="I58" s="163"/>
      <c r="J58" s="163">
        <f>'将来負担比率（分子）の構造'!K$50</f>
        <v>23110</v>
      </c>
      <c r="K58" s="163"/>
      <c r="L58" s="163"/>
      <c r="M58" s="163">
        <f>'将来負担比率（分子）の構造'!L$50</f>
        <v>22839</v>
      </c>
      <c r="N58" s="163"/>
      <c r="O58" s="163"/>
      <c r="P58" s="163">
        <f>'将来負担比率（分子）の構造'!M$50</f>
        <v>24521</v>
      </c>
    </row>
    <row r="59" spans="1:16" x14ac:dyDescent="0.2">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2">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2">
      <c r="A61" s="163" t="s">
        <v>36</v>
      </c>
      <c r="B61" s="163">
        <f>'将来負担比率（分子）の構造'!I$46</f>
        <v>600</v>
      </c>
      <c r="C61" s="163"/>
      <c r="D61" s="163"/>
      <c r="E61" s="163">
        <f>'将来負担比率（分子）の構造'!J$46</f>
        <v>580</v>
      </c>
      <c r="F61" s="163"/>
      <c r="G61" s="163"/>
      <c r="H61" s="163">
        <f>'将来負担比率（分子）の構造'!K$46</f>
        <v>536</v>
      </c>
      <c r="I61" s="163"/>
      <c r="J61" s="163"/>
      <c r="K61" s="163">
        <f>'将来負担比率（分子）の構造'!L$46</f>
        <v>485</v>
      </c>
      <c r="L61" s="163"/>
      <c r="M61" s="163"/>
      <c r="N61" s="163">
        <f>'将来負担比率（分子）の構造'!M$46</f>
        <v>447</v>
      </c>
      <c r="O61" s="163"/>
      <c r="P61" s="163"/>
    </row>
    <row r="62" spans="1:16" x14ac:dyDescent="0.2">
      <c r="A62" s="163" t="s">
        <v>35</v>
      </c>
      <c r="B62" s="163">
        <f>'将来負担比率（分子）の構造'!I$45</f>
        <v>20077</v>
      </c>
      <c r="C62" s="163"/>
      <c r="D62" s="163"/>
      <c r="E62" s="163">
        <f>'将来負担比率（分子）の構造'!J$45</f>
        <v>19623</v>
      </c>
      <c r="F62" s="163"/>
      <c r="G62" s="163"/>
      <c r="H62" s="163">
        <f>'将来負担比率（分子）の構造'!K$45</f>
        <v>19110</v>
      </c>
      <c r="I62" s="163"/>
      <c r="J62" s="163"/>
      <c r="K62" s="163">
        <f>'将来負担比率（分子）の構造'!L$45</f>
        <v>20420</v>
      </c>
      <c r="L62" s="163"/>
      <c r="M62" s="163"/>
      <c r="N62" s="163">
        <f>'将来負担比率（分子）の構造'!M$45</f>
        <v>20116</v>
      </c>
      <c r="O62" s="163"/>
      <c r="P62" s="163"/>
    </row>
    <row r="63" spans="1:16" x14ac:dyDescent="0.2">
      <c r="A63" s="163" t="s">
        <v>34</v>
      </c>
      <c r="B63" s="163" t="str">
        <f>'将来負担比率（分子）の構造'!I$44</f>
        <v>-</v>
      </c>
      <c r="C63" s="163"/>
      <c r="D63" s="163"/>
      <c r="E63" s="163" t="str">
        <f>'将来負担比率（分子）の構造'!J$44</f>
        <v>-</v>
      </c>
      <c r="F63" s="163"/>
      <c r="G63" s="163"/>
      <c r="H63" s="163" t="str">
        <f>'将来負担比率（分子）の構造'!K$44</f>
        <v>-</v>
      </c>
      <c r="I63" s="163"/>
      <c r="J63" s="163"/>
      <c r="K63" s="163" t="str">
        <f>'将来負担比率（分子）の構造'!L$44</f>
        <v>-</v>
      </c>
      <c r="L63" s="163"/>
      <c r="M63" s="163"/>
      <c r="N63" s="163" t="str">
        <f>'将来負担比率（分子）の構造'!M$44</f>
        <v>-</v>
      </c>
      <c r="O63" s="163"/>
      <c r="P63" s="163"/>
    </row>
    <row r="64" spans="1:16" x14ac:dyDescent="0.2">
      <c r="A64" s="163" t="s">
        <v>33</v>
      </c>
      <c r="B64" s="163">
        <f>'将来負担比率（分子）の構造'!I$43</f>
        <v>34801</v>
      </c>
      <c r="C64" s="163"/>
      <c r="D64" s="163"/>
      <c r="E64" s="163">
        <f>'将来負担比率（分子）の構造'!J$43</f>
        <v>33326</v>
      </c>
      <c r="F64" s="163"/>
      <c r="G64" s="163"/>
      <c r="H64" s="163">
        <f>'将来負担比率（分子）の構造'!K$43</f>
        <v>30921</v>
      </c>
      <c r="I64" s="163"/>
      <c r="J64" s="163"/>
      <c r="K64" s="163">
        <f>'将来負担比率（分子）の構造'!L$43</f>
        <v>32583</v>
      </c>
      <c r="L64" s="163"/>
      <c r="M64" s="163"/>
      <c r="N64" s="163">
        <f>'将来負担比率（分子）の構造'!M$43</f>
        <v>43804</v>
      </c>
      <c r="O64" s="163"/>
      <c r="P64" s="163"/>
    </row>
    <row r="65" spans="1:16" x14ac:dyDescent="0.2">
      <c r="A65" s="163" t="s">
        <v>32</v>
      </c>
      <c r="B65" s="163">
        <f>'将来負担比率（分子）の構造'!I$42</f>
        <v>812</v>
      </c>
      <c r="C65" s="163"/>
      <c r="D65" s="163"/>
      <c r="E65" s="163">
        <f>'将来負担比率（分子）の構造'!J$42</f>
        <v>748</v>
      </c>
      <c r="F65" s="163"/>
      <c r="G65" s="163"/>
      <c r="H65" s="163">
        <f>'将来負担比率（分子）の構造'!K$42</f>
        <v>683</v>
      </c>
      <c r="I65" s="163"/>
      <c r="J65" s="163"/>
      <c r="K65" s="163">
        <f>'将来負担比率（分子）の構造'!L$42</f>
        <v>619</v>
      </c>
      <c r="L65" s="163"/>
      <c r="M65" s="163"/>
      <c r="N65" s="163">
        <f>'将来負担比率（分子）の構造'!M$42</f>
        <v>555</v>
      </c>
      <c r="O65" s="163"/>
      <c r="P65" s="163"/>
    </row>
    <row r="66" spans="1:16" x14ac:dyDescent="0.2">
      <c r="A66" s="163" t="s">
        <v>31</v>
      </c>
      <c r="B66" s="163">
        <f>'将来負担比率（分子）の構造'!I$41</f>
        <v>186388</v>
      </c>
      <c r="C66" s="163"/>
      <c r="D66" s="163"/>
      <c r="E66" s="163">
        <f>'将来負担比率（分子）の構造'!J$41</f>
        <v>192391</v>
      </c>
      <c r="F66" s="163"/>
      <c r="G66" s="163"/>
      <c r="H66" s="163">
        <f>'将来負担比率（分子）の構造'!K$41</f>
        <v>190843</v>
      </c>
      <c r="I66" s="163"/>
      <c r="J66" s="163"/>
      <c r="K66" s="163">
        <f>'将来負担比率（分子）の構造'!L$41</f>
        <v>185509</v>
      </c>
      <c r="L66" s="163"/>
      <c r="M66" s="163"/>
      <c r="N66" s="163">
        <f>'将来負担比率（分子）の構造'!M$41</f>
        <v>179140</v>
      </c>
      <c r="O66" s="163"/>
      <c r="P66" s="163"/>
    </row>
    <row r="67" spans="1:16" x14ac:dyDescent="0.2">
      <c r="A67" s="163" t="s">
        <v>71</v>
      </c>
      <c r="B67" s="163" t="e">
        <f>NA()</f>
        <v>#N/A</v>
      </c>
      <c r="C67" s="163">
        <f>IF(ISNUMBER('将来負担比率（分子）の構造'!I$53), IF('将来負担比率（分子）の構造'!I$53 &lt; 0, 0, '将来負担比率（分子）の構造'!I$53), NA())</f>
        <v>23343</v>
      </c>
      <c r="D67" s="163" t="e">
        <f>NA()</f>
        <v>#N/A</v>
      </c>
      <c r="E67" s="163" t="e">
        <f>NA()</f>
        <v>#N/A</v>
      </c>
      <c r="F67" s="163">
        <f>IF(ISNUMBER('将来負担比率（分子）の構造'!J$53), IF('将来負担比率（分子）の構造'!J$53 &lt; 0, 0, '将来負担比率（分子）の構造'!J$53), NA())</f>
        <v>17092</v>
      </c>
      <c r="G67" s="163" t="e">
        <f>NA()</f>
        <v>#N/A</v>
      </c>
      <c r="H67" s="163" t="e">
        <f>NA()</f>
        <v>#N/A</v>
      </c>
      <c r="I67" s="163">
        <f>IF(ISNUMBER('将来負担比率（分子）の構造'!K$53), IF('将来負担比率（分子）の構造'!K$53 &lt; 0, 0, '将来負担比率（分子）の構造'!K$53), NA())</f>
        <v>12733</v>
      </c>
      <c r="J67" s="163" t="e">
        <f>NA()</f>
        <v>#N/A</v>
      </c>
      <c r="K67" s="163" t="e">
        <f>NA()</f>
        <v>#N/A</v>
      </c>
      <c r="L67" s="163">
        <f>IF(ISNUMBER('将来負担比率（分子）の構造'!L$53), IF('将来負担比率（分子）の構造'!L$53 &lt; 0, 0, '将来負担比率（分子）の構造'!L$53), NA())</f>
        <v>19592</v>
      </c>
      <c r="M67" s="163" t="e">
        <f>NA()</f>
        <v>#N/A</v>
      </c>
      <c r="N67" s="163" t="e">
        <f>NA()</f>
        <v>#N/A</v>
      </c>
      <c r="O67" s="163">
        <f>IF(ISNUMBER('将来負担比率（分子）の構造'!M$53), IF('将来負担比率（分子）の構造'!M$53 &lt; 0, 0, '将来負担比率（分子）の構造'!M$53), NA())</f>
        <v>28320</v>
      </c>
      <c r="P67" s="163" t="e">
        <f>NA()</f>
        <v>#N/A</v>
      </c>
    </row>
    <row r="70" spans="1:16" x14ac:dyDescent="0.2">
      <c r="A70" s="165" t="s">
        <v>72</v>
      </c>
      <c r="B70" s="165"/>
      <c r="C70" s="165"/>
      <c r="D70" s="165"/>
      <c r="E70" s="165"/>
      <c r="F70" s="165"/>
    </row>
    <row r="71" spans="1:16" x14ac:dyDescent="0.2">
      <c r="A71" s="166"/>
      <c r="B71" s="166" t="str">
        <f>基金残高に係る経年分析!F54</f>
        <v>R04</v>
      </c>
      <c r="C71" s="166" t="str">
        <f>基金残高に係る経年分析!G54</f>
        <v>R05</v>
      </c>
      <c r="D71" s="166" t="str">
        <f>基金残高に係る経年分析!H54</f>
        <v>R06</v>
      </c>
    </row>
    <row r="72" spans="1:16" x14ac:dyDescent="0.2">
      <c r="A72" s="166" t="s">
        <v>73</v>
      </c>
      <c r="B72" s="167">
        <f>基金残高に係る経年分析!F55</f>
        <v>10880</v>
      </c>
      <c r="C72" s="167">
        <f>基金残高に係る経年分析!G55</f>
        <v>11509</v>
      </c>
      <c r="D72" s="167">
        <f>基金残高に係る経年分析!H55</f>
        <v>10885</v>
      </c>
    </row>
    <row r="73" spans="1:16" x14ac:dyDescent="0.2">
      <c r="A73" s="166" t="s">
        <v>74</v>
      </c>
      <c r="B73" s="167">
        <f>基金残高に係る経年分析!F56</f>
        <v>2399</v>
      </c>
      <c r="C73" s="167">
        <f>基金残高に係る経年分析!G56</f>
        <v>2402</v>
      </c>
      <c r="D73" s="167">
        <f>基金残高に係る経年分析!H56</f>
        <v>2993</v>
      </c>
    </row>
    <row r="74" spans="1:16" x14ac:dyDescent="0.2">
      <c r="A74" s="166" t="s">
        <v>75</v>
      </c>
      <c r="B74" s="167">
        <f>基金残高に係る経年分析!F57</f>
        <v>5174</v>
      </c>
      <c r="C74" s="167">
        <f>基金残高に係る経年分析!G57</f>
        <v>3712</v>
      </c>
      <c r="D74" s="167">
        <f>基金残高に係る経年分析!H57</f>
        <v>3570</v>
      </c>
    </row>
  </sheetData>
  <sheetProtection algorithmName="SHA-512" hashValue="IuoDYlnTq6I4vSlPX79mcCkoeCJ/xk1V+/rgRac8FgP9bV76q4A3sK4AhN3HPsXe5oooicXDhXprYMoT3oJIjw==" saltValue="VUukesDjpJnLDZf5cuLXp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328125" style="202" customWidth="1"/>
    <col min="2" max="2" width="2.36328125" style="202" customWidth="1"/>
    <col min="3" max="16" width="2.6328125" style="202" customWidth="1"/>
    <col min="17" max="17" width="2.36328125" style="202" customWidth="1"/>
    <col min="18" max="95" width="1.6328125" style="202" customWidth="1"/>
    <col min="96" max="133" width="1.6328125" style="214" customWidth="1"/>
    <col min="134" max="143" width="1.6328125" style="202" customWidth="1"/>
    <col min="144" max="16384" width="0" style="202" hidden="1"/>
  </cols>
  <sheetData>
    <row r="1" spans="2:143" ht="22.5" customHeight="1" thickBot="1" x14ac:dyDescent="0.25">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2">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2">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2">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2">
      <c r="B5" s="609" t="s">
        <v>215</v>
      </c>
      <c r="C5" s="610"/>
      <c r="D5" s="610"/>
      <c r="E5" s="610"/>
      <c r="F5" s="610"/>
      <c r="G5" s="610"/>
      <c r="H5" s="610"/>
      <c r="I5" s="610"/>
      <c r="J5" s="610"/>
      <c r="K5" s="610"/>
      <c r="L5" s="610"/>
      <c r="M5" s="610"/>
      <c r="N5" s="610"/>
      <c r="O5" s="610"/>
      <c r="P5" s="610"/>
      <c r="Q5" s="611"/>
      <c r="R5" s="612">
        <v>61033305</v>
      </c>
      <c r="S5" s="613"/>
      <c r="T5" s="613"/>
      <c r="U5" s="613"/>
      <c r="V5" s="613"/>
      <c r="W5" s="613"/>
      <c r="X5" s="613"/>
      <c r="Y5" s="614"/>
      <c r="Z5" s="615">
        <v>34.4</v>
      </c>
      <c r="AA5" s="615"/>
      <c r="AB5" s="615"/>
      <c r="AC5" s="615"/>
      <c r="AD5" s="616">
        <v>56470091</v>
      </c>
      <c r="AE5" s="616"/>
      <c r="AF5" s="616"/>
      <c r="AG5" s="616"/>
      <c r="AH5" s="616"/>
      <c r="AI5" s="616"/>
      <c r="AJ5" s="616"/>
      <c r="AK5" s="616"/>
      <c r="AL5" s="617">
        <v>60.5</v>
      </c>
      <c r="AM5" s="618"/>
      <c r="AN5" s="618"/>
      <c r="AO5" s="619"/>
      <c r="AP5" s="609" t="s">
        <v>216</v>
      </c>
      <c r="AQ5" s="610"/>
      <c r="AR5" s="610"/>
      <c r="AS5" s="610"/>
      <c r="AT5" s="610"/>
      <c r="AU5" s="610"/>
      <c r="AV5" s="610"/>
      <c r="AW5" s="610"/>
      <c r="AX5" s="610"/>
      <c r="AY5" s="610"/>
      <c r="AZ5" s="610"/>
      <c r="BA5" s="610"/>
      <c r="BB5" s="610"/>
      <c r="BC5" s="610"/>
      <c r="BD5" s="610"/>
      <c r="BE5" s="610"/>
      <c r="BF5" s="611"/>
      <c r="BG5" s="623">
        <v>54868871</v>
      </c>
      <c r="BH5" s="624"/>
      <c r="BI5" s="624"/>
      <c r="BJ5" s="624"/>
      <c r="BK5" s="624"/>
      <c r="BL5" s="624"/>
      <c r="BM5" s="624"/>
      <c r="BN5" s="625"/>
      <c r="BO5" s="626">
        <v>89.9</v>
      </c>
      <c r="BP5" s="626"/>
      <c r="BQ5" s="626"/>
      <c r="BR5" s="626"/>
      <c r="BS5" s="627">
        <v>495539</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2">
      <c r="B6" s="620" t="s">
        <v>220</v>
      </c>
      <c r="C6" s="621"/>
      <c r="D6" s="621"/>
      <c r="E6" s="621"/>
      <c r="F6" s="621"/>
      <c r="G6" s="621"/>
      <c r="H6" s="621"/>
      <c r="I6" s="621"/>
      <c r="J6" s="621"/>
      <c r="K6" s="621"/>
      <c r="L6" s="621"/>
      <c r="M6" s="621"/>
      <c r="N6" s="621"/>
      <c r="O6" s="621"/>
      <c r="P6" s="621"/>
      <c r="Q6" s="622"/>
      <c r="R6" s="623">
        <v>681502</v>
      </c>
      <c r="S6" s="624"/>
      <c r="T6" s="624"/>
      <c r="U6" s="624"/>
      <c r="V6" s="624"/>
      <c r="W6" s="624"/>
      <c r="X6" s="624"/>
      <c r="Y6" s="625"/>
      <c r="Z6" s="626">
        <v>0.4</v>
      </c>
      <c r="AA6" s="626"/>
      <c r="AB6" s="626"/>
      <c r="AC6" s="626"/>
      <c r="AD6" s="627">
        <v>681502</v>
      </c>
      <c r="AE6" s="627"/>
      <c r="AF6" s="627"/>
      <c r="AG6" s="627"/>
      <c r="AH6" s="627"/>
      <c r="AI6" s="627"/>
      <c r="AJ6" s="627"/>
      <c r="AK6" s="627"/>
      <c r="AL6" s="628">
        <v>0.7</v>
      </c>
      <c r="AM6" s="629"/>
      <c r="AN6" s="629"/>
      <c r="AO6" s="630"/>
      <c r="AP6" s="620" t="s">
        <v>221</v>
      </c>
      <c r="AQ6" s="621"/>
      <c r="AR6" s="621"/>
      <c r="AS6" s="621"/>
      <c r="AT6" s="621"/>
      <c r="AU6" s="621"/>
      <c r="AV6" s="621"/>
      <c r="AW6" s="621"/>
      <c r="AX6" s="621"/>
      <c r="AY6" s="621"/>
      <c r="AZ6" s="621"/>
      <c r="BA6" s="621"/>
      <c r="BB6" s="621"/>
      <c r="BC6" s="621"/>
      <c r="BD6" s="621"/>
      <c r="BE6" s="621"/>
      <c r="BF6" s="622"/>
      <c r="BG6" s="623">
        <v>54868871</v>
      </c>
      <c r="BH6" s="624"/>
      <c r="BI6" s="624"/>
      <c r="BJ6" s="624"/>
      <c r="BK6" s="624"/>
      <c r="BL6" s="624"/>
      <c r="BM6" s="624"/>
      <c r="BN6" s="625"/>
      <c r="BO6" s="626">
        <v>89.9</v>
      </c>
      <c r="BP6" s="626"/>
      <c r="BQ6" s="626"/>
      <c r="BR6" s="626"/>
      <c r="BS6" s="627">
        <v>495539</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760467</v>
      </c>
      <c r="CS6" s="624"/>
      <c r="CT6" s="624"/>
      <c r="CU6" s="624"/>
      <c r="CV6" s="624"/>
      <c r="CW6" s="624"/>
      <c r="CX6" s="624"/>
      <c r="CY6" s="625"/>
      <c r="CZ6" s="617">
        <v>0.4</v>
      </c>
      <c r="DA6" s="618"/>
      <c r="DB6" s="618"/>
      <c r="DC6" s="634"/>
      <c r="DD6" s="632" t="s">
        <v>122</v>
      </c>
      <c r="DE6" s="624"/>
      <c r="DF6" s="624"/>
      <c r="DG6" s="624"/>
      <c r="DH6" s="624"/>
      <c r="DI6" s="624"/>
      <c r="DJ6" s="624"/>
      <c r="DK6" s="624"/>
      <c r="DL6" s="624"/>
      <c r="DM6" s="624"/>
      <c r="DN6" s="624"/>
      <c r="DO6" s="624"/>
      <c r="DP6" s="625"/>
      <c r="DQ6" s="632">
        <v>760467</v>
      </c>
      <c r="DR6" s="624"/>
      <c r="DS6" s="624"/>
      <c r="DT6" s="624"/>
      <c r="DU6" s="624"/>
      <c r="DV6" s="624"/>
      <c r="DW6" s="624"/>
      <c r="DX6" s="624"/>
      <c r="DY6" s="624"/>
      <c r="DZ6" s="624"/>
      <c r="EA6" s="624"/>
      <c r="EB6" s="624"/>
      <c r="EC6" s="633"/>
    </row>
    <row r="7" spans="2:143" ht="11.25" customHeight="1" x14ac:dyDescent="0.2">
      <c r="B7" s="620" t="s">
        <v>223</v>
      </c>
      <c r="C7" s="621"/>
      <c r="D7" s="621"/>
      <c r="E7" s="621"/>
      <c r="F7" s="621"/>
      <c r="G7" s="621"/>
      <c r="H7" s="621"/>
      <c r="I7" s="621"/>
      <c r="J7" s="621"/>
      <c r="K7" s="621"/>
      <c r="L7" s="621"/>
      <c r="M7" s="621"/>
      <c r="N7" s="621"/>
      <c r="O7" s="621"/>
      <c r="P7" s="621"/>
      <c r="Q7" s="622"/>
      <c r="R7" s="623">
        <v>26712</v>
      </c>
      <c r="S7" s="624"/>
      <c r="T7" s="624"/>
      <c r="U7" s="624"/>
      <c r="V7" s="624"/>
      <c r="W7" s="624"/>
      <c r="X7" s="624"/>
      <c r="Y7" s="625"/>
      <c r="Z7" s="626">
        <v>0</v>
      </c>
      <c r="AA7" s="626"/>
      <c r="AB7" s="626"/>
      <c r="AC7" s="626"/>
      <c r="AD7" s="627">
        <v>26712</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24974832</v>
      </c>
      <c r="BH7" s="624"/>
      <c r="BI7" s="624"/>
      <c r="BJ7" s="624"/>
      <c r="BK7" s="624"/>
      <c r="BL7" s="624"/>
      <c r="BM7" s="624"/>
      <c r="BN7" s="625"/>
      <c r="BO7" s="626">
        <v>40.9</v>
      </c>
      <c r="BP7" s="626"/>
      <c r="BQ7" s="626"/>
      <c r="BR7" s="626"/>
      <c r="BS7" s="627">
        <v>495539</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18561743</v>
      </c>
      <c r="CS7" s="624"/>
      <c r="CT7" s="624"/>
      <c r="CU7" s="624"/>
      <c r="CV7" s="624"/>
      <c r="CW7" s="624"/>
      <c r="CX7" s="624"/>
      <c r="CY7" s="625"/>
      <c r="CZ7" s="626">
        <v>10.8</v>
      </c>
      <c r="DA7" s="626"/>
      <c r="DB7" s="626"/>
      <c r="DC7" s="626"/>
      <c r="DD7" s="632">
        <v>901094</v>
      </c>
      <c r="DE7" s="624"/>
      <c r="DF7" s="624"/>
      <c r="DG7" s="624"/>
      <c r="DH7" s="624"/>
      <c r="DI7" s="624"/>
      <c r="DJ7" s="624"/>
      <c r="DK7" s="624"/>
      <c r="DL7" s="624"/>
      <c r="DM7" s="624"/>
      <c r="DN7" s="624"/>
      <c r="DO7" s="624"/>
      <c r="DP7" s="625"/>
      <c r="DQ7" s="632">
        <v>15274448</v>
      </c>
      <c r="DR7" s="624"/>
      <c r="DS7" s="624"/>
      <c r="DT7" s="624"/>
      <c r="DU7" s="624"/>
      <c r="DV7" s="624"/>
      <c r="DW7" s="624"/>
      <c r="DX7" s="624"/>
      <c r="DY7" s="624"/>
      <c r="DZ7" s="624"/>
      <c r="EA7" s="624"/>
      <c r="EB7" s="624"/>
      <c r="EC7" s="633"/>
    </row>
    <row r="8" spans="2:143" ht="11.25" customHeight="1" x14ac:dyDescent="0.2">
      <c r="B8" s="620" t="s">
        <v>226</v>
      </c>
      <c r="C8" s="621"/>
      <c r="D8" s="621"/>
      <c r="E8" s="621"/>
      <c r="F8" s="621"/>
      <c r="G8" s="621"/>
      <c r="H8" s="621"/>
      <c r="I8" s="621"/>
      <c r="J8" s="621"/>
      <c r="K8" s="621"/>
      <c r="L8" s="621"/>
      <c r="M8" s="621"/>
      <c r="N8" s="621"/>
      <c r="O8" s="621"/>
      <c r="P8" s="621"/>
      <c r="Q8" s="622"/>
      <c r="R8" s="623">
        <v>609908</v>
      </c>
      <c r="S8" s="624"/>
      <c r="T8" s="624"/>
      <c r="U8" s="624"/>
      <c r="V8" s="624"/>
      <c r="W8" s="624"/>
      <c r="X8" s="624"/>
      <c r="Y8" s="625"/>
      <c r="Z8" s="626">
        <v>0.3</v>
      </c>
      <c r="AA8" s="626"/>
      <c r="AB8" s="626"/>
      <c r="AC8" s="626"/>
      <c r="AD8" s="627">
        <v>609908</v>
      </c>
      <c r="AE8" s="627"/>
      <c r="AF8" s="627"/>
      <c r="AG8" s="627"/>
      <c r="AH8" s="627"/>
      <c r="AI8" s="627"/>
      <c r="AJ8" s="627"/>
      <c r="AK8" s="627"/>
      <c r="AL8" s="628">
        <v>0.7</v>
      </c>
      <c r="AM8" s="629"/>
      <c r="AN8" s="629"/>
      <c r="AO8" s="630"/>
      <c r="AP8" s="620" t="s">
        <v>227</v>
      </c>
      <c r="AQ8" s="621"/>
      <c r="AR8" s="621"/>
      <c r="AS8" s="621"/>
      <c r="AT8" s="621"/>
      <c r="AU8" s="621"/>
      <c r="AV8" s="621"/>
      <c r="AW8" s="621"/>
      <c r="AX8" s="621"/>
      <c r="AY8" s="621"/>
      <c r="AZ8" s="621"/>
      <c r="BA8" s="621"/>
      <c r="BB8" s="621"/>
      <c r="BC8" s="621"/>
      <c r="BD8" s="621"/>
      <c r="BE8" s="621"/>
      <c r="BF8" s="622"/>
      <c r="BG8" s="623">
        <v>592696</v>
      </c>
      <c r="BH8" s="624"/>
      <c r="BI8" s="624"/>
      <c r="BJ8" s="624"/>
      <c r="BK8" s="624"/>
      <c r="BL8" s="624"/>
      <c r="BM8" s="624"/>
      <c r="BN8" s="625"/>
      <c r="BO8" s="626">
        <v>1</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72335794</v>
      </c>
      <c r="CS8" s="624"/>
      <c r="CT8" s="624"/>
      <c r="CU8" s="624"/>
      <c r="CV8" s="624"/>
      <c r="CW8" s="624"/>
      <c r="CX8" s="624"/>
      <c r="CY8" s="625"/>
      <c r="CZ8" s="626">
        <v>42.2</v>
      </c>
      <c r="DA8" s="626"/>
      <c r="DB8" s="626"/>
      <c r="DC8" s="626"/>
      <c r="DD8" s="632">
        <v>1282687</v>
      </c>
      <c r="DE8" s="624"/>
      <c r="DF8" s="624"/>
      <c r="DG8" s="624"/>
      <c r="DH8" s="624"/>
      <c r="DI8" s="624"/>
      <c r="DJ8" s="624"/>
      <c r="DK8" s="624"/>
      <c r="DL8" s="624"/>
      <c r="DM8" s="624"/>
      <c r="DN8" s="624"/>
      <c r="DO8" s="624"/>
      <c r="DP8" s="625"/>
      <c r="DQ8" s="632">
        <v>40010821</v>
      </c>
      <c r="DR8" s="624"/>
      <c r="DS8" s="624"/>
      <c r="DT8" s="624"/>
      <c r="DU8" s="624"/>
      <c r="DV8" s="624"/>
      <c r="DW8" s="624"/>
      <c r="DX8" s="624"/>
      <c r="DY8" s="624"/>
      <c r="DZ8" s="624"/>
      <c r="EA8" s="624"/>
      <c r="EB8" s="624"/>
      <c r="EC8" s="633"/>
    </row>
    <row r="9" spans="2:143" ht="11.25" customHeight="1" x14ac:dyDescent="0.2">
      <c r="B9" s="620" t="s">
        <v>229</v>
      </c>
      <c r="C9" s="621"/>
      <c r="D9" s="621"/>
      <c r="E9" s="621"/>
      <c r="F9" s="621"/>
      <c r="G9" s="621"/>
      <c r="H9" s="621"/>
      <c r="I9" s="621"/>
      <c r="J9" s="621"/>
      <c r="K9" s="621"/>
      <c r="L9" s="621"/>
      <c r="M9" s="621"/>
      <c r="N9" s="621"/>
      <c r="O9" s="621"/>
      <c r="P9" s="621"/>
      <c r="Q9" s="622"/>
      <c r="R9" s="623">
        <v>873227</v>
      </c>
      <c r="S9" s="624"/>
      <c r="T9" s="624"/>
      <c r="U9" s="624"/>
      <c r="V9" s="624"/>
      <c r="W9" s="624"/>
      <c r="X9" s="624"/>
      <c r="Y9" s="625"/>
      <c r="Z9" s="626">
        <v>0.5</v>
      </c>
      <c r="AA9" s="626"/>
      <c r="AB9" s="626"/>
      <c r="AC9" s="626"/>
      <c r="AD9" s="627">
        <v>873227</v>
      </c>
      <c r="AE9" s="627"/>
      <c r="AF9" s="627"/>
      <c r="AG9" s="627"/>
      <c r="AH9" s="627"/>
      <c r="AI9" s="627"/>
      <c r="AJ9" s="627"/>
      <c r="AK9" s="627"/>
      <c r="AL9" s="628">
        <v>0.9</v>
      </c>
      <c r="AM9" s="629"/>
      <c r="AN9" s="629"/>
      <c r="AO9" s="630"/>
      <c r="AP9" s="620" t="s">
        <v>230</v>
      </c>
      <c r="AQ9" s="621"/>
      <c r="AR9" s="621"/>
      <c r="AS9" s="621"/>
      <c r="AT9" s="621"/>
      <c r="AU9" s="621"/>
      <c r="AV9" s="621"/>
      <c r="AW9" s="621"/>
      <c r="AX9" s="621"/>
      <c r="AY9" s="621"/>
      <c r="AZ9" s="621"/>
      <c r="BA9" s="621"/>
      <c r="BB9" s="621"/>
      <c r="BC9" s="621"/>
      <c r="BD9" s="621"/>
      <c r="BE9" s="621"/>
      <c r="BF9" s="622"/>
      <c r="BG9" s="623">
        <v>21114551</v>
      </c>
      <c r="BH9" s="624"/>
      <c r="BI9" s="624"/>
      <c r="BJ9" s="624"/>
      <c r="BK9" s="624"/>
      <c r="BL9" s="624"/>
      <c r="BM9" s="624"/>
      <c r="BN9" s="625"/>
      <c r="BO9" s="626">
        <v>34.6</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14071926</v>
      </c>
      <c r="CS9" s="624"/>
      <c r="CT9" s="624"/>
      <c r="CU9" s="624"/>
      <c r="CV9" s="624"/>
      <c r="CW9" s="624"/>
      <c r="CX9" s="624"/>
      <c r="CY9" s="625"/>
      <c r="CZ9" s="626">
        <v>8.1999999999999993</v>
      </c>
      <c r="DA9" s="626"/>
      <c r="DB9" s="626"/>
      <c r="DC9" s="626"/>
      <c r="DD9" s="632">
        <v>655368</v>
      </c>
      <c r="DE9" s="624"/>
      <c r="DF9" s="624"/>
      <c r="DG9" s="624"/>
      <c r="DH9" s="624"/>
      <c r="DI9" s="624"/>
      <c r="DJ9" s="624"/>
      <c r="DK9" s="624"/>
      <c r="DL9" s="624"/>
      <c r="DM9" s="624"/>
      <c r="DN9" s="624"/>
      <c r="DO9" s="624"/>
      <c r="DP9" s="625"/>
      <c r="DQ9" s="632">
        <v>10845968</v>
      </c>
      <c r="DR9" s="624"/>
      <c r="DS9" s="624"/>
      <c r="DT9" s="624"/>
      <c r="DU9" s="624"/>
      <c r="DV9" s="624"/>
      <c r="DW9" s="624"/>
      <c r="DX9" s="624"/>
      <c r="DY9" s="624"/>
      <c r="DZ9" s="624"/>
      <c r="EA9" s="624"/>
      <c r="EB9" s="624"/>
      <c r="EC9" s="633"/>
    </row>
    <row r="10" spans="2:143" ht="11.25" customHeight="1" x14ac:dyDescent="0.2">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831591</v>
      </c>
      <c r="BH10" s="624"/>
      <c r="BI10" s="624"/>
      <c r="BJ10" s="624"/>
      <c r="BK10" s="624"/>
      <c r="BL10" s="624"/>
      <c r="BM10" s="624"/>
      <c r="BN10" s="625"/>
      <c r="BO10" s="626">
        <v>1.4</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324982</v>
      </c>
      <c r="CS10" s="624"/>
      <c r="CT10" s="624"/>
      <c r="CU10" s="624"/>
      <c r="CV10" s="624"/>
      <c r="CW10" s="624"/>
      <c r="CX10" s="624"/>
      <c r="CY10" s="625"/>
      <c r="CZ10" s="626">
        <v>0.2</v>
      </c>
      <c r="DA10" s="626"/>
      <c r="DB10" s="626"/>
      <c r="DC10" s="626"/>
      <c r="DD10" s="632">
        <v>3004</v>
      </c>
      <c r="DE10" s="624"/>
      <c r="DF10" s="624"/>
      <c r="DG10" s="624"/>
      <c r="DH10" s="624"/>
      <c r="DI10" s="624"/>
      <c r="DJ10" s="624"/>
      <c r="DK10" s="624"/>
      <c r="DL10" s="624"/>
      <c r="DM10" s="624"/>
      <c r="DN10" s="624"/>
      <c r="DO10" s="624"/>
      <c r="DP10" s="625"/>
      <c r="DQ10" s="632">
        <v>119605</v>
      </c>
      <c r="DR10" s="624"/>
      <c r="DS10" s="624"/>
      <c r="DT10" s="624"/>
      <c r="DU10" s="624"/>
      <c r="DV10" s="624"/>
      <c r="DW10" s="624"/>
      <c r="DX10" s="624"/>
      <c r="DY10" s="624"/>
      <c r="DZ10" s="624"/>
      <c r="EA10" s="624"/>
      <c r="EB10" s="624"/>
      <c r="EC10" s="633"/>
    </row>
    <row r="11" spans="2:143" ht="11.25" customHeight="1" x14ac:dyDescent="0.2">
      <c r="B11" s="620" t="s">
        <v>235</v>
      </c>
      <c r="C11" s="621"/>
      <c r="D11" s="621"/>
      <c r="E11" s="621"/>
      <c r="F11" s="621"/>
      <c r="G11" s="621"/>
      <c r="H11" s="621"/>
      <c r="I11" s="621"/>
      <c r="J11" s="621"/>
      <c r="K11" s="621"/>
      <c r="L11" s="621"/>
      <c r="M11" s="621"/>
      <c r="N11" s="621"/>
      <c r="O11" s="621"/>
      <c r="P11" s="621"/>
      <c r="Q11" s="622"/>
      <c r="R11" s="623">
        <v>9264580</v>
      </c>
      <c r="S11" s="624"/>
      <c r="T11" s="624"/>
      <c r="U11" s="624"/>
      <c r="V11" s="624"/>
      <c r="W11" s="624"/>
      <c r="X11" s="624"/>
      <c r="Y11" s="625"/>
      <c r="Z11" s="628">
        <v>5.2</v>
      </c>
      <c r="AA11" s="629"/>
      <c r="AB11" s="629"/>
      <c r="AC11" s="635"/>
      <c r="AD11" s="632">
        <v>9264580</v>
      </c>
      <c r="AE11" s="624"/>
      <c r="AF11" s="624"/>
      <c r="AG11" s="624"/>
      <c r="AH11" s="624"/>
      <c r="AI11" s="624"/>
      <c r="AJ11" s="624"/>
      <c r="AK11" s="625"/>
      <c r="AL11" s="628">
        <v>9.9</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2435994</v>
      </c>
      <c r="BH11" s="624"/>
      <c r="BI11" s="624"/>
      <c r="BJ11" s="624"/>
      <c r="BK11" s="624"/>
      <c r="BL11" s="624"/>
      <c r="BM11" s="624"/>
      <c r="BN11" s="625"/>
      <c r="BO11" s="626">
        <v>4</v>
      </c>
      <c r="BP11" s="626"/>
      <c r="BQ11" s="626"/>
      <c r="BR11" s="626"/>
      <c r="BS11" s="627">
        <v>495539</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1090600</v>
      </c>
      <c r="CS11" s="624"/>
      <c r="CT11" s="624"/>
      <c r="CU11" s="624"/>
      <c r="CV11" s="624"/>
      <c r="CW11" s="624"/>
      <c r="CX11" s="624"/>
      <c r="CY11" s="625"/>
      <c r="CZ11" s="626">
        <v>0.6</v>
      </c>
      <c r="DA11" s="626"/>
      <c r="DB11" s="626"/>
      <c r="DC11" s="626"/>
      <c r="DD11" s="632">
        <v>798865</v>
      </c>
      <c r="DE11" s="624"/>
      <c r="DF11" s="624"/>
      <c r="DG11" s="624"/>
      <c r="DH11" s="624"/>
      <c r="DI11" s="624"/>
      <c r="DJ11" s="624"/>
      <c r="DK11" s="624"/>
      <c r="DL11" s="624"/>
      <c r="DM11" s="624"/>
      <c r="DN11" s="624"/>
      <c r="DO11" s="624"/>
      <c r="DP11" s="625"/>
      <c r="DQ11" s="632">
        <v>198646</v>
      </c>
      <c r="DR11" s="624"/>
      <c r="DS11" s="624"/>
      <c r="DT11" s="624"/>
      <c r="DU11" s="624"/>
      <c r="DV11" s="624"/>
      <c r="DW11" s="624"/>
      <c r="DX11" s="624"/>
      <c r="DY11" s="624"/>
      <c r="DZ11" s="624"/>
      <c r="EA11" s="624"/>
      <c r="EB11" s="624"/>
      <c r="EC11" s="633"/>
    </row>
    <row r="12" spans="2:143" ht="11.25" customHeight="1" x14ac:dyDescent="0.2">
      <c r="B12" s="620" t="s">
        <v>238</v>
      </c>
      <c r="C12" s="621"/>
      <c r="D12" s="621"/>
      <c r="E12" s="621"/>
      <c r="F12" s="621"/>
      <c r="G12" s="621"/>
      <c r="H12" s="621"/>
      <c r="I12" s="621"/>
      <c r="J12" s="621"/>
      <c r="K12" s="621"/>
      <c r="L12" s="621"/>
      <c r="M12" s="621"/>
      <c r="N12" s="621"/>
      <c r="O12" s="621"/>
      <c r="P12" s="621"/>
      <c r="Q12" s="622"/>
      <c r="R12" s="623">
        <v>22233</v>
      </c>
      <c r="S12" s="624"/>
      <c r="T12" s="624"/>
      <c r="U12" s="624"/>
      <c r="V12" s="624"/>
      <c r="W12" s="624"/>
      <c r="X12" s="624"/>
      <c r="Y12" s="625"/>
      <c r="Z12" s="626">
        <v>0</v>
      </c>
      <c r="AA12" s="626"/>
      <c r="AB12" s="626"/>
      <c r="AC12" s="626"/>
      <c r="AD12" s="627">
        <v>22233</v>
      </c>
      <c r="AE12" s="627"/>
      <c r="AF12" s="627"/>
      <c r="AG12" s="627"/>
      <c r="AH12" s="627"/>
      <c r="AI12" s="627"/>
      <c r="AJ12" s="627"/>
      <c r="AK12" s="627"/>
      <c r="AL12" s="628">
        <v>0</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26408571</v>
      </c>
      <c r="BH12" s="624"/>
      <c r="BI12" s="624"/>
      <c r="BJ12" s="624"/>
      <c r="BK12" s="624"/>
      <c r="BL12" s="624"/>
      <c r="BM12" s="624"/>
      <c r="BN12" s="625"/>
      <c r="BO12" s="626">
        <v>43.3</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3074590</v>
      </c>
      <c r="CS12" s="624"/>
      <c r="CT12" s="624"/>
      <c r="CU12" s="624"/>
      <c r="CV12" s="624"/>
      <c r="CW12" s="624"/>
      <c r="CX12" s="624"/>
      <c r="CY12" s="625"/>
      <c r="CZ12" s="626">
        <v>1.8</v>
      </c>
      <c r="DA12" s="626"/>
      <c r="DB12" s="626"/>
      <c r="DC12" s="626"/>
      <c r="DD12" s="632">
        <v>61518</v>
      </c>
      <c r="DE12" s="624"/>
      <c r="DF12" s="624"/>
      <c r="DG12" s="624"/>
      <c r="DH12" s="624"/>
      <c r="DI12" s="624"/>
      <c r="DJ12" s="624"/>
      <c r="DK12" s="624"/>
      <c r="DL12" s="624"/>
      <c r="DM12" s="624"/>
      <c r="DN12" s="624"/>
      <c r="DO12" s="624"/>
      <c r="DP12" s="625"/>
      <c r="DQ12" s="632">
        <v>1279741</v>
      </c>
      <c r="DR12" s="624"/>
      <c r="DS12" s="624"/>
      <c r="DT12" s="624"/>
      <c r="DU12" s="624"/>
      <c r="DV12" s="624"/>
      <c r="DW12" s="624"/>
      <c r="DX12" s="624"/>
      <c r="DY12" s="624"/>
      <c r="DZ12" s="624"/>
      <c r="EA12" s="624"/>
      <c r="EB12" s="624"/>
      <c r="EC12" s="633"/>
    </row>
    <row r="13" spans="2:143" ht="11.25" customHeight="1" x14ac:dyDescent="0.2">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26239841</v>
      </c>
      <c r="BH13" s="624"/>
      <c r="BI13" s="624"/>
      <c r="BJ13" s="624"/>
      <c r="BK13" s="624"/>
      <c r="BL13" s="624"/>
      <c r="BM13" s="624"/>
      <c r="BN13" s="625"/>
      <c r="BO13" s="626">
        <v>43</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17690789</v>
      </c>
      <c r="CS13" s="624"/>
      <c r="CT13" s="624"/>
      <c r="CU13" s="624"/>
      <c r="CV13" s="624"/>
      <c r="CW13" s="624"/>
      <c r="CX13" s="624"/>
      <c r="CY13" s="625"/>
      <c r="CZ13" s="626">
        <v>10.3</v>
      </c>
      <c r="DA13" s="626"/>
      <c r="DB13" s="626"/>
      <c r="DC13" s="626"/>
      <c r="DD13" s="632">
        <v>7728579</v>
      </c>
      <c r="DE13" s="624"/>
      <c r="DF13" s="624"/>
      <c r="DG13" s="624"/>
      <c r="DH13" s="624"/>
      <c r="DI13" s="624"/>
      <c r="DJ13" s="624"/>
      <c r="DK13" s="624"/>
      <c r="DL13" s="624"/>
      <c r="DM13" s="624"/>
      <c r="DN13" s="624"/>
      <c r="DO13" s="624"/>
      <c r="DP13" s="625"/>
      <c r="DQ13" s="632">
        <v>8787326</v>
      </c>
      <c r="DR13" s="624"/>
      <c r="DS13" s="624"/>
      <c r="DT13" s="624"/>
      <c r="DU13" s="624"/>
      <c r="DV13" s="624"/>
      <c r="DW13" s="624"/>
      <c r="DX13" s="624"/>
      <c r="DY13" s="624"/>
      <c r="DZ13" s="624"/>
      <c r="EA13" s="624"/>
      <c r="EB13" s="624"/>
      <c r="EC13" s="633"/>
    </row>
    <row r="14" spans="2:143" ht="11.25" customHeight="1" x14ac:dyDescent="0.2">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670400</v>
      </c>
      <c r="BH14" s="624"/>
      <c r="BI14" s="624"/>
      <c r="BJ14" s="624"/>
      <c r="BK14" s="624"/>
      <c r="BL14" s="624"/>
      <c r="BM14" s="624"/>
      <c r="BN14" s="625"/>
      <c r="BO14" s="626">
        <v>1.1000000000000001</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6382459</v>
      </c>
      <c r="CS14" s="624"/>
      <c r="CT14" s="624"/>
      <c r="CU14" s="624"/>
      <c r="CV14" s="624"/>
      <c r="CW14" s="624"/>
      <c r="CX14" s="624"/>
      <c r="CY14" s="625"/>
      <c r="CZ14" s="626">
        <v>3.7</v>
      </c>
      <c r="DA14" s="626"/>
      <c r="DB14" s="626"/>
      <c r="DC14" s="626"/>
      <c r="DD14" s="632">
        <v>888996</v>
      </c>
      <c r="DE14" s="624"/>
      <c r="DF14" s="624"/>
      <c r="DG14" s="624"/>
      <c r="DH14" s="624"/>
      <c r="DI14" s="624"/>
      <c r="DJ14" s="624"/>
      <c r="DK14" s="624"/>
      <c r="DL14" s="624"/>
      <c r="DM14" s="624"/>
      <c r="DN14" s="624"/>
      <c r="DO14" s="624"/>
      <c r="DP14" s="625"/>
      <c r="DQ14" s="632">
        <v>4838006</v>
      </c>
      <c r="DR14" s="624"/>
      <c r="DS14" s="624"/>
      <c r="DT14" s="624"/>
      <c r="DU14" s="624"/>
      <c r="DV14" s="624"/>
      <c r="DW14" s="624"/>
      <c r="DX14" s="624"/>
      <c r="DY14" s="624"/>
      <c r="DZ14" s="624"/>
      <c r="EA14" s="624"/>
      <c r="EB14" s="624"/>
      <c r="EC14" s="633"/>
    </row>
    <row r="15" spans="2:143" ht="11.25" customHeight="1" x14ac:dyDescent="0.2">
      <c r="B15" s="620" t="s">
        <v>247</v>
      </c>
      <c r="C15" s="621"/>
      <c r="D15" s="621"/>
      <c r="E15" s="621"/>
      <c r="F15" s="621"/>
      <c r="G15" s="621"/>
      <c r="H15" s="621"/>
      <c r="I15" s="621"/>
      <c r="J15" s="621"/>
      <c r="K15" s="621"/>
      <c r="L15" s="621"/>
      <c r="M15" s="621"/>
      <c r="N15" s="621"/>
      <c r="O15" s="621"/>
      <c r="P15" s="621"/>
      <c r="Q15" s="622"/>
      <c r="R15" s="623">
        <v>182815</v>
      </c>
      <c r="S15" s="624"/>
      <c r="T15" s="624"/>
      <c r="U15" s="624"/>
      <c r="V15" s="624"/>
      <c r="W15" s="624"/>
      <c r="X15" s="624"/>
      <c r="Y15" s="625"/>
      <c r="Z15" s="626">
        <v>0.1</v>
      </c>
      <c r="AA15" s="626"/>
      <c r="AB15" s="626"/>
      <c r="AC15" s="626"/>
      <c r="AD15" s="627">
        <v>182815</v>
      </c>
      <c r="AE15" s="627"/>
      <c r="AF15" s="627"/>
      <c r="AG15" s="627"/>
      <c r="AH15" s="627"/>
      <c r="AI15" s="627"/>
      <c r="AJ15" s="627"/>
      <c r="AK15" s="627"/>
      <c r="AL15" s="628">
        <v>0.2</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2815068</v>
      </c>
      <c r="BH15" s="624"/>
      <c r="BI15" s="624"/>
      <c r="BJ15" s="624"/>
      <c r="BK15" s="624"/>
      <c r="BL15" s="624"/>
      <c r="BM15" s="624"/>
      <c r="BN15" s="625"/>
      <c r="BO15" s="626">
        <v>4.5999999999999996</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19548043</v>
      </c>
      <c r="CS15" s="624"/>
      <c r="CT15" s="624"/>
      <c r="CU15" s="624"/>
      <c r="CV15" s="624"/>
      <c r="CW15" s="624"/>
      <c r="CX15" s="624"/>
      <c r="CY15" s="625"/>
      <c r="CZ15" s="626">
        <v>11.4</v>
      </c>
      <c r="DA15" s="626"/>
      <c r="DB15" s="626"/>
      <c r="DC15" s="626"/>
      <c r="DD15" s="632">
        <v>1774747</v>
      </c>
      <c r="DE15" s="624"/>
      <c r="DF15" s="624"/>
      <c r="DG15" s="624"/>
      <c r="DH15" s="624"/>
      <c r="DI15" s="624"/>
      <c r="DJ15" s="624"/>
      <c r="DK15" s="624"/>
      <c r="DL15" s="624"/>
      <c r="DM15" s="624"/>
      <c r="DN15" s="624"/>
      <c r="DO15" s="624"/>
      <c r="DP15" s="625"/>
      <c r="DQ15" s="632">
        <v>13258058</v>
      </c>
      <c r="DR15" s="624"/>
      <c r="DS15" s="624"/>
      <c r="DT15" s="624"/>
      <c r="DU15" s="624"/>
      <c r="DV15" s="624"/>
      <c r="DW15" s="624"/>
      <c r="DX15" s="624"/>
      <c r="DY15" s="624"/>
      <c r="DZ15" s="624"/>
      <c r="EA15" s="624"/>
      <c r="EB15" s="624"/>
      <c r="EC15" s="633"/>
    </row>
    <row r="16" spans="2:143" ht="11.25" customHeight="1" x14ac:dyDescent="0.2">
      <c r="B16" s="620" t="s">
        <v>250</v>
      </c>
      <c r="C16" s="621"/>
      <c r="D16" s="621"/>
      <c r="E16" s="621"/>
      <c r="F16" s="621"/>
      <c r="G16" s="621"/>
      <c r="H16" s="621"/>
      <c r="I16" s="621"/>
      <c r="J16" s="621"/>
      <c r="K16" s="621"/>
      <c r="L16" s="621"/>
      <c r="M16" s="621"/>
      <c r="N16" s="621"/>
      <c r="O16" s="621"/>
      <c r="P16" s="621"/>
      <c r="Q16" s="622"/>
      <c r="R16" s="623">
        <v>935016</v>
      </c>
      <c r="S16" s="624"/>
      <c r="T16" s="624"/>
      <c r="U16" s="624"/>
      <c r="V16" s="624"/>
      <c r="W16" s="624"/>
      <c r="X16" s="624"/>
      <c r="Y16" s="625"/>
      <c r="Z16" s="626">
        <v>0.5</v>
      </c>
      <c r="AA16" s="626"/>
      <c r="AB16" s="626"/>
      <c r="AC16" s="626"/>
      <c r="AD16" s="627">
        <v>935016</v>
      </c>
      <c r="AE16" s="627"/>
      <c r="AF16" s="627"/>
      <c r="AG16" s="627"/>
      <c r="AH16" s="627"/>
      <c r="AI16" s="627"/>
      <c r="AJ16" s="627"/>
      <c r="AK16" s="627"/>
      <c r="AL16" s="628">
        <v>1</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v>72509</v>
      </c>
      <c r="CS16" s="624"/>
      <c r="CT16" s="624"/>
      <c r="CU16" s="624"/>
      <c r="CV16" s="624"/>
      <c r="CW16" s="624"/>
      <c r="CX16" s="624"/>
      <c r="CY16" s="625"/>
      <c r="CZ16" s="626">
        <v>0</v>
      </c>
      <c r="DA16" s="626"/>
      <c r="DB16" s="626"/>
      <c r="DC16" s="626"/>
      <c r="DD16" s="632" t="s">
        <v>122</v>
      </c>
      <c r="DE16" s="624"/>
      <c r="DF16" s="624"/>
      <c r="DG16" s="624"/>
      <c r="DH16" s="624"/>
      <c r="DI16" s="624"/>
      <c r="DJ16" s="624"/>
      <c r="DK16" s="624"/>
      <c r="DL16" s="624"/>
      <c r="DM16" s="624"/>
      <c r="DN16" s="624"/>
      <c r="DO16" s="624"/>
      <c r="DP16" s="625"/>
      <c r="DQ16" s="632">
        <v>27309</v>
      </c>
      <c r="DR16" s="624"/>
      <c r="DS16" s="624"/>
      <c r="DT16" s="624"/>
      <c r="DU16" s="624"/>
      <c r="DV16" s="624"/>
      <c r="DW16" s="624"/>
      <c r="DX16" s="624"/>
      <c r="DY16" s="624"/>
      <c r="DZ16" s="624"/>
      <c r="EA16" s="624"/>
      <c r="EB16" s="624"/>
      <c r="EC16" s="633"/>
    </row>
    <row r="17" spans="2:133" ht="11.25" customHeight="1" x14ac:dyDescent="0.2">
      <c r="B17" s="620" t="s">
        <v>253</v>
      </c>
      <c r="C17" s="621"/>
      <c r="D17" s="621"/>
      <c r="E17" s="621"/>
      <c r="F17" s="621"/>
      <c r="G17" s="621"/>
      <c r="H17" s="621"/>
      <c r="I17" s="621"/>
      <c r="J17" s="621"/>
      <c r="K17" s="621"/>
      <c r="L17" s="621"/>
      <c r="M17" s="621"/>
      <c r="N17" s="621"/>
      <c r="O17" s="621"/>
      <c r="P17" s="621"/>
      <c r="Q17" s="622"/>
      <c r="R17" s="623">
        <v>2084753</v>
      </c>
      <c r="S17" s="624"/>
      <c r="T17" s="624"/>
      <c r="U17" s="624"/>
      <c r="V17" s="624"/>
      <c r="W17" s="624"/>
      <c r="X17" s="624"/>
      <c r="Y17" s="625"/>
      <c r="Z17" s="626">
        <v>1.2</v>
      </c>
      <c r="AA17" s="626"/>
      <c r="AB17" s="626"/>
      <c r="AC17" s="626"/>
      <c r="AD17" s="627">
        <v>2084753</v>
      </c>
      <c r="AE17" s="627"/>
      <c r="AF17" s="627"/>
      <c r="AG17" s="627"/>
      <c r="AH17" s="627"/>
      <c r="AI17" s="627"/>
      <c r="AJ17" s="627"/>
      <c r="AK17" s="627"/>
      <c r="AL17" s="628">
        <v>2.2000000000000002</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17401710</v>
      </c>
      <c r="CS17" s="624"/>
      <c r="CT17" s="624"/>
      <c r="CU17" s="624"/>
      <c r="CV17" s="624"/>
      <c r="CW17" s="624"/>
      <c r="CX17" s="624"/>
      <c r="CY17" s="625"/>
      <c r="CZ17" s="626">
        <v>10.199999999999999</v>
      </c>
      <c r="DA17" s="626"/>
      <c r="DB17" s="626"/>
      <c r="DC17" s="626"/>
      <c r="DD17" s="632" t="s">
        <v>122</v>
      </c>
      <c r="DE17" s="624"/>
      <c r="DF17" s="624"/>
      <c r="DG17" s="624"/>
      <c r="DH17" s="624"/>
      <c r="DI17" s="624"/>
      <c r="DJ17" s="624"/>
      <c r="DK17" s="624"/>
      <c r="DL17" s="624"/>
      <c r="DM17" s="624"/>
      <c r="DN17" s="624"/>
      <c r="DO17" s="624"/>
      <c r="DP17" s="625"/>
      <c r="DQ17" s="632">
        <v>17182089</v>
      </c>
      <c r="DR17" s="624"/>
      <c r="DS17" s="624"/>
      <c r="DT17" s="624"/>
      <c r="DU17" s="624"/>
      <c r="DV17" s="624"/>
      <c r="DW17" s="624"/>
      <c r="DX17" s="624"/>
      <c r="DY17" s="624"/>
      <c r="DZ17" s="624"/>
      <c r="EA17" s="624"/>
      <c r="EB17" s="624"/>
      <c r="EC17" s="633"/>
    </row>
    <row r="18" spans="2:133" ht="11.25" customHeight="1" x14ac:dyDescent="0.2">
      <c r="B18" s="620" t="s">
        <v>256</v>
      </c>
      <c r="C18" s="621"/>
      <c r="D18" s="621"/>
      <c r="E18" s="621"/>
      <c r="F18" s="621"/>
      <c r="G18" s="621"/>
      <c r="H18" s="621"/>
      <c r="I18" s="621"/>
      <c r="J18" s="621"/>
      <c r="K18" s="621"/>
      <c r="L18" s="621"/>
      <c r="M18" s="621"/>
      <c r="N18" s="621"/>
      <c r="O18" s="621"/>
      <c r="P18" s="621"/>
      <c r="Q18" s="622"/>
      <c r="R18" s="623">
        <v>332753</v>
      </c>
      <c r="S18" s="624"/>
      <c r="T18" s="624"/>
      <c r="U18" s="624"/>
      <c r="V18" s="624"/>
      <c r="W18" s="624"/>
      <c r="X18" s="624"/>
      <c r="Y18" s="625"/>
      <c r="Z18" s="626">
        <v>0.2</v>
      </c>
      <c r="AA18" s="626"/>
      <c r="AB18" s="626"/>
      <c r="AC18" s="626"/>
      <c r="AD18" s="627">
        <v>332753</v>
      </c>
      <c r="AE18" s="627"/>
      <c r="AF18" s="627"/>
      <c r="AG18" s="627"/>
      <c r="AH18" s="627"/>
      <c r="AI18" s="627"/>
      <c r="AJ18" s="627"/>
      <c r="AK18" s="627"/>
      <c r="AL18" s="628">
        <v>0.4</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2">
      <c r="B19" s="620" t="s">
        <v>259</v>
      </c>
      <c r="C19" s="621"/>
      <c r="D19" s="621"/>
      <c r="E19" s="621"/>
      <c r="F19" s="621"/>
      <c r="G19" s="621"/>
      <c r="H19" s="621"/>
      <c r="I19" s="621"/>
      <c r="J19" s="621"/>
      <c r="K19" s="621"/>
      <c r="L19" s="621"/>
      <c r="M19" s="621"/>
      <c r="N19" s="621"/>
      <c r="O19" s="621"/>
      <c r="P19" s="621"/>
      <c r="Q19" s="622"/>
      <c r="R19" s="623">
        <v>1741888</v>
      </c>
      <c r="S19" s="624"/>
      <c r="T19" s="624"/>
      <c r="U19" s="624"/>
      <c r="V19" s="624"/>
      <c r="W19" s="624"/>
      <c r="X19" s="624"/>
      <c r="Y19" s="625"/>
      <c r="Z19" s="626">
        <v>1</v>
      </c>
      <c r="AA19" s="626"/>
      <c r="AB19" s="626"/>
      <c r="AC19" s="626"/>
      <c r="AD19" s="627">
        <v>1741888</v>
      </c>
      <c r="AE19" s="627"/>
      <c r="AF19" s="627"/>
      <c r="AG19" s="627"/>
      <c r="AH19" s="627"/>
      <c r="AI19" s="627"/>
      <c r="AJ19" s="627"/>
      <c r="AK19" s="627"/>
      <c r="AL19" s="628">
        <v>1.9</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6164434</v>
      </c>
      <c r="BH19" s="624"/>
      <c r="BI19" s="624"/>
      <c r="BJ19" s="624"/>
      <c r="BK19" s="624"/>
      <c r="BL19" s="624"/>
      <c r="BM19" s="624"/>
      <c r="BN19" s="625"/>
      <c r="BO19" s="626">
        <v>10.1</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2">
      <c r="B20" s="636" t="s">
        <v>262</v>
      </c>
      <c r="C20" s="637"/>
      <c r="D20" s="637"/>
      <c r="E20" s="637"/>
      <c r="F20" s="637"/>
      <c r="G20" s="637"/>
      <c r="H20" s="637"/>
      <c r="I20" s="637"/>
      <c r="J20" s="637"/>
      <c r="K20" s="637"/>
      <c r="L20" s="637"/>
      <c r="M20" s="637"/>
      <c r="N20" s="637"/>
      <c r="O20" s="637"/>
      <c r="P20" s="637"/>
      <c r="Q20" s="638"/>
      <c r="R20" s="623">
        <v>10112</v>
      </c>
      <c r="S20" s="624"/>
      <c r="T20" s="624"/>
      <c r="U20" s="624"/>
      <c r="V20" s="624"/>
      <c r="W20" s="624"/>
      <c r="X20" s="624"/>
      <c r="Y20" s="625"/>
      <c r="Z20" s="626">
        <v>0</v>
      </c>
      <c r="AA20" s="626"/>
      <c r="AB20" s="626"/>
      <c r="AC20" s="626"/>
      <c r="AD20" s="627">
        <v>10112</v>
      </c>
      <c r="AE20" s="627"/>
      <c r="AF20" s="627"/>
      <c r="AG20" s="627"/>
      <c r="AH20" s="627"/>
      <c r="AI20" s="627"/>
      <c r="AJ20" s="627"/>
      <c r="AK20" s="627"/>
      <c r="AL20" s="628">
        <v>0</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6164434</v>
      </c>
      <c r="BH20" s="624"/>
      <c r="BI20" s="624"/>
      <c r="BJ20" s="624"/>
      <c r="BK20" s="624"/>
      <c r="BL20" s="624"/>
      <c r="BM20" s="624"/>
      <c r="BN20" s="625"/>
      <c r="BO20" s="626">
        <v>10.1</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171315612</v>
      </c>
      <c r="CS20" s="624"/>
      <c r="CT20" s="624"/>
      <c r="CU20" s="624"/>
      <c r="CV20" s="624"/>
      <c r="CW20" s="624"/>
      <c r="CX20" s="624"/>
      <c r="CY20" s="625"/>
      <c r="CZ20" s="626">
        <v>100</v>
      </c>
      <c r="DA20" s="626"/>
      <c r="DB20" s="626"/>
      <c r="DC20" s="626"/>
      <c r="DD20" s="632">
        <v>14094858</v>
      </c>
      <c r="DE20" s="624"/>
      <c r="DF20" s="624"/>
      <c r="DG20" s="624"/>
      <c r="DH20" s="624"/>
      <c r="DI20" s="624"/>
      <c r="DJ20" s="624"/>
      <c r="DK20" s="624"/>
      <c r="DL20" s="624"/>
      <c r="DM20" s="624"/>
      <c r="DN20" s="624"/>
      <c r="DO20" s="624"/>
      <c r="DP20" s="625"/>
      <c r="DQ20" s="632">
        <v>112582484</v>
      </c>
      <c r="DR20" s="624"/>
      <c r="DS20" s="624"/>
      <c r="DT20" s="624"/>
      <c r="DU20" s="624"/>
      <c r="DV20" s="624"/>
      <c r="DW20" s="624"/>
      <c r="DX20" s="624"/>
      <c r="DY20" s="624"/>
      <c r="DZ20" s="624"/>
      <c r="EA20" s="624"/>
      <c r="EB20" s="624"/>
      <c r="EC20" s="633"/>
    </row>
    <row r="21" spans="2:133" ht="11.25" customHeight="1" x14ac:dyDescent="0.2">
      <c r="B21" s="620" t="s">
        <v>265</v>
      </c>
      <c r="C21" s="621"/>
      <c r="D21" s="621"/>
      <c r="E21" s="621"/>
      <c r="F21" s="621"/>
      <c r="G21" s="621"/>
      <c r="H21" s="621"/>
      <c r="I21" s="621"/>
      <c r="J21" s="621"/>
      <c r="K21" s="621"/>
      <c r="L21" s="621"/>
      <c r="M21" s="621"/>
      <c r="N21" s="621"/>
      <c r="O21" s="621"/>
      <c r="P21" s="621"/>
      <c r="Q21" s="622"/>
      <c r="R21" s="623">
        <v>20264131</v>
      </c>
      <c r="S21" s="624"/>
      <c r="T21" s="624"/>
      <c r="U21" s="624"/>
      <c r="V21" s="624"/>
      <c r="W21" s="624"/>
      <c r="X21" s="624"/>
      <c r="Y21" s="625"/>
      <c r="Z21" s="626">
        <v>11.4</v>
      </c>
      <c r="AA21" s="626"/>
      <c r="AB21" s="626"/>
      <c r="AC21" s="626"/>
      <c r="AD21" s="627">
        <v>19179163</v>
      </c>
      <c r="AE21" s="627"/>
      <c r="AF21" s="627"/>
      <c r="AG21" s="627"/>
      <c r="AH21" s="627"/>
      <c r="AI21" s="627"/>
      <c r="AJ21" s="627"/>
      <c r="AK21" s="627"/>
      <c r="AL21" s="628">
        <v>20.5</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5267</v>
      </c>
      <c r="BH21" s="624"/>
      <c r="BI21" s="624"/>
      <c r="BJ21" s="624"/>
      <c r="BK21" s="624"/>
      <c r="BL21" s="624"/>
      <c r="BM21" s="624"/>
      <c r="BN21" s="625"/>
      <c r="BO21" s="626">
        <v>0</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2">
      <c r="B22" s="620" t="s">
        <v>267</v>
      </c>
      <c r="C22" s="621"/>
      <c r="D22" s="621"/>
      <c r="E22" s="621"/>
      <c r="F22" s="621"/>
      <c r="G22" s="621"/>
      <c r="H22" s="621"/>
      <c r="I22" s="621"/>
      <c r="J22" s="621"/>
      <c r="K22" s="621"/>
      <c r="L22" s="621"/>
      <c r="M22" s="621"/>
      <c r="N22" s="621"/>
      <c r="O22" s="621"/>
      <c r="P22" s="621"/>
      <c r="Q22" s="622"/>
      <c r="R22" s="623">
        <v>19179163</v>
      </c>
      <c r="S22" s="624"/>
      <c r="T22" s="624"/>
      <c r="U22" s="624"/>
      <c r="V22" s="624"/>
      <c r="W22" s="624"/>
      <c r="X22" s="624"/>
      <c r="Y22" s="625"/>
      <c r="Z22" s="626">
        <v>10.8</v>
      </c>
      <c r="AA22" s="626"/>
      <c r="AB22" s="626"/>
      <c r="AC22" s="626"/>
      <c r="AD22" s="627">
        <v>19179163</v>
      </c>
      <c r="AE22" s="627"/>
      <c r="AF22" s="627"/>
      <c r="AG22" s="627"/>
      <c r="AH22" s="627"/>
      <c r="AI22" s="627"/>
      <c r="AJ22" s="627"/>
      <c r="AK22" s="627"/>
      <c r="AL22" s="628">
        <v>20.5</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v>1595953</v>
      </c>
      <c r="BH22" s="624"/>
      <c r="BI22" s="624"/>
      <c r="BJ22" s="624"/>
      <c r="BK22" s="624"/>
      <c r="BL22" s="624"/>
      <c r="BM22" s="624"/>
      <c r="BN22" s="625"/>
      <c r="BO22" s="626">
        <v>2.6</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2">
      <c r="B23" s="620" t="s">
        <v>270</v>
      </c>
      <c r="C23" s="621"/>
      <c r="D23" s="621"/>
      <c r="E23" s="621"/>
      <c r="F23" s="621"/>
      <c r="G23" s="621"/>
      <c r="H23" s="621"/>
      <c r="I23" s="621"/>
      <c r="J23" s="621"/>
      <c r="K23" s="621"/>
      <c r="L23" s="621"/>
      <c r="M23" s="621"/>
      <c r="N23" s="621"/>
      <c r="O23" s="621"/>
      <c r="P23" s="621"/>
      <c r="Q23" s="622"/>
      <c r="R23" s="623">
        <v>1084968</v>
      </c>
      <c r="S23" s="624"/>
      <c r="T23" s="624"/>
      <c r="U23" s="624"/>
      <c r="V23" s="624"/>
      <c r="W23" s="624"/>
      <c r="X23" s="624"/>
      <c r="Y23" s="625"/>
      <c r="Z23" s="626">
        <v>0.6</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v>4563214</v>
      </c>
      <c r="BH23" s="624"/>
      <c r="BI23" s="624"/>
      <c r="BJ23" s="624"/>
      <c r="BK23" s="624"/>
      <c r="BL23" s="624"/>
      <c r="BM23" s="624"/>
      <c r="BN23" s="625"/>
      <c r="BO23" s="626">
        <v>7.5</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2">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96149637</v>
      </c>
      <c r="CS24" s="613"/>
      <c r="CT24" s="613"/>
      <c r="CU24" s="613"/>
      <c r="CV24" s="613"/>
      <c r="CW24" s="613"/>
      <c r="CX24" s="613"/>
      <c r="CY24" s="614"/>
      <c r="CZ24" s="617">
        <v>56.1</v>
      </c>
      <c r="DA24" s="618"/>
      <c r="DB24" s="618"/>
      <c r="DC24" s="634"/>
      <c r="DD24" s="658">
        <v>64684071</v>
      </c>
      <c r="DE24" s="613"/>
      <c r="DF24" s="613"/>
      <c r="DG24" s="613"/>
      <c r="DH24" s="613"/>
      <c r="DI24" s="613"/>
      <c r="DJ24" s="613"/>
      <c r="DK24" s="614"/>
      <c r="DL24" s="658">
        <v>56323182</v>
      </c>
      <c r="DM24" s="613"/>
      <c r="DN24" s="613"/>
      <c r="DO24" s="613"/>
      <c r="DP24" s="613"/>
      <c r="DQ24" s="613"/>
      <c r="DR24" s="613"/>
      <c r="DS24" s="613"/>
      <c r="DT24" s="613"/>
      <c r="DU24" s="613"/>
      <c r="DV24" s="614"/>
      <c r="DW24" s="617">
        <v>59.7</v>
      </c>
      <c r="DX24" s="618"/>
      <c r="DY24" s="618"/>
      <c r="DZ24" s="618"/>
      <c r="EA24" s="618"/>
      <c r="EB24" s="618"/>
      <c r="EC24" s="619"/>
    </row>
    <row r="25" spans="2:133" ht="11.25" customHeight="1" x14ac:dyDescent="0.2">
      <c r="B25" s="620" t="s">
        <v>280</v>
      </c>
      <c r="C25" s="621"/>
      <c r="D25" s="621"/>
      <c r="E25" s="621"/>
      <c r="F25" s="621"/>
      <c r="G25" s="621"/>
      <c r="H25" s="621"/>
      <c r="I25" s="621"/>
      <c r="J25" s="621"/>
      <c r="K25" s="621"/>
      <c r="L25" s="621"/>
      <c r="M25" s="621"/>
      <c r="N25" s="621"/>
      <c r="O25" s="621"/>
      <c r="P25" s="621"/>
      <c r="Q25" s="622"/>
      <c r="R25" s="623">
        <v>95978182</v>
      </c>
      <c r="S25" s="624"/>
      <c r="T25" s="624"/>
      <c r="U25" s="624"/>
      <c r="V25" s="624"/>
      <c r="W25" s="624"/>
      <c r="X25" s="624"/>
      <c r="Y25" s="625"/>
      <c r="Z25" s="626">
        <v>54.1</v>
      </c>
      <c r="AA25" s="626"/>
      <c r="AB25" s="626"/>
      <c r="AC25" s="626"/>
      <c r="AD25" s="627">
        <v>90330000</v>
      </c>
      <c r="AE25" s="627"/>
      <c r="AF25" s="627"/>
      <c r="AG25" s="627"/>
      <c r="AH25" s="627"/>
      <c r="AI25" s="627"/>
      <c r="AJ25" s="627"/>
      <c r="AK25" s="627"/>
      <c r="AL25" s="628">
        <v>96.7</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29882760</v>
      </c>
      <c r="CS25" s="655"/>
      <c r="CT25" s="655"/>
      <c r="CU25" s="655"/>
      <c r="CV25" s="655"/>
      <c r="CW25" s="655"/>
      <c r="CX25" s="655"/>
      <c r="CY25" s="656"/>
      <c r="CZ25" s="628">
        <v>17.399999999999999</v>
      </c>
      <c r="DA25" s="653"/>
      <c r="DB25" s="653"/>
      <c r="DC25" s="657"/>
      <c r="DD25" s="632">
        <v>27516868</v>
      </c>
      <c r="DE25" s="655"/>
      <c r="DF25" s="655"/>
      <c r="DG25" s="655"/>
      <c r="DH25" s="655"/>
      <c r="DI25" s="655"/>
      <c r="DJ25" s="655"/>
      <c r="DK25" s="656"/>
      <c r="DL25" s="632">
        <v>25389124</v>
      </c>
      <c r="DM25" s="655"/>
      <c r="DN25" s="655"/>
      <c r="DO25" s="655"/>
      <c r="DP25" s="655"/>
      <c r="DQ25" s="655"/>
      <c r="DR25" s="655"/>
      <c r="DS25" s="655"/>
      <c r="DT25" s="655"/>
      <c r="DU25" s="655"/>
      <c r="DV25" s="656"/>
      <c r="DW25" s="628">
        <v>26.9</v>
      </c>
      <c r="DX25" s="653"/>
      <c r="DY25" s="653"/>
      <c r="DZ25" s="653"/>
      <c r="EA25" s="653"/>
      <c r="EB25" s="653"/>
      <c r="EC25" s="654"/>
    </row>
    <row r="26" spans="2:133" ht="11.25" customHeight="1" x14ac:dyDescent="0.2">
      <c r="B26" s="620" t="s">
        <v>283</v>
      </c>
      <c r="C26" s="621"/>
      <c r="D26" s="621"/>
      <c r="E26" s="621"/>
      <c r="F26" s="621"/>
      <c r="G26" s="621"/>
      <c r="H26" s="621"/>
      <c r="I26" s="621"/>
      <c r="J26" s="621"/>
      <c r="K26" s="621"/>
      <c r="L26" s="621"/>
      <c r="M26" s="621"/>
      <c r="N26" s="621"/>
      <c r="O26" s="621"/>
      <c r="P26" s="621"/>
      <c r="Q26" s="622"/>
      <c r="R26" s="623">
        <v>40851</v>
      </c>
      <c r="S26" s="624"/>
      <c r="T26" s="624"/>
      <c r="U26" s="624"/>
      <c r="V26" s="624"/>
      <c r="W26" s="624"/>
      <c r="X26" s="624"/>
      <c r="Y26" s="625"/>
      <c r="Z26" s="626">
        <v>0</v>
      </c>
      <c r="AA26" s="626"/>
      <c r="AB26" s="626"/>
      <c r="AC26" s="626"/>
      <c r="AD26" s="627">
        <v>40851</v>
      </c>
      <c r="AE26" s="627"/>
      <c r="AF26" s="627"/>
      <c r="AG26" s="627"/>
      <c r="AH26" s="627"/>
      <c r="AI26" s="627"/>
      <c r="AJ26" s="627"/>
      <c r="AK26" s="627"/>
      <c r="AL26" s="628">
        <v>0</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20541846</v>
      </c>
      <c r="CS26" s="624"/>
      <c r="CT26" s="624"/>
      <c r="CU26" s="624"/>
      <c r="CV26" s="624"/>
      <c r="CW26" s="624"/>
      <c r="CX26" s="624"/>
      <c r="CY26" s="625"/>
      <c r="CZ26" s="628">
        <v>12</v>
      </c>
      <c r="DA26" s="653"/>
      <c r="DB26" s="653"/>
      <c r="DC26" s="657"/>
      <c r="DD26" s="632">
        <v>18624992</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3"/>
      <c r="DY26" s="653"/>
      <c r="DZ26" s="653"/>
      <c r="EA26" s="653"/>
      <c r="EB26" s="653"/>
      <c r="EC26" s="654"/>
    </row>
    <row r="27" spans="2:133" ht="11.25" customHeight="1" x14ac:dyDescent="0.2">
      <c r="B27" s="620" t="s">
        <v>286</v>
      </c>
      <c r="C27" s="621"/>
      <c r="D27" s="621"/>
      <c r="E27" s="621"/>
      <c r="F27" s="621"/>
      <c r="G27" s="621"/>
      <c r="H27" s="621"/>
      <c r="I27" s="621"/>
      <c r="J27" s="621"/>
      <c r="K27" s="621"/>
      <c r="L27" s="621"/>
      <c r="M27" s="621"/>
      <c r="N27" s="621"/>
      <c r="O27" s="621"/>
      <c r="P27" s="621"/>
      <c r="Q27" s="622"/>
      <c r="R27" s="623">
        <v>1155954</v>
      </c>
      <c r="S27" s="624"/>
      <c r="T27" s="624"/>
      <c r="U27" s="624"/>
      <c r="V27" s="624"/>
      <c r="W27" s="624"/>
      <c r="X27" s="624"/>
      <c r="Y27" s="625"/>
      <c r="Z27" s="626">
        <v>0.7</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61033305</v>
      </c>
      <c r="BH27" s="624"/>
      <c r="BI27" s="624"/>
      <c r="BJ27" s="624"/>
      <c r="BK27" s="624"/>
      <c r="BL27" s="624"/>
      <c r="BM27" s="624"/>
      <c r="BN27" s="625"/>
      <c r="BO27" s="626">
        <v>100</v>
      </c>
      <c r="BP27" s="626"/>
      <c r="BQ27" s="626"/>
      <c r="BR27" s="626"/>
      <c r="BS27" s="627">
        <v>495539</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48865167</v>
      </c>
      <c r="CS27" s="655"/>
      <c r="CT27" s="655"/>
      <c r="CU27" s="655"/>
      <c r="CV27" s="655"/>
      <c r="CW27" s="655"/>
      <c r="CX27" s="655"/>
      <c r="CY27" s="656"/>
      <c r="CZ27" s="628">
        <v>28.5</v>
      </c>
      <c r="DA27" s="653"/>
      <c r="DB27" s="653"/>
      <c r="DC27" s="657"/>
      <c r="DD27" s="632">
        <v>19985114</v>
      </c>
      <c r="DE27" s="655"/>
      <c r="DF27" s="655"/>
      <c r="DG27" s="655"/>
      <c r="DH27" s="655"/>
      <c r="DI27" s="655"/>
      <c r="DJ27" s="655"/>
      <c r="DK27" s="656"/>
      <c r="DL27" s="632">
        <v>13751969</v>
      </c>
      <c r="DM27" s="655"/>
      <c r="DN27" s="655"/>
      <c r="DO27" s="655"/>
      <c r="DP27" s="655"/>
      <c r="DQ27" s="655"/>
      <c r="DR27" s="655"/>
      <c r="DS27" s="655"/>
      <c r="DT27" s="655"/>
      <c r="DU27" s="655"/>
      <c r="DV27" s="656"/>
      <c r="DW27" s="628">
        <v>14.6</v>
      </c>
      <c r="DX27" s="653"/>
      <c r="DY27" s="653"/>
      <c r="DZ27" s="653"/>
      <c r="EA27" s="653"/>
      <c r="EB27" s="653"/>
      <c r="EC27" s="654"/>
    </row>
    <row r="28" spans="2:133" ht="11.25" customHeight="1" x14ac:dyDescent="0.2">
      <c r="B28" s="620" t="s">
        <v>289</v>
      </c>
      <c r="C28" s="621"/>
      <c r="D28" s="621"/>
      <c r="E28" s="621"/>
      <c r="F28" s="621"/>
      <c r="G28" s="621"/>
      <c r="H28" s="621"/>
      <c r="I28" s="621"/>
      <c r="J28" s="621"/>
      <c r="K28" s="621"/>
      <c r="L28" s="621"/>
      <c r="M28" s="621"/>
      <c r="N28" s="621"/>
      <c r="O28" s="621"/>
      <c r="P28" s="621"/>
      <c r="Q28" s="622"/>
      <c r="R28" s="623">
        <v>3674124</v>
      </c>
      <c r="S28" s="624"/>
      <c r="T28" s="624"/>
      <c r="U28" s="624"/>
      <c r="V28" s="624"/>
      <c r="W28" s="624"/>
      <c r="X28" s="624"/>
      <c r="Y28" s="625"/>
      <c r="Z28" s="626">
        <v>2.1</v>
      </c>
      <c r="AA28" s="626"/>
      <c r="AB28" s="626"/>
      <c r="AC28" s="626"/>
      <c r="AD28" s="627">
        <v>422972</v>
      </c>
      <c r="AE28" s="627"/>
      <c r="AF28" s="627"/>
      <c r="AG28" s="627"/>
      <c r="AH28" s="627"/>
      <c r="AI28" s="627"/>
      <c r="AJ28" s="627"/>
      <c r="AK28" s="627"/>
      <c r="AL28" s="628">
        <v>0.5</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17401710</v>
      </c>
      <c r="CS28" s="624"/>
      <c r="CT28" s="624"/>
      <c r="CU28" s="624"/>
      <c r="CV28" s="624"/>
      <c r="CW28" s="624"/>
      <c r="CX28" s="624"/>
      <c r="CY28" s="625"/>
      <c r="CZ28" s="628">
        <v>10.199999999999999</v>
      </c>
      <c r="DA28" s="653"/>
      <c r="DB28" s="653"/>
      <c r="DC28" s="657"/>
      <c r="DD28" s="632">
        <v>17182089</v>
      </c>
      <c r="DE28" s="624"/>
      <c r="DF28" s="624"/>
      <c r="DG28" s="624"/>
      <c r="DH28" s="624"/>
      <c r="DI28" s="624"/>
      <c r="DJ28" s="624"/>
      <c r="DK28" s="625"/>
      <c r="DL28" s="632">
        <v>17182089</v>
      </c>
      <c r="DM28" s="624"/>
      <c r="DN28" s="624"/>
      <c r="DO28" s="624"/>
      <c r="DP28" s="624"/>
      <c r="DQ28" s="624"/>
      <c r="DR28" s="624"/>
      <c r="DS28" s="624"/>
      <c r="DT28" s="624"/>
      <c r="DU28" s="624"/>
      <c r="DV28" s="625"/>
      <c r="DW28" s="628">
        <v>18.2</v>
      </c>
      <c r="DX28" s="653"/>
      <c r="DY28" s="653"/>
      <c r="DZ28" s="653"/>
      <c r="EA28" s="653"/>
      <c r="EB28" s="653"/>
      <c r="EC28" s="654"/>
    </row>
    <row r="29" spans="2:133" ht="11.25" customHeight="1" x14ac:dyDescent="0.2">
      <c r="B29" s="620" t="s">
        <v>291</v>
      </c>
      <c r="C29" s="621"/>
      <c r="D29" s="621"/>
      <c r="E29" s="621"/>
      <c r="F29" s="621"/>
      <c r="G29" s="621"/>
      <c r="H29" s="621"/>
      <c r="I29" s="621"/>
      <c r="J29" s="621"/>
      <c r="K29" s="621"/>
      <c r="L29" s="621"/>
      <c r="M29" s="621"/>
      <c r="N29" s="621"/>
      <c r="O29" s="621"/>
      <c r="P29" s="621"/>
      <c r="Q29" s="622"/>
      <c r="R29" s="623">
        <v>904100</v>
      </c>
      <c r="S29" s="624"/>
      <c r="T29" s="624"/>
      <c r="U29" s="624"/>
      <c r="V29" s="624"/>
      <c r="W29" s="624"/>
      <c r="X29" s="624"/>
      <c r="Y29" s="625"/>
      <c r="Z29" s="626">
        <v>0.5</v>
      </c>
      <c r="AA29" s="626"/>
      <c r="AB29" s="626"/>
      <c r="AC29" s="626"/>
      <c r="AD29" s="627" t="s">
        <v>122</v>
      </c>
      <c r="AE29" s="627"/>
      <c r="AF29" s="627"/>
      <c r="AG29" s="627"/>
      <c r="AH29" s="627"/>
      <c r="AI29" s="627"/>
      <c r="AJ29" s="627"/>
      <c r="AK29" s="627"/>
      <c r="AL29" s="628" t="s">
        <v>122</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292</v>
      </c>
      <c r="CE29" s="660"/>
      <c r="CF29" s="620" t="s">
        <v>66</v>
      </c>
      <c r="CG29" s="621"/>
      <c r="CH29" s="621"/>
      <c r="CI29" s="621"/>
      <c r="CJ29" s="621"/>
      <c r="CK29" s="621"/>
      <c r="CL29" s="621"/>
      <c r="CM29" s="621"/>
      <c r="CN29" s="621"/>
      <c r="CO29" s="621"/>
      <c r="CP29" s="621"/>
      <c r="CQ29" s="622"/>
      <c r="CR29" s="623">
        <v>17401337</v>
      </c>
      <c r="CS29" s="655"/>
      <c r="CT29" s="655"/>
      <c r="CU29" s="655"/>
      <c r="CV29" s="655"/>
      <c r="CW29" s="655"/>
      <c r="CX29" s="655"/>
      <c r="CY29" s="656"/>
      <c r="CZ29" s="628">
        <v>10.199999999999999</v>
      </c>
      <c r="DA29" s="653"/>
      <c r="DB29" s="653"/>
      <c r="DC29" s="657"/>
      <c r="DD29" s="632">
        <v>17181716</v>
      </c>
      <c r="DE29" s="655"/>
      <c r="DF29" s="655"/>
      <c r="DG29" s="655"/>
      <c r="DH29" s="655"/>
      <c r="DI29" s="655"/>
      <c r="DJ29" s="655"/>
      <c r="DK29" s="656"/>
      <c r="DL29" s="632">
        <v>17181716</v>
      </c>
      <c r="DM29" s="655"/>
      <c r="DN29" s="655"/>
      <c r="DO29" s="655"/>
      <c r="DP29" s="655"/>
      <c r="DQ29" s="655"/>
      <c r="DR29" s="655"/>
      <c r="DS29" s="655"/>
      <c r="DT29" s="655"/>
      <c r="DU29" s="655"/>
      <c r="DV29" s="656"/>
      <c r="DW29" s="628">
        <v>18.2</v>
      </c>
      <c r="DX29" s="653"/>
      <c r="DY29" s="653"/>
      <c r="DZ29" s="653"/>
      <c r="EA29" s="653"/>
      <c r="EB29" s="653"/>
      <c r="EC29" s="654"/>
    </row>
    <row r="30" spans="2:133" ht="11.25" customHeight="1" x14ac:dyDescent="0.2">
      <c r="B30" s="620" t="s">
        <v>293</v>
      </c>
      <c r="C30" s="621"/>
      <c r="D30" s="621"/>
      <c r="E30" s="621"/>
      <c r="F30" s="621"/>
      <c r="G30" s="621"/>
      <c r="H30" s="621"/>
      <c r="I30" s="621"/>
      <c r="J30" s="621"/>
      <c r="K30" s="621"/>
      <c r="L30" s="621"/>
      <c r="M30" s="621"/>
      <c r="N30" s="621"/>
      <c r="O30" s="621"/>
      <c r="P30" s="621"/>
      <c r="Q30" s="622"/>
      <c r="R30" s="623">
        <v>34652490</v>
      </c>
      <c r="S30" s="624"/>
      <c r="T30" s="624"/>
      <c r="U30" s="624"/>
      <c r="V30" s="624"/>
      <c r="W30" s="624"/>
      <c r="X30" s="624"/>
      <c r="Y30" s="625"/>
      <c r="Z30" s="626">
        <v>19.5</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65"/>
      <c r="BI30" s="665"/>
      <c r="BJ30" s="665"/>
      <c r="BK30" s="665"/>
      <c r="BL30" s="665"/>
      <c r="BM30" s="665"/>
      <c r="BN30" s="665"/>
      <c r="BO30" s="665"/>
      <c r="BP30" s="665"/>
      <c r="BQ30" s="666"/>
      <c r="BR30" s="605" t="s">
        <v>295</v>
      </c>
      <c r="BS30" s="665"/>
      <c r="BT30" s="665"/>
      <c r="BU30" s="665"/>
      <c r="BV30" s="665"/>
      <c r="BW30" s="665"/>
      <c r="BX30" s="665"/>
      <c r="BY30" s="665"/>
      <c r="BZ30" s="665"/>
      <c r="CA30" s="665"/>
      <c r="CB30" s="666"/>
      <c r="CD30" s="661"/>
      <c r="CE30" s="662"/>
      <c r="CF30" s="620" t="s">
        <v>296</v>
      </c>
      <c r="CG30" s="621"/>
      <c r="CH30" s="621"/>
      <c r="CI30" s="621"/>
      <c r="CJ30" s="621"/>
      <c r="CK30" s="621"/>
      <c r="CL30" s="621"/>
      <c r="CM30" s="621"/>
      <c r="CN30" s="621"/>
      <c r="CO30" s="621"/>
      <c r="CP30" s="621"/>
      <c r="CQ30" s="622"/>
      <c r="CR30" s="623">
        <v>16860199</v>
      </c>
      <c r="CS30" s="624"/>
      <c r="CT30" s="624"/>
      <c r="CU30" s="624"/>
      <c r="CV30" s="624"/>
      <c r="CW30" s="624"/>
      <c r="CX30" s="624"/>
      <c r="CY30" s="625"/>
      <c r="CZ30" s="628">
        <v>9.8000000000000007</v>
      </c>
      <c r="DA30" s="653"/>
      <c r="DB30" s="653"/>
      <c r="DC30" s="657"/>
      <c r="DD30" s="632">
        <v>16653299</v>
      </c>
      <c r="DE30" s="624"/>
      <c r="DF30" s="624"/>
      <c r="DG30" s="624"/>
      <c r="DH30" s="624"/>
      <c r="DI30" s="624"/>
      <c r="DJ30" s="624"/>
      <c r="DK30" s="625"/>
      <c r="DL30" s="632">
        <v>16653299</v>
      </c>
      <c r="DM30" s="624"/>
      <c r="DN30" s="624"/>
      <c r="DO30" s="624"/>
      <c r="DP30" s="624"/>
      <c r="DQ30" s="624"/>
      <c r="DR30" s="624"/>
      <c r="DS30" s="624"/>
      <c r="DT30" s="624"/>
      <c r="DU30" s="624"/>
      <c r="DV30" s="625"/>
      <c r="DW30" s="628">
        <v>17.7</v>
      </c>
      <c r="DX30" s="653"/>
      <c r="DY30" s="653"/>
      <c r="DZ30" s="653"/>
      <c r="EA30" s="653"/>
      <c r="EB30" s="653"/>
      <c r="EC30" s="654"/>
    </row>
    <row r="31" spans="2:133" ht="11.25" customHeight="1" x14ac:dyDescent="0.2">
      <c r="B31" s="636" t="s">
        <v>297</v>
      </c>
      <c r="C31" s="637"/>
      <c r="D31" s="637"/>
      <c r="E31" s="637"/>
      <c r="F31" s="637"/>
      <c r="G31" s="637"/>
      <c r="H31" s="637"/>
      <c r="I31" s="637"/>
      <c r="J31" s="637"/>
      <c r="K31" s="637"/>
      <c r="L31" s="637"/>
      <c r="M31" s="637"/>
      <c r="N31" s="637"/>
      <c r="O31" s="637"/>
      <c r="P31" s="637"/>
      <c r="Q31" s="638"/>
      <c r="R31" s="623">
        <v>2315981</v>
      </c>
      <c r="S31" s="624"/>
      <c r="T31" s="624"/>
      <c r="U31" s="624"/>
      <c r="V31" s="624"/>
      <c r="W31" s="624"/>
      <c r="X31" s="624"/>
      <c r="Y31" s="625"/>
      <c r="Z31" s="626">
        <v>1.3</v>
      </c>
      <c r="AA31" s="626"/>
      <c r="AB31" s="626"/>
      <c r="AC31" s="626"/>
      <c r="AD31" s="627">
        <v>2315981</v>
      </c>
      <c r="AE31" s="627"/>
      <c r="AF31" s="627"/>
      <c r="AG31" s="627"/>
      <c r="AH31" s="627"/>
      <c r="AI31" s="627"/>
      <c r="AJ31" s="627"/>
      <c r="AK31" s="627"/>
      <c r="AL31" s="628">
        <v>2.5</v>
      </c>
      <c r="AM31" s="629"/>
      <c r="AN31" s="629"/>
      <c r="AO31" s="630"/>
      <c r="AP31" s="669" t="s">
        <v>298</v>
      </c>
      <c r="AQ31" s="670"/>
      <c r="AR31" s="670"/>
      <c r="AS31" s="670"/>
      <c r="AT31" s="675" t="s">
        <v>299</v>
      </c>
      <c r="AU31" s="206"/>
      <c r="AV31" s="206"/>
      <c r="AW31" s="206"/>
      <c r="AX31" s="609" t="s">
        <v>177</v>
      </c>
      <c r="AY31" s="610"/>
      <c r="AZ31" s="610"/>
      <c r="BA31" s="610"/>
      <c r="BB31" s="610"/>
      <c r="BC31" s="610"/>
      <c r="BD31" s="610"/>
      <c r="BE31" s="610"/>
      <c r="BF31" s="611"/>
      <c r="BG31" s="679">
        <v>99.2</v>
      </c>
      <c r="BH31" s="667"/>
      <c r="BI31" s="667"/>
      <c r="BJ31" s="667"/>
      <c r="BK31" s="667"/>
      <c r="BL31" s="667"/>
      <c r="BM31" s="618">
        <v>97.5</v>
      </c>
      <c r="BN31" s="667"/>
      <c r="BO31" s="667"/>
      <c r="BP31" s="667"/>
      <c r="BQ31" s="668"/>
      <c r="BR31" s="679">
        <v>99.2</v>
      </c>
      <c r="BS31" s="667"/>
      <c r="BT31" s="667"/>
      <c r="BU31" s="667"/>
      <c r="BV31" s="667"/>
      <c r="BW31" s="667"/>
      <c r="BX31" s="618">
        <v>97.2</v>
      </c>
      <c r="BY31" s="667"/>
      <c r="BZ31" s="667"/>
      <c r="CA31" s="667"/>
      <c r="CB31" s="668"/>
      <c r="CD31" s="661"/>
      <c r="CE31" s="662"/>
      <c r="CF31" s="620" t="s">
        <v>300</v>
      </c>
      <c r="CG31" s="621"/>
      <c r="CH31" s="621"/>
      <c r="CI31" s="621"/>
      <c r="CJ31" s="621"/>
      <c r="CK31" s="621"/>
      <c r="CL31" s="621"/>
      <c r="CM31" s="621"/>
      <c r="CN31" s="621"/>
      <c r="CO31" s="621"/>
      <c r="CP31" s="621"/>
      <c r="CQ31" s="622"/>
      <c r="CR31" s="623">
        <v>541138</v>
      </c>
      <c r="CS31" s="655"/>
      <c r="CT31" s="655"/>
      <c r="CU31" s="655"/>
      <c r="CV31" s="655"/>
      <c r="CW31" s="655"/>
      <c r="CX31" s="655"/>
      <c r="CY31" s="656"/>
      <c r="CZ31" s="628">
        <v>0.3</v>
      </c>
      <c r="DA31" s="653"/>
      <c r="DB31" s="653"/>
      <c r="DC31" s="657"/>
      <c r="DD31" s="632">
        <v>528417</v>
      </c>
      <c r="DE31" s="655"/>
      <c r="DF31" s="655"/>
      <c r="DG31" s="655"/>
      <c r="DH31" s="655"/>
      <c r="DI31" s="655"/>
      <c r="DJ31" s="655"/>
      <c r="DK31" s="656"/>
      <c r="DL31" s="632">
        <v>528417</v>
      </c>
      <c r="DM31" s="655"/>
      <c r="DN31" s="655"/>
      <c r="DO31" s="655"/>
      <c r="DP31" s="655"/>
      <c r="DQ31" s="655"/>
      <c r="DR31" s="655"/>
      <c r="DS31" s="655"/>
      <c r="DT31" s="655"/>
      <c r="DU31" s="655"/>
      <c r="DV31" s="656"/>
      <c r="DW31" s="628">
        <v>0.6</v>
      </c>
      <c r="DX31" s="653"/>
      <c r="DY31" s="653"/>
      <c r="DZ31" s="653"/>
      <c r="EA31" s="653"/>
      <c r="EB31" s="653"/>
      <c r="EC31" s="654"/>
    </row>
    <row r="32" spans="2:133" ht="11.25" customHeight="1" x14ac:dyDescent="0.2">
      <c r="B32" s="620" t="s">
        <v>301</v>
      </c>
      <c r="C32" s="621"/>
      <c r="D32" s="621"/>
      <c r="E32" s="621"/>
      <c r="F32" s="621"/>
      <c r="G32" s="621"/>
      <c r="H32" s="621"/>
      <c r="I32" s="621"/>
      <c r="J32" s="621"/>
      <c r="K32" s="621"/>
      <c r="L32" s="621"/>
      <c r="M32" s="621"/>
      <c r="N32" s="621"/>
      <c r="O32" s="621"/>
      <c r="P32" s="621"/>
      <c r="Q32" s="622"/>
      <c r="R32" s="623">
        <v>10821886</v>
      </c>
      <c r="S32" s="624"/>
      <c r="T32" s="624"/>
      <c r="U32" s="624"/>
      <c r="V32" s="624"/>
      <c r="W32" s="624"/>
      <c r="X32" s="624"/>
      <c r="Y32" s="625"/>
      <c r="Z32" s="626">
        <v>6.1</v>
      </c>
      <c r="AA32" s="626"/>
      <c r="AB32" s="626"/>
      <c r="AC32" s="626"/>
      <c r="AD32" s="627" t="s">
        <v>122</v>
      </c>
      <c r="AE32" s="627"/>
      <c r="AF32" s="627"/>
      <c r="AG32" s="627"/>
      <c r="AH32" s="627"/>
      <c r="AI32" s="627"/>
      <c r="AJ32" s="627"/>
      <c r="AK32" s="627"/>
      <c r="AL32" s="628" t="s">
        <v>122</v>
      </c>
      <c r="AM32" s="629"/>
      <c r="AN32" s="629"/>
      <c r="AO32" s="630"/>
      <c r="AP32" s="671"/>
      <c r="AQ32" s="672"/>
      <c r="AR32" s="672"/>
      <c r="AS32" s="672"/>
      <c r="AT32" s="676"/>
      <c r="AU32" s="202" t="s">
        <v>302</v>
      </c>
      <c r="AX32" s="620" t="s">
        <v>303</v>
      </c>
      <c r="AY32" s="621"/>
      <c r="AZ32" s="621"/>
      <c r="BA32" s="621"/>
      <c r="BB32" s="621"/>
      <c r="BC32" s="621"/>
      <c r="BD32" s="621"/>
      <c r="BE32" s="621"/>
      <c r="BF32" s="622"/>
      <c r="BG32" s="680">
        <v>99</v>
      </c>
      <c r="BH32" s="655"/>
      <c r="BI32" s="655"/>
      <c r="BJ32" s="655"/>
      <c r="BK32" s="655"/>
      <c r="BL32" s="655"/>
      <c r="BM32" s="629">
        <v>96.5</v>
      </c>
      <c r="BN32" s="655"/>
      <c r="BO32" s="655"/>
      <c r="BP32" s="655"/>
      <c r="BQ32" s="678"/>
      <c r="BR32" s="680">
        <v>98.9</v>
      </c>
      <c r="BS32" s="655"/>
      <c r="BT32" s="655"/>
      <c r="BU32" s="655"/>
      <c r="BV32" s="655"/>
      <c r="BW32" s="655"/>
      <c r="BX32" s="629">
        <v>96.4</v>
      </c>
      <c r="BY32" s="655"/>
      <c r="BZ32" s="655"/>
      <c r="CA32" s="655"/>
      <c r="CB32" s="678"/>
      <c r="CD32" s="663"/>
      <c r="CE32" s="664"/>
      <c r="CF32" s="620" t="s">
        <v>304</v>
      </c>
      <c r="CG32" s="621"/>
      <c r="CH32" s="621"/>
      <c r="CI32" s="621"/>
      <c r="CJ32" s="621"/>
      <c r="CK32" s="621"/>
      <c r="CL32" s="621"/>
      <c r="CM32" s="621"/>
      <c r="CN32" s="621"/>
      <c r="CO32" s="621"/>
      <c r="CP32" s="621"/>
      <c r="CQ32" s="622"/>
      <c r="CR32" s="623">
        <v>373</v>
      </c>
      <c r="CS32" s="624"/>
      <c r="CT32" s="624"/>
      <c r="CU32" s="624"/>
      <c r="CV32" s="624"/>
      <c r="CW32" s="624"/>
      <c r="CX32" s="624"/>
      <c r="CY32" s="625"/>
      <c r="CZ32" s="628">
        <v>0</v>
      </c>
      <c r="DA32" s="653"/>
      <c r="DB32" s="653"/>
      <c r="DC32" s="657"/>
      <c r="DD32" s="632">
        <v>373</v>
      </c>
      <c r="DE32" s="624"/>
      <c r="DF32" s="624"/>
      <c r="DG32" s="624"/>
      <c r="DH32" s="624"/>
      <c r="DI32" s="624"/>
      <c r="DJ32" s="624"/>
      <c r="DK32" s="625"/>
      <c r="DL32" s="632">
        <v>373</v>
      </c>
      <c r="DM32" s="624"/>
      <c r="DN32" s="624"/>
      <c r="DO32" s="624"/>
      <c r="DP32" s="624"/>
      <c r="DQ32" s="624"/>
      <c r="DR32" s="624"/>
      <c r="DS32" s="624"/>
      <c r="DT32" s="624"/>
      <c r="DU32" s="624"/>
      <c r="DV32" s="625"/>
      <c r="DW32" s="628">
        <v>0</v>
      </c>
      <c r="DX32" s="653"/>
      <c r="DY32" s="653"/>
      <c r="DZ32" s="653"/>
      <c r="EA32" s="653"/>
      <c r="EB32" s="653"/>
      <c r="EC32" s="654"/>
    </row>
    <row r="33" spans="2:133" ht="11.25" customHeight="1" x14ac:dyDescent="0.2">
      <c r="B33" s="620" t="s">
        <v>305</v>
      </c>
      <c r="C33" s="621"/>
      <c r="D33" s="621"/>
      <c r="E33" s="621"/>
      <c r="F33" s="621"/>
      <c r="G33" s="621"/>
      <c r="H33" s="621"/>
      <c r="I33" s="621"/>
      <c r="J33" s="621"/>
      <c r="K33" s="621"/>
      <c r="L33" s="621"/>
      <c r="M33" s="621"/>
      <c r="N33" s="621"/>
      <c r="O33" s="621"/>
      <c r="P33" s="621"/>
      <c r="Q33" s="622"/>
      <c r="R33" s="623">
        <v>2594267</v>
      </c>
      <c r="S33" s="624"/>
      <c r="T33" s="624"/>
      <c r="U33" s="624"/>
      <c r="V33" s="624"/>
      <c r="W33" s="624"/>
      <c r="X33" s="624"/>
      <c r="Y33" s="625"/>
      <c r="Z33" s="626">
        <v>1.5</v>
      </c>
      <c r="AA33" s="626"/>
      <c r="AB33" s="626"/>
      <c r="AC33" s="626"/>
      <c r="AD33" s="627">
        <v>177900</v>
      </c>
      <c r="AE33" s="627"/>
      <c r="AF33" s="627"/>
      <c r="AG33" s="627"/>
      <c r="AH33" s="627"/>
      <c r="AI33" s="627"/>
      <c r="AJ33" s="627"/>
      <c r="AK33" s="627"/>
      <c r="AL33" s="628">
        <v>0.2</v>
      </c>
      <c r="AM33" s="629"/>
      <c r="AN33" s="629"/>
      <c r="AO33" s="630"/>
      <c r="AP33" s="673"/>
      <c r="AQ33" s="674"/>
      <c r="AR33" s="674"/>
      <c r="AS33" s="674"/>
      <c r="AT33" s="677"/>
      <c r="AU33" s="207"/>
      <c r="AV33" s="207"/>
      <c r="AW33" s="207"/>
      <c r="AX33" s="644" t="s">
        <v>306</v>
      </c>
      <c r="AY33" s="645"/>
      <c r="AZ33" s="645"/>
      <c r="BA33" s="645"/>
      <c r="BB33" s="645"/>
      <c r="BC33" s="645"/>
      <c r="BD33" s="645"/>
      <c r="BE33" s="645"/>
      <c r="BF33" s="646"/>
      <c r="BG33" s="681">
        <v>99.3</v>
      </c>
      <c r="BH33" s="682"/>
      <c r="BI33" s="682"/>
      <c r="BJ33" s="682"/>
      <c r="BK33" s="682"/>
      <c r="BL33" s="682"/>
      <c r="BM33" s="683">
        <v>98</v>
      </c>
      <c r="BN33" s="682"/>
      <c r="BO33" s="682"/>
      <c r="BP33" s="682"/>
      <c r="BQ33" s="684"/>
      <c r="BR33" s="681">
        <v>99.4</v>
      </c>
      <c r="BS33" s="682"/>
      <c r="BT33" s="682"/>
      <c r="BU33" s="682"/>
      <c r="BV33" s="682"/>
      <c r="BW33" s="682"/>
      <c r="BX33" s="683">
        <v>97.5</v>
      </c>
      <c r="BY33" s="682"/>
      <c r="BZ33" s="682"/>
      <c r="CA33" s="682"/>
      <c r="CB33" s="684"/>
      <c r="CD33" s="620" t="s">
        <v>307</v>
      </c>
      <c r="CE33" s="621"/>
      <c r="CF33" s="621"/>
      <c r="CG33" s="621"/>
      <c r="CH33" s="621"/>
      <c r="CI33" s="621"/>
      <c r="CJ33" s="621"/>
      <c r="CK33" s="621"/>
      <c r="CL33" s="621"/>
      <c r="CM33" s="621"/>
      <c r="CN33" s="621"/>
      <c r="CO33" s="621"/>
      <c r="CP33" s="621"/>
      <c r="CQ33" s="622"/>
      <c r="CR33" s="623">
        <v>60998608</v>
      </c>
      <c r="CS33" s="655"/>
      <c r="CT33" s="655"/>
      <c r="CU33" s="655"/>
      <c r="CV33" s="655"/>
      <c r="CW33" s="655"/>
      <c r="CX33" s="655"/>
      <c r="CY33" s="656"/>
      <c r="CZ33" s="628">
        <v>35.6</v>
      </c>
      <c r="DA33" s="653"/>
      <c r="DB33" s="653"/>
      <c r="DC33" s="657"/>
      <c r="DD33" s="632">
        <v>46365073</v>
      </c>
      <c r="DE33" s="655"/>
      <c r="DF33" s="655"/>
      <c r="DG33" s="655"/>
      <c r="DH33" s="655"/>
      <c r="DI33" s="655"/>
      <c r="DJ33" s="655"/>
      <c r="DK33" s="656"/>
      <c r="DL33" s="632">
        <v>37438275</v>
      </c>
      <c r="DM33" s="655"/>
      <c r="DN33" s="655"/>
      <c r="DO33" s="655"/>
      <c r="DP33" s="655"/>
      <c r="DQ33" s="655"/>
      <c r="DR33" s="655"/>
      <c r="DS33" s="655"/>
      <c r="DT33" s="655"/>
      <c r="DU33" s="655"/>
      <c r="DV33" s="656"/>
      <c r="DW33" s="628">
        <v>39.700000000000003</v>
      </c>
      <c r="DX33" s="653"/>
      <c r="DY33" s="653"/>
      <c r="DZ33" s="653"/>
      <c r="EA33" s="653"/>
      <c r="EB33" s="653"/>
      <c r="EC33" s="654"/>
    </row>
    <row r="34" spans="2:133" ht="11.25" customHeight="1" x14ac:dyDescent="0.2">
      <c r="B34" s="620" t="s">
        <v>308</v>
      </c>
      <c r="C34" s="621"/>
      <c r="D34" s="621"/>
      <c r="E34" s="621"/>
      <c r="F34" s="621"/>
      <c r="G34" s="621"/>
      <c r="H34" s="621"/>
      <c r="I34" s="621"/>
      <c r="J34" s="621"/>
      <c r="K34" s="621"/>
      <c r="L34" s="621"/>
      <c r="M34" s="621"/>
      <c r="N34" s="621"/>
      <c r="O34" s="621"/>
      <c r="P34" s="621"/>
      <c r="Q34" s="622"/>
      <c r="R34" s="623">
        <v>891398</v>
      </c>
      <c r="S34" s="624"/>
      <c r="T34" s="624"/>
      <c r="U34" s="624"/>
      <c r="V34" s="624"/>
      <c r="W34" s="624"/>
      <c r="X34" s="624"/>
      <c r="Y34" s="625"/>
      <c r="Z34" s="626">
        <v>0.5</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27712560</v>
      </c>
      <c r="CS34" s="624"/>
      <c r="CT34" s="624"/>
      <c r="CU34" s="624"/>
      <c r="CV34" s="624"/>
      <c r="CW34" s="624"/>
      <c r="CX34" s="624"/>
      <c r="CY34" s="625"/>
      <c r="CZ34" s="628">
        <v>16.2</v>
      </c>
      <c r="DA34" s="653"/>
      <c r="DB34" s="653"/>
      <c r="DC34" s="657"/>
      <c r="DD34" s="632">
        <v>20223960</v>
      </c>
      <c r="DE34" s="624"/>
      <c r="DF34" s="624"/>
      <c r="DG34" s="624"/>
      <c r="DH34" s="624"/>
      <c r="DI34" s="624"/>
      <c r="DJ34" s="624"/>
      <c r="DK34" s="625"/>
      <c r="DL34" s="632">
        <v>17652974</v>
      </c>
      <c r="DM34" s="624"/>
      <c r="DN34" s="624"/>
      <c r="DO34" s="624"/>
      <c r="DP34" s="624"/>
      <c r="DQ34" s="624"/>
      <c r="DR34" s="624"/>
      <c r="DS34" s="624"/>
      <c r="DT34" s="624"/>
      <c r="DU34" s="624"/>
      <c r="DV34" s="625"/>
      <c r="DW34" s="628">
        <v>18.7</v>
      </c>
      <c r="DX34" s="653"/>
      <c r="DY34" s="653"/>
      <c r="DZ34" s="653"/>
      <c r="EA34" s="653"/>
      <c r="EB34" s="653"/>
      <c r="EC34" s="654"/>
    </row>
    <row r="35" spans="2:133" ht="11.25" customHeight="1" x14ac:dyDescent="0.2">
      <c r="B35" s="620" t="s">
        <v>310</v>
      </c>
      <c r="C35" s="621"/>
      <c r="D35" s="621"/>
      <c r="E35" s="621"/>
      <c r="F35" s="621"/>
      <c r="G35" s="621"/>
      <c r="H35" s="621"/>
      <c r="I35" s="621"/>
      <c r="J35" s="621"/>
      <c r="K35" s="621"/>
      <c r="L35" s="621"/>
      <c r="M35" s="621"/>
      <c r="N35" s="621"/>
      <c r="O35" s="621"/>
      <c r="P35" s="621"/>
      <c r="Q35" s="622"/>
      <c r="R35" s="623">
        <v>4596093</v>
      </c>
      <c r="S35" s="624"/>
      <c r="T35" s="624"/>
      <c r="U35" s="624"/>
      <c r="V35" s="624"/>
      <c r="W35" s="624"/>
      <c r="X35" s="624"/>
      <c r="Y35" s="625"/>
      <c r="Z35" s="626">
        <v>2.6</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695085</v>
      </c>
      <c r="CS35" s="655"/>
      <c r="CT35" s="655"/>
      <c r="CU35" s="655"/>
      <c r="CV35" s="655"/>
      <c r="CW35" s="655"/>
      <c r="CX35" s="655"/>
      <c r="CY35" s="656"/>
      <c r="CZ35" s="628">
        <v>0.4</v>
      </c>
      <c r="DA35" s="653"/>
      <c r="DB35" s="653"/>
      <c r="DC35" s="657"/>
      <c r="DD35" s="632">
        <v>658263</v>
      </c>
      <c r="DE35" s="655"/>
      <c r="DF35" s="655"/>
      <c r="DG35" s="655"/>
      <c r="DH35" s="655"/>
      <c r="DI35" s="655"/>
      <c r="DJ35" s="655"/>
      <c r="DK35" s="656"/>
      <c r="DL35" s="632">
        <v>651514</v>
      </c>
      <c r="DM35" s="655"/>
      <c r="DN35" s="655"/>
      <c r="DO35" s="655"/>
      <c r="DP35" s="655"/>
      <c r="DQ35" s="655"/>
      <c r="DR35" s="655"/>
      <c r="DS35" s="655"/>
      <c r="DT35" s="655"/>
      <c r="DU35" s="655"/>
      <c r="DV35" s="656"/>
      <c r="DW35" s="628">
        <v>0.7</v>
      </c>
      <c r="DX35" s="653"/>
      <c r="DY35" s="653"/>
      <c r="DZ35" s="653"/>
      <c r="EA35" s="653"/>
      <c r="EB35" s="653"/>
      <c r="EC35" s="654"/>
    </row>
    <row r="36" spans="2:133" ht="11.25" customHeight="1" x14ac:dyDescent="0.2">
      <c r="B36" s="620" t="s">
        <v>314</v>
      </c>
      <c r="C36" s="621"/>
      <c r="D36" s="621"/>
      <c r="E36" s="621"/>
      <c r="F36" s="621"/>
      <c r="G36" s="621"/>
      <c r="H36" s="621"/>
      <c r="I36" s="621"/>
      <c r="J36" s="621"/>
      <c r="K36" s="621"/>
      <c r="L36" s="621"/>
      <c r="M36" s="621"/>
      <c r="N36" s="621"/>
      <c r="O36" s="621"/>
      <c r="P36" s="621"/>
      <c r="Q36" s="622"/>
      <c r="R36" s="623">
        <v>3043331</v>
      </c>
      <c r="S36" s="624"/>
      <c r="T36" s="624"/>
      <c r="U36" s="624"/>
      <c r="V36" s="624"/>
      <c r="W36" s="624"/>
      <c r="X36" s="624"/>
      <c r="Y36" s="625"/>
      <c r="Z36" s="626">
        <v>1.7</v>
      </c>
      <c r="AA36" s="626"/>
      <c r="AB36" s="626"/>
      <c r="AC36" s="626"/>
      <c r="AD36" s="627" t="s">
        <v>122</v>
      </c>
      <c r="AE36" s="627"/>
      <c r="AF36" s="627"/>
      <c r="AG36" s="627"/>
      <c r="AH36" s="627"/>
      <c r="AI36" s="627"/>
      <c r="AJ36" s="627"/>
      <c r="AK36" s="627"/>
      <c r="AL36" s="628" t="s">
        <v>122</v>
      </c>
      <c r="AM36" s="629"/>
      <c r="AN36" s="629"/>
      <c r="AO36" s="630"/>
      <c r="AP36" s="210"/>
      <c r="AQ36" s="689" t="s">
        <v>315</v>
      </c>
      <c r="AR36" s="690"/>
      <c r="AS36" s="690"/>
      <c r="AT36" s="690"/>
      <c r="AU36" s="690"/>
      <c r="AV36" s="690"/>
      <c r="AW36" s="690"/>
      <c r="AX36" s="690"/>
      <c r="AY36" s="691"/>
      <c r="AZ36" s="612">
        <v>21259754</v>
      </c>
      <c r="BA36" s="613"/>
      <c r="BB36" s="613"/>
      <c r="BC36" s="613"/>
      <c r="BD36" s="613"/>
      <c r="BE36" s="613"/>
      <c r="BF36" s="685"/>
      <c r="BG36" s="609" t="s">
        <v>316</v>
      </c>
      <c r="BH36" s="610"/>
      <c r="BI36" s="610"/>
      <c r="BJ36" s="610"/>
      <c r="BK36" s="610"/>
      <c r="BL36" s="610"/>
      <c r="BM36" s="610"/>
      <c r="BN36" s="610"/>
      <c r="BO36" s="610"/>
      <c r="BP36" s="610"/>
      <c r="BQ36" s="610"/>
      <c r="BR36" s="610"/>
      <c r="BS36" s="610"/>
      <c r="BT36" s="610"/>
      <c r="BU36" s="611"/>
      <c r="BV36" s="612">
        <v>593829</v>
      </c>
      <c r="BW36" s="613"/>
      <c r="BX36" s="613"/>
      <c r="BY36" s="613"/>
      <c r="BZ36" s="613"/>
      <c r="CA36" s="613"/>
      <c r="CB36" s="685"/>
      <c r="CD36" s="620" t="s">
        <v>317</v>
      </c>
      <c r="CE36" s="621"/>
      <c r="CF36" s="621"/>
      <c r="CG36" s="621"/>
      <c r="CH36" s="621"/>
      <c r="CI36" s="621"/>
      <c r="CJ36" s="621"/>
      <c r="CK36" s="621"/>
      <c r="CL36" s="621"/>
      <c r="CM36" s="621"/>
      <c r="CN36" s="621"/>
      <c r="CO36" s="621"/>
      <c r="CP36" s="621"/>
      <c r="CQ36" s="622"/>
      <c r="CR36" s="623">
        <v>12742861</v>
      </c>
      <c r="CS36" s="624"/>
      <c r="CT36" s="624"/>
      <c r="CU36" s="624"/>
      <c r="CV36" s="624"/>
      <c r="CW36" s="624"/>
      <c r="CX36" s="624"/>
      <c r="CY36" s="625"/>
      <c r="CZ36" s="628">
        <v>7.4</v>
      </c>
      <c r="DA36" s="653"/>
      <c r="DB36" s="653"/>
      <c r="DC36" s="657"/>
      <c r="DD36" s="632">
        <v>10827498</v>
      </c>
      <c r="DE36" s="624"/>
      <c r="DF36" s="624"/>
      <c r="DG36" s="624"/>
      <c r="DH36" s="624"/>
      <c r="DI36" s="624"/>
      <c r="DJ36" s="624"/>
      <c r="DK36" s="625"/>
      <c r="DL36" s="632">
        <v>7416863</v>
      </c>
      <c r="DM36" s="624"/>
      <c r="DN36" s="624"/>
      <c r="DO36" s="624"/>
      <c r="DP36" s="624"/>
      <c r="DQ36" s="624"/>
      <c r="DR36" s="624"/>
      <c r="DS36" s="624"/>
      <c r="DT36" s="624"/>
      <c r="DU36" s="624"/>
      <c r="DV36" s="625"/>
      <c r="DW36" s="628">
        <v>7.9</v>
      </c>
      <c r="DX36" s="653"/>
      <c r="DY36" s="653"/>
      <c r="DZ36" s="653"/>
      <c r="EA36" s="653"/>
      <c r="EB36" s="653"/>
      <c r="EC36" s="654"/>
    </row>
    <row r="37" spans="2:133" ht="11.25" customHeight="1" x14ac:dyDescent="0.2">
      <c r="B37" s="620" t="s">
        <v>318</v>
      </c>
      <c r="C37" s="621"/>
      <c r="D37" s="621"/>
      <c r="E37" s="621"/>
      <c r="F37" s="621"/>
      <c r="G37" s="621"/>
      <c r="H37" s="621"/>
      <c r="I37" s="621"/>
      <c r="J37" s="621"/>
      <c r="K37" s="621"/>
      <c r="L37" s="621"/>
      <c r="M37" s="621"/>
      <c r="N37" s="621"/>
      <c r="O37" s="621"/>
      <c r="P37" s="621"/>
      <c r="Q37" s="622"/>
      <c r="R37" s="623">
        <v>6118041</v>
      </c>
      <c r="S37" s="624"/>
      <c r="T37" s="624"/>
      <c r="U37" s="624"/>
      <c r="V37" s="624"/>
      <c r="W37" s="624"/>
      <c r="X37" s="624"/>
      <c r="Y37" s="625"/>
      <c r="Z37" s="626">
        <v>3.5</v>
      </c>
      <c r="AA37" s="626"/>
      <c r="AB37" s="626"/>
      <c r="AC37" s="626"/>
      <c r="AD37" s="627">
        <v>106680</v>
      </c>
      <c r="AE37" s="627"/>
      <c r="AF37" s="627"/>
      <c r="AG37" s="627"/>
      <c r="AH37" s="627"/>
      <c r="AI37" s="627"/>
      <c r="AJ37" s="627"/>
      <c r="AK37" s="627"/>
      <c r="AL37" s="628">
        <v>0.1</v>
      </c>
      <c r="AM37" s="629"/>
      <c r="AN37" s="629"/>
      <c r="AO37" s="630"/>
      <c r="AQ37" s="686" t="s">
        <v>319</v>
      </c>
      <c r="AR37" s="687"/>
      <c r="AS37" s="687"/>
      <c r="AT37" s="687"/>
      <c r="AU37" s="687"/>
      <c r="AV37" s="687"/>
      <c r="AW37" s="687"/>
      <c r="AX37" s="687"/>
      <c r="AY37" s="688"/>
      <c r="AZ37" s="623">
        <v>4118217</v>
      </c>
      <c r="BA37" s="624"/>
      <c r="BB37" s="624"/>
      <c r="BC37" s="624"/>
      <c r="BD37" s="655"/>
      <c r="BE37" s="655"/>
      <c r="BF37" s="678"/>
      <c r="BG37" s="620" t="s">
        <v>320</v>
      </c>
      <c r="BH37" s="621"/>
      <c r="BI37" s="621"/>
      <c r="BJ37" s="621"/>
      <c r="BK37" s="621"/>
      <c r="BL37" s="621"/>
      <c r="BM37" s="621"/>
      <c r="BN37" s="621"/>
      <c r="BO37" s="621"/>
      <c r="BP37" s="621"/>
      <c r="BQ37" s="621"/>
      <c r="BR37" s="621"/>
      <c r="BS37" s="621"/>
      <c r="BT37" s="621"/>
      <c r="BU37" s="622"/>
      <c r="BV37" s="623">
        <v>477376</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14288</v>
      </c>
      <c r="CS37" s="655"/>
      <c r="CT37" s="655"/>
      <c r="CU37" s="655"/>
      <c r="CV37" s="655"/>
      <c r="CW37" s="655"/>
      <c r="CX37" s="655"/>
      <c r="CY37" s="656"/>
      <c r="CZ37" s="628">
        <v>0</v>
      </c>
      <c r="DA37" s="653"/>
      <c r="DB37" s="653"/>
      <c r="DC37" s="657"/>
      <c r="DD37" s="632">
        <v>14288</v>
      </c>
      <c r="DE37" s="655"/>
      <c r="DF37" s="655"/>
      <c r="DG37" s="655"/>
      <c r="DH37" s="655"/>
      <c r="DI37" s="655"/>
      <c r="DJ37" s="655"/>
      <c r="DK37" s="656"/>
      <c r="DL37" s="632">
        <v>14288</v>
      </c>
      <c r="DM37" s="655"/>
      <c r="DN37" s="655"/>
      <c r="DO37" s="655"/>
      <c r="DP37" s="655"/>
      <c r="DQ37" s="655"/>
      <c r="DR37" s="655"/>
      <c r="DS37" s="655"/>
      <c r="DT37" s="655"/>
      <c r="DU37" s="655"/>
      <c r="DV37" s="656"/>
      <c r="DW37" s="628">
        <v>0</v>
      </c>
      <c r="DX37" s="653"/>
      <c r="DY37" s="653"/>
      <c r="DZ37" s="653"/>
      <c r="EA37" s="653"/>
      <c r="EB37" s="653"/>
      <c r="EC37" s="654"/>
    </row>
    <row r="38" spans="2:133" ht="11.25" customHeight="1" x14ac:dyDescent="0.2">
      <c r="B38" s="620" t="s">
        <v>322</v>
      </c>
      <c r="C38" s="621"/>
      <c r="D38" s="621"/>
      <c r="E38" s="621"/>
      <c r="F38" s="621"/>
      <c r="G38" s="621"/>
      <c r="H38" s="621"/>
      <c r="I38" s="621"/>
      <c r="J38" s="621"/>
      <c r="K38" s="621"/>
      <c r="L38" s="621"/>
      <c r="M38" s="621"/>
      <c r="N38" s="621"/>
      <c r="O38" s="621"/>
      <c r="P38" s="621"/>
      <c r="Q38" s="622"/>
      <c r="R38" s="623">
        <v>10533800</v>
      </c>
      <c r="S38" s="624"/>
      <c r="T38" s="624"/>
      <c r="U38" s="624"/>
      <c r="V38" s="624"/>
      <c r="W38" s="624"/>
      <c r="X38" s="624"/>
      <c r="Y38" s="625"/>
      <c r="Z38" s="626">
        <v>5.9</v>
      </c>
      <c r="AA38" s="626"/>
      <c r="AB38" s="626"/>
      <c r="AC38" s="626"/>
      <c r="AD38" s="627" t="s">
        <v>122</v>
      </c>
      <c r="AE38" s="627"/>
      <c r="AF38" s="627"/>
      <c r="AG38" s="627"/>
      <c r="AH38" s="627"/>
      <c r="AI38" s="627"/>
      <c r="AJ38" s="627"/>
      <c r="AK38" s="627"/>
      <c r="AL38" s="628" t="s">
        <v>122</v>
      </c>
      <c r="AM38" s="629"/>
      <c r="AN38" s="629"/>
      <c r="AO38" s="630"/>
      <c r="AQ38" s="686" t="s">
        <v>323</v>
      </c>
      <c r="AR38" s="687"/>
      <c r="AS38" s="687"/>
      <c r="AT38" s="687"/>
      <c r="AU38" s="687"/>
      <c r="AV38" s="687"/>
      <c r="AW38" s="687"/>
      <c r="AX38" s="687"/>
      <c r="AY38" s="688"/>
      <c r="AZ38" s="623">
        <v>1233521</v>
      </c>
      <c r="BA38" s="624"/>
      <c r="BB38" s="624"/>
      <c r="BC38" s="624"/>
      <c r="BD38" s="655"/>
      <c r="BE38" s="655"/>
      <c r="BF38" s="678"/>
      <c r="BG38" s="620" t="s">
        <v>324</v>
      </c>
      <c r="BH38" s="621"/>
      <c r="BI38" s="621"/>
      <c r="BJ38" s="621"/>
      <c r="BK38" s="621"/>
      <c r="BL38" s="621"/>
      <c r="BM38" s="621"/>
      <c r="BN38" s="621"/>
      <c r="BO38" s="621"/>
      <c r="BP38" s="621"/>
      <c r="BQ38" s="621"/>
      <c r="BR38" s="621"/>
      <c r="BS38" s="621"/>
      <c r="BT38" s="621"/>
      <c r="BU38" s="622"/>
      <c r="BV38" s="623">
        <v>50115</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15828322</v>
      </c>
      <c r="CS38" s="624"/>
      <c r="CT38" s="624"/>
      <c r="CU38" s="624"/>
      <c r="CV38" s="624"/>
      <c r="CW38" s="624"/>
      <c r="CX38" s="624"/>
      <c r="CY38" s="625"/>
      <c r="CZ38" s="628">
        <v>9.1999999999999993</v>
      </c>
      <c r="DA38" s="653"/>
      <c r="DB38" s="653"/>
      <c r="DC38" s="657"/>
      <c r="DD38" s="632">
        <v>13105228</v>
      </c>
      <c r="DE38" s="624"/>
      <c r="DF38" s="624"/>
      <c r="DG38" s="624"/>
      <c r="DH38" s="624"/>
      <c r="DI38" s="624"/>
      <c r="DJ38" s="624"/>
      <c r="DK38" s="625"/>
      <c r="DL38" s="632">
        <v>11716924</v>
      </c>
      <c r="DM38" s="624"/>
      <c r="DN38" s="624"/>
      <c r="DO38" s="624"/>
      <c r="DP38" s="624"/>
      <c r="DQ38" s="624"/>
      <c r="DR38" s="624"/>
      <c r="DS38" s="624"/>
      <c r="DT38" s="624"/>
      <c r="DU38" s="624"/>
      <c r="DV38" s="625"/>
      <c r="DW38" s="628">
        <v>12.4</v>
      </c>
      <c r="DX38" s="653"/>
      <c r="DY38" s="653"/>
      <c r="DZ38" s="653"/>
      <c r="EA38" s="653"/>
      <c r="EB38" s="653"/>
      <c r="EC38" s="654"/>
    </row>
    <row r="39" spans="2:133" ht="11.25" customHeight="1" x14ac:dyDescent="0.2">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6" t="s">
        <v>327</v>
      </c>
      <c r="AR39" s="687"/>
      <c r="AS39" s="687"/>
      <c r="AT39" s="687"/>
      <c r="AU39" s="687"/>
      <c r="AV39" s="687"/>
      <c r="AW39" s="687"/>
      <c r="AX39" s="687"/>
      <c r="AY39" s="688"/>
      <c r="AZ39" s="623">
        <v>79694</v>
      </c>
      <c r="BA39" s="624"/>
      <c r="BB39" s="624"/>
      <c r="BC39" s="624"/>
      <c r="BD39" s="655"/>
      <c r="BE39" s="655"/>
      <c r="BF39" s="678"/>
      <c r="BG39" s="620" t="s">
        <v>328</v>
      </c>
      <c r="BH39" s="621"/>
      <c r="BI39" s="621"/>
      <c r="BJ39" s="621"/>
      <c r="BK39" s="621"/>
      <c r="BL39" s="621"/>
      <c r="BM39" s="621"/>
      <c r="BN39" s="621"/>
      <c r="BO39" s="621"/>
      <c r="BP39" s="621"/>
      <c r="BQ39" s="621"/>
      <c r="BR39" s="621"/>
      <c r="BS39" s="621"/>
      <c r="BT39" s="621"/>
      <c r="BU39" s="622"/>
      <c r="BV39" s="623">
        <v>71319</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1940760</v>
      </c>
      <c r="CS39" s="655"/>
      <c r="CT39" s="655"/>
      <c r="CU39" s="655"/>
      <c r="CV39" s="655"/>
      <c r="CW39" s="655"/>
      <c r="CX39" s="655"/>
      <c r="CY39" s="656"/>
      <c r="CZ39" s="628">
        <v>1.1000000000000001</v>
      </c>
      <c r="DA39" s="653"/>
      <c r="DB39" s="653"/>
      <c r="DC39" s="657"/>
      <c r="DD39" s="632">
        <v>1306628</v>
      </c>
      <c r="DE39" s="655"/>
      <c r="DF39" s="655"/>
      <c r="DG39" s="655"/>
      <c r="DH39" s="655"/>
      <c r="DI39" s="655"/>
      <c r="DJ39" s="655"/>
      <c r="DK39" s="656"/>
      <c r="DL39" s="632" t="s">
        <v>122</v>
      </c>
      <c r="DM39" s="655"/>
      <c r="DN39" s="655"/>
      <c r="DO39" s="655"/>
      <c r="DP39" s="655"/>
      <c r="DQ39" s="655"/>
      <c r="DR39" s="655"/>
      <c r="DS39" s="655"/>
      <c r="DT39" s="655"/>
      <c r="DU39" s="655"/>
      <c r="DV39" s="656"/>
      <c r="DW39" s="628" t="s">
        <v>122</v>
      </c>
      <c r="DX39" s="653"/>
      <c r="DY39" s="653"/>
      <c r="DZ39" s="653"/>
      <c r="EA39" s="653"/>
      <c r="EB39" s="653"/>
      <c r="EC39" s="654"/>
    </row>
    <row r="40" spans="2:133" ht="11.25" customHeight="1" x14ac:dyDescent="0.2">
      <c r="B40" s="620" t="s">
        <v>330</v>
      </c>
      <c r="C40" s="621"/>
      <c r="D40" s="621"/>
      <c r="E40" s="621"/>
      <c r="F40" s="621"/>
      <c r="G40" s="621"/>
      <c r="H40" s="621"/>
      <c r="I40" s="621"/>
      <c r="J40" s="621"/>
      <c r="K40" s="621"/>
      <c r="L40" s="621"/>
      <c r="M40" s="621"/>
      <c r="N40" s="621"/>
      <c r="O40" s="621"/>
      <c r="P40" s="621"/>
      <c r="Q40" s="622"/>
      <c r="R40" s="623">
        <v>956800</v>
      </c>
      <c r="S40" s="624"/>
      <c r="T40" s="624"/>
      <c r="U40" s="624"/>
      <c r="V40" s="624"/>
      <c r="W40" s="624"/>
      <c r="X40" s="624"/>
      <c r="Y40" s="625"/>
      <c r="Z40" s="626">
        <v>0.5</v>
      </c>
      <c r="AA40" s="626"/>
      <c r="AB40" s="626"/>
      <c r="AC40" s="626"/>
      <c r="AD40" s="627" t="s">
        <v>122</v>
      </c>
      <c r="AE40" s="627"/>
      <c r="AF40" s="627"/>
      <c r="AG40" s="627"/>
      <c r="AH40" s="627"/>
      <c r="AI40" s="627"/>
      <c r="AJ40" s="627"/>
      <c r="AK40" s="627"/>
      <c r="AL40" s="628" t="s">
        <v>122</v>
      </c>
      <c r="AM40" s="629"/>
      <c r="AN40" s="629"/>
      <c r="AO40" s="630"/>
      <c r="AQ40" s="686" t="s">
        <v>331</v>
      </c>
      <c r="AR40" s="687"/>
      <c r="AS40" s="687"/>
      <c r="AT40" s="687"/>
      <c r="AU40" s="687"/>
      <c r="AV40" s="687"/>
      <c r="AW40" s="687"/>
      <c r="AX40" s="687"/>
      <c r="AY40" s="688"/>
      <c r="AZ40" s="623">
        <v>5468</v>
      </c>
      <c r="BA40" s="624"/>
      <c r="BB40" s="624"/>
      <c r="BC40" s="624"/>
      <c r="BD40" s="655"/>
      <c r="BE40" s="655"/>
      <c r="BF40" s="678"/>
      <c r="BG40" s="671" t="s">
        <v>332</v>
      </c>
      <c r="BH40" s="672"/>
      <c r="BI40" s="672"/>
      <c r="BJ40" s="672"/>
      <c r="BK40" s="672"/>
      <c r="BL40" s="211"/>
      <c r="BM40" s="621" t="s">
        <v>333</v>
      </c>
      <c r="BN40" s="621"/>
      <c r="BO40" s="621"/>
      <c r="BP40" s="621"/>
      <c r="BQ40" s="621"/>
      <c r="BR40" s="621"/>
      <c r="BS40" s="621"/>
      <c r="BT40" s="621"/>
      <c r="BU40" s="622"/>
      <c r="BV40" s="623">
        <v>108</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v>2079020</v>
      </c>
      <c r="CS40" s="624"/>
      <c r="CT40" s="624"/>
      <c r="CU40" s="624"/>
      <c r="CV40" s="624"/>
      <c r="CW40" s="624"/>
      <c r="CX40" s="624"/>
      <c r="CY40" s="625"/>
      <c r="CZ40" s="628">
        <v>1.2</v>
      </c>
      <c r="DA40" s="653"/>
      <c r="DB40" s="653"/>
      <c r="DC40" s="657"/>
      <c r="DD40" s="632">
        <v>243496</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3"/>
      <c r="DY40" s="653"/>
      <c r="DZ40" s="653"/>
      <c r="EA40" s="653"/>
      <c r="EB40" s="653"/>
      <c r="EC40" s="654"/>
    </row>
    <row r="41" spans="2:133" ht="11.25" customHeight="1" x14ac:dyDescent="0.2">
      <c r="B41" s="644" t="s">
        <v>335</v>
      </c>
      <c r="C41" s="645"/>
      <c r="D41" s="645"/>
      <c r="E41" s="645"/>
      <c r="F41" s="645"/>
      <c r="G41" s="645"/>
      <c r="H41" s="645"/>
      <c r="I41" s="645"/>
      <c r="J41" s="645"/>
      <c r="K41" s="645"/>
      <c r="L41" s="645"/>
      <c r="M41" s="645"/>
      <c r="N41" s="645"/>
      <c r="O41" s="645"/>
      <c r="P41" s="645"/>
      <c r="Q41" s="646"/>
      <c r="R41" s="695">
        <v>177320498</v>
      </c>
      <c r="S41" s="696"/>
      <c r="T41" s="696"/>
      <c r="U41" s="696"/>
      <c r="V41" s="696"/>
      <c r="W41" s="696"/>
      <c r="X41" s="696"/>
      <c r="Y41" s="700"/>
      <c r="Z41" s="701">
        <v>100</v>
      </c>
      <c r="AA41" s="701"/>
      <c r="AB41" s="701"/>
      <c r="AC41" s="701"/>
      <c r="AD41" s="702">
        <v>93394384</v>
      </c>
      <c r="AE41" s="702"/>
      <c r="AF41" s="702"/>
      <c r="AG41" s="702"/>
      <c r="AH41" s="702"/>
      <c r="AI41" s="702"/>
      <c r="AJ41" s="702"/>
      <c r="AK41" s="702"/>
      <c r="AL41" s="703">
        <v>100</v>
      </c>
      <c r="AM41" s="683"/>
      <c r="AN41" s="683"/>
      <c r="AO41" s="704"/>
      <c r="AQ41" s="686" t="s">
        <v>336</v>
      </c>
      <c r="AR41" s="687"/>
      <c r="AS41" s="687"/>
      <c r="AT41" s="687"/>
      <c r="AU41" s="687"/>
      <c r="AV41" s="687"/>
      <c r="AW41" s="687"/>
      <c r="AX41" s="687"/>
      <c r="AY41" s="688"/>
      <c r="AZ41" s="623">
        <v>4098508</v>
      </c>
      <c r="BA41" s="624"/>
      <c r="BB41" s="624"/>
      <c r="BC41" s="624"/>
      <c r="BD41" s="655"/>
      <c r="BE41" s="655"/>
      <c r="BF41" s="678"/>
      <c r="BG41" s="671"/>
      <c r="BH41" s="672"/>
      <c r="BI41" s="672"/>
      <c r="BJ41" s="672"/>
      <c r="BK41" s="672"/>
      <c r="BL41" s="211"/>
      <c r="BM41" s="621" t="s">
        <v>337</v>
      </c>
      <c r="BN41" s="621"/>
      <c r="BO41" s="621"/>
      <c r="BP41" s="621"/>
      <c r="BQ41" s="621"/>
      <c r="BR41" s="621"/>
      <c r="BS41" s="621"/>
      <c r="BT41" s="621"/>
      <c r="BU41" s="622"/>
      <c r="BV41" s="623">
        <v>1</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5"/>
      <c r="CT41" s="655"/>
      <c r="CU41" s="655"/>
      <c r="CV41" s="655"/>
      <c r="CW41" s="655"/>
      <c r="CX41" s="655"/>
      <c r="CY41" s="656"/>
      <c r="CZ41" s="628" t="s">
        <v>122</v>
      </c>
      <c r="DA41" s="653"/>
      <c r="DB41" s="653"/>
      <c r="DC41" s="657"/>
      <c r="DD41" s="632" t="s">
        <v>122</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x14ac:dyDescent="0.2">
      <c r="AQ42" s="692" t="s">
        <v>339</v>
      </c>
      <c r="AR42" s="693"/>
      <c r="AS42" s="693"/>
      <c r="AT42" s="693"/>
      <c r="AU42" s="693"/>
      <c r="AV42" s="693"/>
      <c r="AW42" s="693"/>
      <c r="AX42" s="693"/>
      <c r="AY42" s="694"/>
      <c r="AZ42" s="695">
        <v>11724346</v>
      </c>
      <c r="BA42" s="696"/>
      <c r="BB42" s="696"/>
      <c r="BC42" s="696"/>
      <c r="BD42" s="682"/>
      <c r="BE42" s="682"/>
      <c r="BF42" s="684"/>
      <c r="BG42" s="673"/>
      <c r="BH42" s="674"/>
      <c r="BI42" s="674"/>
      <c r="BJ42" s="674"/>
      <c r="BK42" s="674"/>
      <c r="BL42" s="212"/>
      <c r="BM42" s="645" t="s">
        <v>340</v>
      </c>
      <c r="BN42" s="645"/>
      <c r="BO42" s="645"/>
      <c r="BP42" s="645"/>
      <c r="BQ42" s="645"/>
      <c r="BR42" s="645"/>
      <c r="BS42" s="645"/>
      <c r="BT42" s="645"/>
      <c r="BU42" s="646"/>
      <c r="BV42" s="695">
        <v>383</v>
      </c>
      <c r="BW42" s="696"/>
      <c r="BX42" s="696"/>
      <c r="BY42" s="696"/>
      <c r="BZ42" s="696"/>
      <c r="CA42" s="696"/>
      <c r="CB42" s="705"/>
      <c r="CD42" s="620" t="s">
        <v>341</v>
      </c>
      <c r="CE42" s="621"/>
      <c r="CF42" s="621"/>
      <c r="CG42" s="621"/>
      <c r="CH42" s="621"/>
      <c r="CI42" s="621"/>
      <c r="CJ42" s="621"/>
      <c r="CK42" s="621"/>
      <c r="CL42" s="621"/>
      <c r="CM42" s="621"/>
      <c r="CN42" s="621"/>
      <c r="CO42" s="621"/>
      <c r="CP42" s="621"/>
      <c r="CQ42" s="622"/>
      <c r="CR42" s="623">
        <v>14167367</v>
      </c>
      <c r="CS42" s="655"/>
      <c r="CT42" s="655"/>
      <c r="CU42" s="655"/>
      <c r="CV42" s="655"/>
      <c r="CW42" s="655"/>
      <c r="CX42" s="655"/>
      <c r="CY42" s="656"/>
      <c r="CZ42" s="628">
        <v>8.3000000000000007</v>
      </c>
      <c r="DA42" s="653"/>
      <c r="DB42" s="653"/>
      <c r="DC42" s="657"/>
      <c r="DD42" s="632">
        <v>1533340</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x14ac:dyDescent="0.2">
      <c r="B43" s="202" t="s">
        <v>342</v>
      </c>
      <c r="CD43" s="620" t="s">
        <v>343</v>
      </c>
      <c r="CE43" s="621"/>
      <c r="CF43" s="621"/>
      <c r="CG43" s="621"/>
      <c r="CH43" s="621"/>
      <c r="CI43" s="621"/>
      <c r="CJ43" s="621"/>
      <c r="CK43" s="621"/>
      <c r="CL43" s="621"/>
      <c r="CM43" s="621"/>
      <c r="CN43" s="621"/>
      <c r="CO43" s="621"/>
      <c r="CP43" s="621"/>
      <c r="CQ43" s="622"/>
      <c r="CR43" s="623">
        <v>709170</v>
      </c>
      <c r="CS43" s="655"/>
      <c r="CT43" s="655"/>
      <c r="CU43" s="655"/>
      <c r="CV43" s="655"/>
      <c r="CW43" s="655"/>
      <c r="CX43" s="655"/>
      <c r="CY43" s="656"/>
      <c r="CZ43" s="628">
        <v>0.4</v>
      </c>
      <c r="DA43" s="653"/>
      <c r="DB43" s="653"/>
      <c r="DC43" s="657"/>
      <c r="DD43" s="632">
        <v>621238</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x14ac:dyDescent="0.2">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292</v>
      </c>
      <c r="CE44" s="660"/>
      <c r="CF44" s="620" t="s">
        <v>345</v>
      </c>
      <c r="CG44" s="621"/>
      <c r="CH44" s="621"/>
      <c r="CI44" s="621"/>
      <c r="CJ44" s="621"/>
      <c r="CK44" s="621"/>
      <c r="CL44" s="621"/>
      <c r="CM44" s="621"/>
      <c r="CN44" s="621"/>
      <c r="CO44" s="621"/>
      <c r="CP44" s="621"/>
      <c r="CQ44" s="622"/>
      <c r="CR44" s="623">
        <v>14094858</v>
      </c>
      <c r="CS44" s="624"/>
      <c r="CT44" s="624"/>
      <c r="CU44" s="624"/>
      <c r="CV44" s="624"/>
      <c r="CW44" s="624"/>
      <c r="CX44" s="624"/>
      <c r="CY44" s="625"/>
      <c r="CZ44" s="628">
        <v>8.1999999999999993</v>
      </c>
      <c r="DA44" s="629"/>
      <c r="DB44" s="629"/>
      <c r="DC44" s="635"/>
      <c r="DD44" s="632">
        <v>1506031</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x14ac:dyDescent="0.2">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347</v>
      </c>
      <c r="CG45" s="621"/>
      <c r="CH45" s="621"/>
      <c r="CI45" s="621"/>
      <c r="CJ45" s="621"/>
      <c r="CK45" s="621"/>
      <c r="CL45" s="621"/>
      <c r="CM45" s="621"/>
      <c r="CN45" s="621"/>
      <c r="CO45" s="621"/>
      <c r="CP45" s="621"/>
      <c r="CQ45" s="622"/>
      <c r="CR45" s="623">
        <v>5091717</v>
      </c>
      <c r="CS45" s="655"/>
      <c r="CT45" s="655"/>
      <c r="CU45" s="655"/>
      <c r="CV45" s="655"/>
      <c r="CW45" s="655"/>
      <c r="CX45" s="655"/>
      <c r="CY45" s="656"/>
      <c r="CZ45" s="628">
        <v>3</v>
      </c>
      <c r="DA45" s="653"/>
      <c r="DB45" s="653"/>
      <c r="DC45" s="657"/>
      <c r="DD45" s="632">
        <v>227299</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x14ac:dyDescent="0.2">
      <c r="B46" s="213"/>
      <c r="CD46" s="661"/>
      <c r="CE46" s="662"/>
      <c r="CF46" s="620" t="s">
        <v>348</v>
      </c>
      <c r="CG46" s="621"/>
      <c r="CH46" s="621"/>
      <c r="CI46" s="621"/>
      <c r="CJ46" s="621"/>
      <c r="CK46" s="621"/>
      <c r="CL46" s="621"/>
      <c r="CM46" s="621"/>
      <c r="CN46" s="621"/>
      <c r="CO46" s="621"/>
      <c r="CP46" s="621"/>
      <c r="CQ46" s="622"/>
      <c r="CR46" s="623">
        <v>8587933</v>
      </c>
      <c r="CS46" s="624"/>
      <c r="CT46" s="624"/>
      <c r="CU46" s="624"/>
      <c r="CV46" s="624"/>
      <c r="CW46" s="624"/>
      <c r="CX46" s="624"/>
      <c r="CY46" s="625"/>
      <c r="CZ46" s="628">
        <v>5</v>
      </c>
      <c r="DA46" s="629"/>
      <c r="DB46" s="629"/>
      <c r="DC46" s="635"/>
      <c r="DD46" s="632">
        <v>1278624</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x14ac:dyDescent="0.2">
      <c r="B47" s="213"/>
      <c r="CD47" s="661"/>
      <c r="CE47" s="662"/>
      <c r="CF47" s="620" t="s">
        <v>349</v>
      </c>
      <c r="CG47" s="621"/>
      <c r="CH47" s="621"/>
      <c r="CI47" s="621"/>
      <c r="CJ47" s="621"/>
      <c r="CK47" s="621"/>
      <c r="CL47" s="621"/>
      <c r="CM47" s="621"/>
      <c r="CN47" s="621"/>
      <c r="CO47" s="621"/>
      <c r="CP47" s="621"/>
      <c r="CQ47" s="622"/>
      <c r="CR47" s="623">
        <v>72509</v>
      </c>
      <c r="CS47" s="655"/>
      <c r="CT47" s="655"/>
      <c r="CU47" s="655"/>
      <c r="CV47" s="655"/>
      <c r="CW47" s="655"/>
      <c r="CX47" s="655"/>
      <c r="CY47" s="656"/>
      <c r="CZ47" s="628">
        <v>0</v>
      </c>
      <c r="DA47" s="653"/>
      <c r="DB47" s="653"/>
      <c r="DC47" s="657"/>
      <c r="DD47" s="632">
        <v>27309</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1" x14ac:dyDescent="0.2">
      <c r="B48" s="213"/>
      <c r="CD48" s="663"/>
      <c r="CE48" s="664"/>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x14ac:dyDescent="0.2">
      <c r="B49" s="213"/>
      <c r="CD49" s="644" t="s">
        <v>351</v>
      </c>
      <c r="CE49" s="645"/>
      <c r="CF49" s="645"/>
      <c r="CG49" s="645"/>
      <c r="CH49" s="645"/>
      <c r="CI49" s="645"/>
      <c r="CJ49" s="645"/>
      <c r="CK49" s="645"/>
      <c r="CL49" s="645"/>
      <c r="CM49" s="645"/>
      <c r="CN49" s="645"/>
      <c r="CO49" s="645"/>
      <c r="CP49" s="645"/>
      <c r="CQ49" s="646"/>
      <c r="CR49" s="695">
        <v>171315612</v>
      </c>
      <c r="CS49" s="682"/>
      <c r="CT49" s="682"/>
      <c r="CU49" s="682"/>
      <c r="CV49" s="682"/>
      <c r="CW49" s="682"/>
      <c r="CX49" s="682"/>
      <c r="CY49" s="711"/>
      <c r="CZ49" s="703">
        <v>100</v>
      </c>
      <c r="DA49" s="712"/>
      <c r="DB49" s="712"/>
      <c r="DC49" s="713"/>
      <c r="DD49" s="714">
        <v>112582484</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TLzQiwdn2JuNKwWK93JYMl6zPHmAcWzZB6XQw4V+c3zOflu0mmCttQGv9ZanJBd0QVdhPVSa4TYLaEBuEYHzrg==" saltValue="+V9IImCtaqupYXiz6wwSnA=="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 zeroHeight="1" x14ac:dyDescent="0.2"/>
  <cols>
    <col min="1" max="130" width="2.7265625" style="219" customWidth="1"/>
    <col min="131" max="131" width="1.6328125" style="219" customWidth="1"/>
    <col min="132" max="16384" width="9" style="219" hidden="1"/>
  </cols>
  <sheetData>
    <row r="1" spans="1:131" ht="11.25" customHeight="1" thickBot="1" x14ac:dyDescent="0.25">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5">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2">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5">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2">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5">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2">
      <c r="A7" s="224">
        <v>1</v>
      </c>
      <c r="B7" s="749" t="s">
        <v>374</v>
      </c>
      <c r="C7" s="750"/>
      <c r="D7" s="750"/>
      <c r="E7" s="750"/>
      <c r="F7" s="750"/>
      <c r="G7" s="750"/>
      <c r="H7" s="750"/>
      <c r="I7" s="750"/>
      <c r="J7" s="750"/>
      <c r="K7" s="750"/>
      <c r="L7" s="750"/>
      <c r="M7" s="750"/>
      <c r="N7" s="750"/>
      <c r="O7" s="750"/>
      <c r="P7" s="751"/>
      <c r="Q7" s="752">
        <v>177898</v>
      </c>
      <c r="R7" s="753"/>
      <c r="S7" s="753"/>
      <c r="T7" s="753"/>
      <c r="U7" s="753"/>
      <c r="V7" s="753">
        <v>172000</v>
      </c>
      <c r="W7" s="753"/>
      <c r="X7" s="753"/>
      <c r="Y7" s="753"/>
      <c r="Z7" s="753"/>
      <c r="AA7" s="753">
        <v>5898</v>
      </c>
      <c r="AB7" s="753"/>
      <c r="AC7" s="753"/>
      <c r="AD7" s="753"/>
      <c r="AE7" s="754"/>
      <c r="AF7" s="755">
        <v>5604</v>
      </c>
      <c r="AG7" s="756"/>
      <c r="AH7" s="756"/>
      <c r="AI7" s="756"/>
      <c r="AJ7" s="757"/>
      <c r="AK7" s="758">
        <v>4629</v>
      </c>
      <c r="AL7" s="759"/>
      <c r="AM7" s="759"/>
      <c r="AN7" s="759"/>
      <c r="AO7" s="759"/>
      <c r="AP7" s="759">
        <v>178873</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t="s">
        <v>570</v>
      </c>
      <c r="BS7" s="746" t="s">
        <v>556</v>
      </c>
      <c r="BT7" s="747"/>
      <c r="BU7" s="747"/>
      <c r="BV7" s="747"/>
      <c r="BW7" s="747"/>
      <c r="BX7" s="747"/>
      <c r="BY7" s="747"/>
      <c r="BZ7" s="747"/>
      <c r="CA7" s="747"/>
      <c r="CB7" s="747"/>
      <c r="CC7" s="747"/>
      <c r="CD7" s="747"/>
      <c r="CE7" s="747"/>
      <c r="CF7" s="747"/>
      <c r="CG7" s="762"/>
      <c r="CH7" s="743">
        <v>0.7</v>
      </c>
      <c r="CI7" s="744"/>
      <c r="CJ7" s="744"/>
      <c r="CK7" s="744"/>
      <c r="CL7" s="745"/>
      <c r="CM7" s="743">
        <v>123</v>
      </c>
      <c r="CN7" s="744"/>
      <c r="CO7" s="744"/>
      <c r="CP7" s="744"/>
      <c r="CQ7" s="745"/>
      <c r="CR7" s="743">
        <v>10</v>
      </c>
      <c r="CS7" s="744"/>
      <c r="CT7" s="744"/>
      <c r="CU7" s="744"/>
      <c r="CV7" s="745"/>
      <c r="CW7" s="743" t="s">
        <v>552</v>
      </c>
      <c r="CX7" s="744"/>
      <c r="CY7" s="744"/>
      <c r="CZ7" s="744"/>
      <c r="DA7" s="745"/>
      <c r="DB7" s="743" t="s">
        <v>552</v>
      </c>
      <c r="DC7" s="744"/>
      <c r="DD7" s="744"/>
      <c r="DE7" s="744"/>
      <c r="DF7" s="745"/>
      <c r="DG7" s="743">
        <v>2260</v>
      </c>
      <c r="DH7" s="744"/>
      <c r="DI7" s="744"/>
      <c r="DJ7" s="744"/>
      <c r="DK7" s="745"/>
      <c r="DL7" s="743" t="s">
        <v>552</v>
      </c>
      <c r="DM7" s="744"/>
      <c r="DN7" s="744"/>
      <c r="DO7" s="744"/>
      <c r="DP7" s="745"/>
      <c r="DQ7" s="743">
        <v>447</v>
      </c>
      <c r="DR7" s="744"/>
      <c r="DS7" s="744"/>
      <c r="DT7" s="744"/>
      <c r="DU7" s="745"/>
      <c r="DV7" s="746"/>
      <c r="DW7" s="747"/>
      <c r="DX7" s="747"/>
      <c r="DY7" s="747"/>
      <c r="DZ7" s="748"/>
      <c r="EA7" s="222"/>
    </row>
    <row r="8" spans="1:131" s="223" customFormat="1" ht="26.25" customHeight="1" x14ac:dyDescent="0.2">
      <c r="A8" s="226">
        <v>2</v>
      </c>
      <c r="B8" s="780" t="s">
        <v>375</v>
      </c>
      <c r="C8" s="781"/>
      <c r="D8" s="781"/>
      <c r="E8" s="781"/>
      <c r="F8" s="781"/>
      <c r="G8" s="781"/>
      <c r="H8" s="781"/>
      <c r="I8" s="781"/>
      <c r="J8" s="781"/>
      <c r="K8" s="781"/>
      <c r="L8" s="781"/>
      <c r="M8" s="781"/>
      <c r="N8" s="781"/>
      <c r="O8" s="781"/>
      <c r="P8" s="782"/>
      <c r="Q8" s="783">
        <v>472</v>
      </c>
      <c r="R8" s="784"/>
      <c r="S8" s="784"/>
      <c r="T8" s="784"/>
      <c r="U8" s="784"/>
      <c r="V8" s="784">
        <v>368</v>
      </c>
      <c r="W8" s="784"/>
      <c r="X8" s="784"/>
      <c r="Y8" s="784"/>
      <c r="Z8" s="784"/>
      <c r="AA8" s="784">
        <v>105</v>
      </c>
      <c r="AB8" s="784"/>
      <c r="AC8" s="784"/>
      <c r="AD8" s="784"/>
      <c r="AE8" s="785"/>
      <c r="AF8" s="786">
        <v>105</v>
      </c>
      <c r="AG8" s="787"/>
      <c r="AH8" s="787"/>
      <c r="AI8" s="787"/>
      <c r="AJ8" s="788"/>
      <c r="AK8" s="769">
        <v>22</v>
      </c>
      <c r="AL8" s="770"/>
      <c r="AM8" s="770"/>
      <c r="AN8" s="770"/>
      <c r="AO8" s="770"/>
      <c r="AP8" s="770" t="s">
        <v>552</v>
      </c>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t="s">
        <v>557</v>
      </c>
      <c r="BT8" s="774"/>
      <c r="BU8" s="774"/>
      <c r="BV8" s="774"/>
      <c r="BW8" s="774"/>
      <c r="BX8" s="774"/>
      <c r="BY8" s="774"/>
      <c r="BZ8" s="774"/>
      <c r="CA8" s="774"/>
      <c r="CB8" s="774"/>
      <c r="CC8" s="774"/>
      <c r="CD8" s="774"/>
      <c r="CE8" s="774"/>
      <c r="CF8" s="774"/>
      <c r="CG8" s="775"/>
      <c r="CH8" s="776">
        <v>53</v>
      </c>
      <c r="CI8" s="777"/>
      <c r="CJ8" s="777"/>
      <c r="CK8" s="777"/>
      <c r="CL8" s="778"/>
      <c r="CM8" s="776">
        <v>3640</v>
      </c>
      <c r="CN8" s="777"/>
      <c r="CO8" s="777"/>
      <c r="CP8" s="777"/>
      <c r="CQ8" s="778"/>
      <c r="CR8" s="776">
        <v>30</v>
      </c>
      <c r="CS8" s="777"/>
      <c r="CT8" s="777"/>
      <c r="CU8" s="777"/>
      <c r="CV8" s="778"/>
      <c r="CW8" s="776">
        <v>7</v>
      </c>
      <c r="CX8" s="777"/>
      <c r="CY8" s="777"/>
      <c r="CZ8" s="777"/>
      <c r="DA8" s="778"/>
      <c r="DB8" s="776" t="s">
        <v>552</v>
      </c>
      <c r="DC8" s="777"/>
      <c r="DD8" s="777"/>
      <c r="DE8" s="777"/>
      <c r="DF8" s="778"/>
      <c r="DG8" s="776" t="s">
        <v>552</v>
      </c>
      <c r="DH8" s="777"/>
      <c r="DI8" s="777"/>
      <c r="DJ8" s="777"/>
      <c r="DK8" s="778"/>
      <c r="DL8" s="776" t="s">
        <v>552</v>
      </c>
      <c r="DM8" s="777"/>
      <c r="DN8" s="777"/>
      <c r="DO8" s="777"/>
      <c r="DP8" s="778"/>
      <c r="DQ8" s="776" t="s">
        <v>552</v>
      </c>
      <c r="DR8" s="777"/>
      <c r="DS8" s="777"/>
      <c r="DT8" s="777"/>
      <c r="DU8" s="778"/>
      <c r="DV8" s="773"/>
      <c r="DW8" s="774"/>
      <c r="DX8" s="774"/>
      <c r="DY8" s="774"/>
      <c r="DZ8" s="779"/>
      <c r="EA8" s="222"/>
    </row>
    <row r="9" spans="1:131" s="223" customFormat="1" ht="26.25" customHeight="1" x14ac:dyDescent="0.2">
      <c r="A9" s="226">
        <v>3</v>
      </c>
      <c r="B9" s="780" t="s">
        <v>376</v>
      </c>
      <c r="C9" s="781"/>
      <c r="D9" s="781"/>
      <c r="E9" s="781"/>
      <c r="F9" s="781"/>
      <c r="G9" s="781"/>
      <c r="H9" s="781"/>
      <c r="I9" s="781"/>
      <c r="J9" s="781"/>
      <c r="K9" s="781"/>
      <c r="L9" s="781"/>
      <c r="M9" s="781"/>
      <c r="N9" s="781"/>
      <c r="O9" s="781"/>
      <c r="P9" s="782"/>
      <c r="Q9" s="783">
        <v>231</v>
      </c>
      <c r="R9" s="784"/>
      <c r="S9" s="784"/>
      <c r="T9" s="784"/>
      <c r="U9" s="784"/>
      <c r="V9" s="784">
        <v>229</v>
      </c>
      <c r="W9" s="784"/>
      <c r="X9" s="784"/>
      <c r="Y9" s="784"/>
      <c r="Z9" s="784"/>
      <c r="AA9" s="784">
        <v>2</v>
      </c>
      <c r="AB9" s="784"/>
      <c r="AC9" s="784"/>
      <c r="AD9" s="784"/>
      <c r="AE9" s="785"/>
      <c r="AF9" s="786" t="s">
        <v>122</v>
      </c>
      <c r="AG9" s="787"/>
      <c r="AH9" s="787"/>
      <c r="AI9" s="787"/>
      <c r="AJ9" s="788"/>
      <c r="AK9" s="769">
        <v>57</v>
      </c>
      <c r="AL9" s="770"/>
      <c r="AM9" s="770"/>
      <c r="AN9" s="770"/>
      <c r="AO9" s="770"/>
      <c r="AP9" s="770">
        <v>267</v>
      </c>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t="s">
        <v>558</v>
      </c>
      <c r="BT9" s="774"/>
      <c r="BU9" s="774"/>
      <c r="BV9" s="774"/>
      <c r="BW9" s="774"/>
      <c r="BX9" s="774"/>
      <c r="BY9" s="774"/>
      <c r="BZ9" s="774"/>
      <c r="CA9" s="774"/>
      <c r="CB9" s="774"/>
      <c r="CC9" s="774"/>
      <c r="CD9" s="774"/>
      <c r="CE9" s="774"/>
      <c r="CF9" s="774"/>
      <c r="CG9" s="775"/>
      <c r="CH9" s="776">
        <v>12</v>
      </c>
      <c r="CI9" s="777"/>
      <c r="CJ9" s="777"/>
      <c r="CK9" s="777"/>
      <c r="CL9" s="778"/>
      <c r="CM9" s="776">
        <v>1504</v>
      </c>
      <c r="CN9" s="777"/>
      <c r="CO9" s="777"/>
      <c r="CP9" s="777"/>
      <c r="CQ9" s="778"/>
      <c r="CR9" s="776">
        <v>100</v>
      </c>
      <c r="CS9" s="777"/>
      <c r="CT9" s="777"/>
      <c r="CU9" s="777"/>
      <c r="CV9" s="778"/>
      <c r="CW9" s="776">
        <v>12</v>
      </c>
      <c r="CX9" s="777"/>
      <c r="CY9" s="777"/>
      <c r="CZ9" s="777"/>
      <c r="DA9" s="778"/>
      <c r="DB9" s="776" t="s">
        <v>552</v>
      </c>
      <c r="DC9" s="777"/>
      <c r="DD9" s="777"/>
      <c r="DE9" s="777"/>
      <c r="DF9" s="778"/>
      <c r="DG9" s="776" t="s">
        <v>552</v>
      </c>
      <c r="DH9" s="777"/>
      <c r="DI9" s="777"/>
      <c r="DJ9" s="777"/>
      <c r="DK9" s="778"/>
      <c r="DL9" s="776" t="s">
        <v>552</v>
      </c>
      <c r="DM9" s="777"/>
      <c r="DN9" s="777"/>
      <c r="DO9" s="777"/>
      <c r="DP9" s="778"/>
      <c r="DQ9" s="776" t="s">
        <v>552</v>
      </c>
      <c r="DR9" s="777"/>
      <c r="DS9" s="777"/>
      <c r="DT9" s="777"/>
      <c r="DU9" s="778"/>
      <c r="DV9" s="773"/>
      <c r="DW9" s="774"/>
      <c r="DX9" s="774"/>
      <c r="DY9" s="774"/>
      <c r="DZ9" s="779"/>
      <c r="EA9" s="222"/>
    </row>
    <row r="10" spans="1:131" s="223" customFormat="1" ht="26.25" customHeight="1" x14ac:dyDescent="0.2">
      <c r="A10" s="226">
        <v>4</v>
      </c>
      <c r="B10" s="780" t="s">
        <v>377</v>
      </c>
      <c r="C10" s="781"/>
      <c r="D10" s="781"/>
      <c r="E10" s="781"/>
      <c r="F10" s="781"/>
      <c r="G10" s="781"/>
      <c r="H10" s="781"/>
      <c r="I10" s="781"/>
      <c r="J10" s="781"/>
      <c r="K10" s="781"/>
      <c r="L10" s="781"/>
      <c r="M10" s="781"/>
      <c r="N10" s="781"/>
      <c r="O10" s="781"/>
      <c r="P10" s="782"/>
      <c r="Q10" s="783">
        <v>18643</v>
      </c>
      <c r="R10" s="784"/>
      <c r="S10" s="784"/>
      <c r="T10" s="784"/>
      <c r="U10" s="784"/>
      <c r="V10" s="784">
        <v>18643</v>
      </c>
      <c r="W10" s="784"/>
      <c r="X10" s="784"/>
      <c r="Y10" s="784"/>
      <c r="Z10" s="784"/>
      <c r="AA10" s="784" t="s">
        <v>552</v>
      </c>
      <c r="AB10" s="784"/>
      <c r="AC10" s="784"/>
      <c r="AD10" s="784"/>
      <c r="AE10" s="785"/>
      <c r="AF10" s="786" t="s">
        <v>122</v>
      </c>
      <c r="AG10" s="787"/>
      <c r="AH10" s="787"/>
      <c r="AI10" s="787"/>
      <c r="AJ10" s="788"/>
      <c r="AK10" s="769">
        <v>17404</v>
      </c>
      <c r="AL10" s="770"/>
      <c r="AM10" s="770"/>
      <c r="AN10" s="770"/>
      <c r="AO10" s="770"/>
      <c r="AP10" s="770" t="s">
        <v>552</v>
      </c>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t="s">
        <v>559</v>
      </c>
      <c r="BT10" s="774"/>
      <c r="BU10" s="774"/>
      <c r="BV10" s="774"/>
      <c r="BW10" s="774"/>
      <c r="BX10" s="774"/>
      <c r="BY10" s="774"/>
      <c r="BZ10" s="774"/>
      <c r="CA10" s="774"/>
      <c r="CB10" s="774"/>
      <c r="CC10" s="774"/>
      <c r="CD10" s="774"/>
      <c r="CE10" s="774"/>
      <c r="CF10" s="774"/>
      <c r="CG10" s="775"/>
      <c r="CH10" s="776">
        <v>-41</v>
      </c>
      <c r="CI10" s="777"/>
      <c r="CJ10" s="777"/>
      <c r="CK10" s="777"/>
      <c r="CL10" s="778"/>
      <c r="CM10" s="776">
        <v>181</v>
      </c>
      <c r="CN10" s="777"/>
      <c r="CO10" s="777"/>
      <c r="CP10" s="777"/>
      <c r="CQ10" s="778"/>
      <c r="CR10" s="776">
        <v>3</v>
      </c>
      <c r="CS10" s="777"/>
      <c r="CT10" s="777"/>
      <c r="CU10" s="777"/>
      <c r="CV10" s="778"/>
      <c r="CW10" s="776">
        <v>42</v>
      </c>
      <c r="CX10" s="777"/>
      <c r="CY10" s="777"/>
      <c r="CZ10" s="777"/>
      <c r="DA10" s="778"/>
      <c r="DB10" s="776" t="s">
        <v>490</v>
      </c>
      <c r="DC10" s="777"/>
      <c r="DD10" s="777"/>
      <c r="DE10" s="777"/>
      <c r="DF10" s="778"/>
      <c r="DG10" s="776" t="s">
        <v>490</v>
      </c>
      <c r="DH10" s="777"/>
      <c r="DI10" s="777"/>
      <c r="DJ10" s="777"/>
      <c r="DK10" s="778"/>
      <c r="DL10" s="776" t="s">
        <v>490</v>
      </c>
      <c r="DM10" s="777"/>
      <c r="DN10" s="777"/>
      <c r="DO10" s="777"/>
      <c r="DP10" s="778"/>
      <c r="DQ10" s="776" t="s">
        <v>490</v>
      </c>
      <c r="DR10" s="777"/>
      <c r="DS10" s="777"/>
      <c r="DT10" s="777"/>
      <c r="DU10" s="778"/>
      <c r="DV10" s="773"/>
      <c r="DW10" s="774"/>
      <c r="DX10" s="774"/>
      <c r="DY10" s="774"/>
      <c r="DZ10" s="779"/>
      <c r="EA10" s="222"/>
    </row>
    <row r="11" spans="1:131" s="223" customFormat="1" ht="26.25" customHeight="1" x14ac:dyDescent="0.2">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t="s">
        <v>560</v>
      </c>
      <c r="BT11" s="774"/>
      <c r="BU11" s="774"/>
      <c r="BV11" s="774"/>
      <c r="BW11" s="774"/>
      <c r="BX11" s="774"/>
      <c r="BY11" s="774"/>
      <c r="BZ11" s="774"/>
      <c r="CA11" s="774"/>
      <c r="CB11" s="774"/>
      <c r="CC11" s="774"/>
      <c r="CD11" s="774"/>
      <c r="CE11" s="774"/>
      <c r="CF11" s="774"/>
      <c r="CG11" s="775"/>
      <c r="CH11" s="776">
        <v>-3</v>
      </c>
      <c r="CI11" s="777"/>
      <c r="CJ11" s="777"/>
      <c r="CK11" s="777"/>
      <c r="CL11" s="778"/>
      <c r="CM11" s="776">
        <v>413</v>
      </c>
      <c r="CN11" s="777"/>
      <c r="CO11" s="777"/>
      <c r="CP11" s="777"/>
      <c r="CQ11" s="778"/>
      <c r="CR11" s="776">
        <v>200</v>
      </c>
      <c r="CS11" s="777"/>
      <c r="CT11" s="777"/>
      <c r="CU11" s="777"/>
      <c r="CV11" s="778"/>
      <c r="CW11" s="776" t="s">
        <v>552</v>
      </c>
      <c r="CX11" s="777"/>
      <c r="CY11" s="777"/>
      <c r="CZ11" s="777"/>
      <c r="DA11" s="778"/>
      <c r="DB11" s="776" t="s">
        <v>490</v>
      </c>
      <c r="DC11" s="777"/>
      <c r="DD11" s="777"/>
      <c r="DE11" s="777"/>
      <c r="DF11" s="778"/>
      <c r="DG11" s="776" t="s">
        <v>490</v>
      </c>
      <c r="DH11" s="777"/>
      <c r="DI11" s="777"/>
      <c r="DJ11" s="777"/>
      <c r="DK11" s="778"/>
      <c r="DL11" s="776" t="s">
        <v>490</v>
      </c>
      <c r="DM11" s="777"/>
      <c r="DN11" s="777"/>
      <c r="DO11" s="777"/>
      <c r="DP11" s="778"/>
      <c r="DQ11" s="776" t="s">
        <v>490</v>
      </c>
      <c r="DR11" s="777"/>
      <c r="DS11" s="777"/>
      <c r="DT11" s="777"/>
      <c r="DU11" s="778"/>
      <c r="DV11" s="773"/>
      <c r="DW11" s="774"/>
      <c r="DX11" s="774"/>
      <c r="DY11" s="774"/>
      <c r="DZ11" s="779"/>
      <c r="EA11" s="222"/>
    </row>
    <row r="12" spans="1:131" s="223" customFormat="1" ht="26.25" customHeight="1" x14ac:dyDescent="0.2">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t="s">
        <v>561</v>
      </c>
      <c r="BT12" s="774"/>
      <c r="BU12" s="774"/>
      <c r="BV12" s="774"/>
      <c r="BW12" s="774"/>
      <c r="BX12" s="774"/>
      <c r="BY12" s="774"/>
      <c r="BZ12" s="774"/>
      <c r="CA12" s="774"/>
      <c r="CB12" s="774"/>
      <c r="CC12" s="774"/>
      <c r="CD12" s="774"/>
      <c r="CE12" s="774"/>
      <c r="CF12" s="774"/>
      <c r="CG12" s="775"/>
      <c r="CH12" s="776">
        <v>-25</v>
      </c>
      <c r="CI12" s="777"/>
      <c r="CJ12" s="777"/>
      <c r="CK12" s="777"/>
      <c r="CL12" s="778"/>
      <c r="CM12" s="776">
        <v>-134</v>
      </c>
      <c r="CN12" s="777"/>
      <c r="CO12" s="777"/>
      <c r="CP12" s="777"/>
      <c r="CQ12" s="778"/>
      <c r="CR12" s="776">
        <v>20</v>
      </c>
      <c r="CS12" s="777"/>
      <c r="CT12" s="777"/>
      <c r="CU12" s="777"/>
      <c r="CV12" s="778"/>
      <c r="CW12" s="776" t="s">
        <v>490</v>
      </c>
      <c r="CX12" s="777"/>
      <c r="CY12" s="777"/>
      <c r="CZ12" s="777"/>
      <c r="DA12" s="778"/>
      <c r="DB12" s="776">
        <v>56</v>
      </c>
      <c r="DC12" s="777"/>
      <c r="DD12" s="777"/>
      <c r="DE12" s="777"/>
      <c r="DF12" s="778"/>
      <c r="DG12" s="776" t="s">
        <v>490</v>
      </c>
      <c r="DH12" s="777"/>
      <c r="DI12" s="777"/>
      <c r="DJ12" s="777"/>
      <c r="DK12" s="778"/>
      <c r="DL12" s="776" t="s">
        <v>490</v>
      </c>
      <c r="DM12" s="777"/>
      <c r="DN12" s="777"/>
      <c r="DO12" s="777"/>
      <c r="DP12" s="778"/>
      <c r="DQ12" s="776" t="s">
        <v>490</v>
      </c>
      <c r="DR12" s="777"/>
      <c r="DS12" s="777"/>
      <c r="DT12" s="777"/>
      <c r="DU12" s="778"/>
      <c r="DV12" s="773"/>
      <c r="DW12" s="774"/>
      <c r="DX12" s="774"/>
      <c r="DY12" s="774"/>
      <c r="DZ12" s="779"/>
      <c r="EA12" s="222"/>
    </row>
    <row r="13" spans="1:131" s="223" customFormat="1" ht="26.25" customHeight="1" x14ac:dyDescent="0.2">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t="s">
        <v>562</v>
      </c>
      <c r="BT13" s="774"/>
      <c r="BU13" s="774"/>
      <c r="BV13" s="774"/>
      <c r="BW13" s="774"/>
      <c r="BX13" s="774"/>
      <c r="BY13" s="774"/>
      <c r="BZ13" s="774"/>
      <c r="CA13" s="774"/>
      <c r="CB13" s="774"/>
      <c r="CC13" s="774"/>
      <c r="CD13" s="774"/>
      <c r="CE13" s="774"/>
      <c r="CF13" s="774"/>
      <c r="CG13" s="775"/>
      <c r="CH13" s="776">
        <v>-26</v>
      </c>
      <c r="CI13" s="777"/>
      <c r="CJ13" s="777"/>
      <c r="CK13" s="777"/>
      <c r="CL13" s="778"/>
      <c r="CM13" s="776">
        <v>547</v>
      </c>
      <c r="CN13" s="777"/>
      <c r="CO13" s="777"/>
      <c r="CP13" s="777"/>
      <c r="CQ13" s="778"/>
      <c r="CR13" s="776">
        <v>400</v>
      </c>
      <c r="CS13" s="777"/>
      <c r="CT13" s="777"/>
      <c r="CU13" s="777"/>
      <c r="CV13" s="778"/>
      <c r="CW13" s="776" t="s">
        <v>490</v>
      </c>
      <c r="CX13" s="777"/>
      <c r="CY13" s="777"/>
      <c r="CZ13" s="777"/>
      <c r="DA13" s="778"/>
      <c r="DB13" s="776" t="s">
        <v>490</v>
      </c>
      <c r="DC13" s="777"/>
      <c r="DD13" s="777"/>
      <c r="DE13" s="777"/>
      <c r="DF13" s="778"/>
      <c r="DG13" s="776" t="s">
        <v>490</v>
      </c>
      <c r="DH13" s="777"/>
      <c r="DI13" s="777"/>
      <c r="DJ13" s="777"/>
      <c r="DK13" s="778"/>
      <c r="DL13" s="776" t="s">
        <v>490</v>
      </c>
      <c r="DM13" s="777"/>
      <c r="DN13" s="777"/>
      <c r="DO13" s="777"/>
      <c r="DP13" s="778"/>
      <c r="DQ13" s="776" t="s">
        <v>490</v>
      </c>
      <c r="DR13" s="777"/>
      <c r="DS13" s="777"/>
      <c r="DT13" s="777"/>
      <c r="DU13" s="778"/>
      <c r="DV13" s="773"/>
      <c r="DW13" s="774"/>
      <c r="DX13" s="774"/>
      <c r="DY13" s="774"/>
      <c r="DZ13" s="779"/>
      <c r="EA13" s="222"/>
    </row>
    <row r="14" spans="1:131" s="223" customFormat="1" ht="26.25" customHeight="1" x14ac:dyDescent="0.2">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t="s">
        <v>563</v>
      </c>
      <c r="BT14" s="774"/>
      <c r="BU14" s="774"/>
      <c r="BV14" s="774"/>
      <c r="BW14" s="774"/>
      <c r="BX14" s="774"/>
      <c r="BY14" s="774"/>
      <c r="BZ14" s="774"/>
      <c r="CA14" s="774"/>
      <c r="CB14" s="774"/>
      <c r="CC14" s="774"/>
      <c r="CD14" s="774"/>
      <c r="CE14" s="774"/>
      <c r="CF14" s="774"/>
      <c r="CG14" s="775"/>
      <c r="CH14" s="776">
        <v>-11</v>
      </c>
      <c r="CI14" s="777"/>
      <c r="CJ14" s="777"/>
      <c r="CK14" s="777"/>
      <c r="CL14" s="778"/>
      <c r="CM14" s="776">
        <v>483</v>
      </c>
      <c r="CN14" s="777"/>
      <c r="CO14" s="777"/>
      <c r="CP14" s="777"/>
      <c r="CQ14" s="778"/>
      <c r="CR14" s="776">
        <v>350</v>
      </c>
      <c r="CS14" s="777"/>
      <c r="CT14" s="777"/>
      <c r="CU14" s="777"/>
      <c r="CV14" s="778"/>
      <c r="CW14" s="776" t="s">
        <v>552</v>
      </c>
      <c r="CX14" s="777"/>
      <c r="CY14" s="777"/>
      <c r="CZ14" s="777"/>
      <c r="DA14" s="778"/>
      <c r="DB14" s="776" t="s">
        <v>490</v>
      </c>
      <c r="DC14" s="777"/>
      <c r="DD14" s="777"/>
      <c r="DE14" s="777"/>
      <c r="DF14" s="778"/>
      <c r="DG14" s="776" t="s">
        <v>490</v>
      </c>
      <c r="DH14" s="777"/>
      <c r="DI14" s="777"/>
      <c r="DJ14" s="777"/>
      <c r="DK14" s="778"/>
      <c r="DL14" s="776" t="s">
        <v>490</v>
      </c>
      <c r="DM14" s="777"/>
      <c r="DN14" s="777"/>
      <c r="DO14" s="777"/>
      <c r="DP14" s="778"/>
      <c r="DQ14" s="776" t="s">
        <v>490</v>
      </c>
      <c r="DR14" s="777"/>
      <c r="DS14" s="777"/>
      <c r="DT14" s="777"/>
      <c r="DU14" s="778"/>
      <c r="DV14" s="773"/>
      <c r="DW14" s="774"/>
      <c r="DX14" s="774"/>
      <c r="DY14" s="774"/>
      <c r="DZ14" s="779"/>
      <c r="EA14" s="222"/>
    </row>
    <row r="15" spans="1:131" s="223" customFormat="1" ht="26.25" customHeight="1" x14ac:dyDescent="0.2">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t="s">
        <v>564</v>
      </c>
      <c r="BT15" s="774"/>
      <c r="BU15" s="774"/>
      <c r="BV15" s="774"/>
      <c r="BW15" s="774"/>
      <c r="BX15" s="774"/>
      <c r="BY15" s="774"/>
      <c r="BZ15" s="774"/>
      <c r="CA15" s="774"/>
      <c r="CB15" s="774"/>
      <c r="CC15" s="774"/>
      <c r="CD15" s="774"/>
      <c r="CE15" s="774"/>
      <c r="CF15" s="774"/>
      <c r="CG15" s="775"/>
      <c r="CH15" s="776">
        <v>-3</v>
      </c>
      <c r="CI15" s="777"/>
      <c r="CJ15" s="777"/>
      <c r="CK15" s="777"/>
      <c r="CL15" s="778"/>
      <c r="CM15" s="776">
        <v>1873</v>
      </c>
      <c r="CN15" s="777"/>
      <c r="CO15" s="777"/>
      <c r="CP15" s="777"/>
      <c r="CQ15" s="778"/>
      <c r="CR15" s="776">
        <v>38</v>
      </c>
      <c r="CS15" s="777"/>
      <c r="CT15" s="777"/>
      <c r="CU15" s="777"/>
      <c r="CV15" s="778"/>
      <c r="CW15" s="776">
        <v>11</v>
      </c>
      <c r="CX15" s="777"/>
      <c r="CY15" s="777"/>
      <c r="CZ15" s="777"/>
      <c r="DA15" s="778"/>
      <c r="DB15" s="776" t="s">
        <v>490</v>
      </c>
      <c r="DC15" s="777"/>
      <c r="DD15" s="777"/>
      <c r="DE15" s="777"/>
      <c r="DF15" s="778"/>
      <c r="DG15" s="776" t="s">
        <v>490</v>
      </c>
      <c r="DH15" s="777"/>
      <c r="DI15" s="777"/>
      <c r="DJ15" s="777"/>
      <c r="DK15" s="778"/>
      <c r="DL15" s="776" t="s">
        <v>490</v>
      </c>
      <c r="DM15" s="777"/>
      <c r="DN15" s="777"/>
      <c r="DO15" s="777"/>
      <c r="DP15" s="778"/>
      <c r="DQ15" s="776" t="s">
        <v>490</v>
      </c>
      <c r="DR15" s="777"/>
      <c r="DS15" s="777"/>
      <c r="DT15" s="777"/>
      <c r="DU15" s="778"/>
      <c r="DV15" s="773"/>
      <c r="DW15" s="774"/>
      <c r="DX15" s="774"/>
      <c r="DY15" s="774"/>
      <c r="DZ15" s="779"/>
      <c r="EA15" s="222"/>
    </row>
    <row r="16" spans="1:131" s="223" customFormat="1" ht="26.25" customHeight="1" x14ac:dyDescent="0.2">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2">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2">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2">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2">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5">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2">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378</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5">
      <c r="A23" s="228" t="s">
        <v>379</v>
      </c>
      <c r="B23" s="789" t="s">
        <v>380</v>
      </c>
      <c r="C23" s="790"/>
      <c r="D23" s="790"/>
      <c r="E23" s="790"/>
      <c r="F23" s="790"/>
      <c r="G23" s="790"/>
      <c r="H23" s="790"/>
      <c r="I23" s="790"/>
      <c r="J23" s="790"/>
      <c r="K23" s="790"/>
      <c r="L23" s="790"/>
      <c r="M23" s="790"/>
      <c r="N23" s="790"/>
      <c r="O23" s="790"/>
      <c r="P23" s="791"/>
      <c r="Q23" s="792">
        <v>179730</v>
      </c>
      <c r="R23" s="793"/>
      <c r="S23" s="793"/>
      <c r="T23" s="793"/>
      <c r="U23" s="793"/>
      <c r="V23" s="793">
        <v>173725</v>
      </c>
      <c r="W23" s="793"/>
      <c r="X23" s="793"/>
      <c r="Y23" s="793"/>
      <c r="Z23" s="793"/>
      <c r="AA23" s="793">
        <v>6005</v>
      </c>
      <c r="AB23" s="793"/>
      <c r="AC23" s="793"/>
      <c r="AD23" s="793"/>
      <c r="AE23" s="794"/>
      <c r="AF23" s="795">
        <v>5708</v>
      </c>
      <c r="AG23" s="793"/>
      <c r="AH23" s="793"/>
      <c r="AI23" s="793"/>
      <c r="AJ23" s="796"/>
      <c r="AK23" s="797"/>
      <c r="AL23" s="798"/>
      <c r="AM23" s="798"/>
      <c r="AN23" s="798"/>
      <c r="AO23" s="798"/>
      <c r="AP23" s="793">
        <v>179140</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2">
      <c r="A24" s="808" t="s">
        <v>381</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5">
      <c r="A25" s="725" t="s">
        <v>382</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2">
      <c r="A26" s="727" t="s">
        <v>357</v>
      </c>
      <c r="B26" s="728"/>
      <c r="C26" s="728"/>
      <c r="D26" s="728"/>
      <c r="E26" s="728"/>
      <c r="F26" s="728"/>
      <c r="G26" s="728"/>
      <c r="H26" s="728"/>
      <c r="I26" s="728"/>
      <c r="J26" s="728"/>
      <c r="K26" s="728"/>
      <c r="L26" s="728"/>
      <c r="M26" s="728"/>
      <c r="N26" s="728"/>
      <c r="O26" s="728"/>
      <c r="P26" s="729"/>
      <c r="Q26" s="733" t="s">
        <v>383</v>
      </c>
      <c r="R26" s="734"/>
      <c r="S26" s="734"/>
      <c r="T26" s="734"/>
      <c r="U26" s="735"/>
      <c r="V26" s="733" t="s">
        <v>384</v>
      </c>
      <c r="W26" s="734"/>
      <c r="X26" s="734"/>
      <c r="Y26" s="734"/>
      <c r="Z26" s="735"/>
      <c r="AA26" s="733" t="s">
        <v>385</v>
      </c>
      <c r="AB26" s="734"/>
      <c r="AC26" s="734"/>
      <c r="AD26" s="734"/>
      <c r="AE26" s="734"/>
      <c r="AF26" s="814" t="s">
        <v>386</v>
      </c>
      <c r="AG26" s="815"/>
      <c r="AH26" s="815"/>
      <c r="AI26" s="815"/>
      <c r="AJ26" s="816"/>
      <c r="AK26" s="734" t="s">
        <v>387</v>
      </c>
      <c r="AL26" s="734"/>
      <c r="AM26" s="734"/>
      <c r="AN26" s="734"/>
      <c r="AO26" s="735"/>
      <c r="AP26" s="733" t="s">
        <v>388</v>
      </c>
      <c r="AQ26" s="734"/>
      <c r="AR26" s="734"/>
      <c r="AS26" s="734"/>
      <c r="AT26" s="735"/>
      <c r="AU26" s="733" t="s">
        <v>389</v>
      </c>
      <c r="AV26" s="734"/>
      <c r="AW26" s="734"/>
      <c r="AX26" s="734"/>
      <c r="AY26" s="735"/>
      <c r="AZ26" s="733" t="s">
        <v>390</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5">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2">
      <c r="A28" s="230">
        <v>1</v>
      </c>
      <c r="B28" s="749" t="s">
        <v>391</v>
      </c>
      <c r="C28" s="750"/>
      <c r="D28" s="750"/>
      <c r="E28" s="750"/>
      <c r="F28" s="750"/>
      <c r="G28" s="750"/>
      <c r="H28" s="750"/>
      <c r="I28" s="750"/>
      <c r="J28" s="750"/>
      <c r="K28" s="750"/>
      <c r="L28" s="750"/>
      <c r="M28" s="750"/>
      <c r="N28" s="750"/>
      <c r="O28" s="750"/>
      <c r="P28" s="751"/>
      <c r="Q28" s="822">
        <v>40632</v>
      </c>
      <c r="R28" s="823"/>
      <c r="S28" s="823"/>
      <c r="T28" s="823"/>
      <c r="U28" s="823"/>
      <c r="V28" s="823">
        <v>40038</v>
      </c>
      <c r="W28" s="823"/>
      <c r="X28" s="823"/>
      <c r="Y28" s="823"/>
      <c r="Z28" s="823"/>
      <c r="AA28" s="823">
        <v>594</v>
      </c>
      <c r="AB28" s="823"/>
      <c r="AC28" s="823"/>
      <c r="AD28" s="823"/>
      <c r="AE28" s="824"/>
      <c r="AF28" s="825">
        <v>594</v>
      </c>
      <c r="AG28" s="823"/>
      <c r="AH28" s="823"/>
      <c r="AI28" s="823"/>
      <c r="AJ28" s="826"/>
      <c r="AK28" s="827" t="s">
        <v>490</v>
      </c>
      <c r="AL28" s="828"/>
      <c r="AM28" s="828"/>
      <c r="AN28" s="828"/>
      <c r="AO28" s="828"/>
      <c r="AP28" s="828" t="s">
        <v>490</v>
      </c>
      <c r="AQ28" s="828"/>
      <c r="AR28" s="828"/>
      <c r="AS28" s="828"/>
      <c r="AT28" s="828"/>
      <c r="AU28" s="828" t="s">
        <v>490</v>
      </c>
      <c r="AV28" s="828"/>
      <c r="AW28" s="828"/>
      <c r="AX28" s="828"/>
      <c r="AY28" s="828"/>
      <c r="AZ28" s="829" t="s">
        <v>490</v>
      </c>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2">
      <c r="A29" s="230">
        <v>2</v>
      </c>
      <c r="B29" s="780" t="s">
        <v>392</v>
      </c>
      <c r="C29" s="781"/>
      <c r="D29" s="781"/>
      <c r="E29" s="781"/>
      <c r="F29" s="781"/>
      <c r="G29" s="781"/>
      <c r="H29" s="781"/>
      <c r="I29" s="781"/>
      <c r="J29" s="781"/>
      <c r="K29" s="781"/>
      <c r="L29" s="781"/>
      <c r="M29" s="781"/>
      <c r="N29" s="781"/>
      <c r="O29" s="781"/>
      <c r="P29" s="782"/>
      <c r="Q29" s="783">
        <v>45168</v>
      </c>
      <c r="R29" s="784"/>
      <c r="S29" s="784"/>
      <c r="T29" s="784"/>
      <c r="U29" s="784"/>
      <c r="V29" s="784">
        <v>42280</v>
      </c>
      <c r="W29" s="784"/>
      <c r="X29" s="784"/>
      <c r="Y29" s="784"/>
      <c r="Z29" s="784"/>
      <c r="AA29" s="784">
        <v>2887</v>
      </c>
      <c r="AB29" s="784"/>
      <c r="AC29" s="784"/>
      <c r="AD29" s="784"/>
      <c r="AE29" s="785"/>
      <c r="AF29" s="786">
        <v>2887</v>
      </c>
      <c r="AG29" s="787"/>
      <c r="AH29" s="787"/>
      <c r="AI29" s="787"/>
      <c r="AJ29" s="788"/>
      <c r="AK29" s="834" t="s">
        <v>490</v>
      </c>
      <c r="AL29" s="830"/>
      <c r="AM29" s="830"/>
      <c r="AN29" s="830"/>
      <c r="AO29" s="830"/>
      <c r="AP29" s="830" t="s">
        <v>490</v>
      </c>
      <c r="AQ29" s="830"/>
      <c r="AR29" s="830"/>
      <c r="AS29" s="830"/>
      <c r="AT29" s="830"/>
      <c r="AU29" s="830" t="s">
        <v>490</v>
      </c>
      <c r="AV29" s="830"/>
      <c r="AW29" s="830"/>
      <c r="AX29" s="830"/>
      <c r="AY29" s="830"/>
      <c r="AZ29" s="831" t="s">
        <v>490</v>
      </c>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2">
      <c r="A30" s="230">
        <v>3</v>
      </c>
      <c r="B30" s="780" t="s">
        <v>393</v>
      </c>
      <c r="C30" s="781"/>
      <c r="D30" s="781"/>
      <c r="E30" s="781"/>
      <c r="F30" s="781"/>
      <c r="G30" s="781"/>
      <c r="H30" s="781"/>
      <c r="I30" s="781"/>
      <c r="J30" s="781"/>
      <c r="K30" s="781"/>
      <c r="L30" s="781"/>
      <c r="M30" s="781"/>
      <c r="N30" s="781"/>
      <c r="O30" s="781"/>
      <c r="P30" s="782"/>
      <c r="Q30" s="783">
        <v>8219</v>
      </c>
      <c r="R30" s="784"/>
      <c r="S30" s="784"/>
      <c r="T30" s="784"/>
      <c r="U30" s="784"/>
      <c r="V30" s="784">
        <v>8147</v>
      </c>
      <c r="W30" s="784"/>
      <c r="X30" s="784"/>
      <c r="Y30" s="784"/>
      <c r="Z30" s="784"/>
      <c r="AA30" s="784">
        <v>72</v>
      </c>
      <c r="AB30" s="784"/>
      <c r="AC30" s="784"/>
      <c r="AD30" s="784"/>
      <c r="AE30" s="785"/>
      <c r="AF30" s="786">
        <v>72</v>
      </c>
      <c r="AG30" s="787"/>
      <c r="AH30" s="787"/>
      <c r="AI30" s="787"/>
      <c r="AJ30" s="788"/>
      <c r="AK30" s="834" t="s">
        <v>490</v>
      </c>
      <c r="AL30" s="830"/>
      <c r="AM30" s="830"/>
      <c r="AN30" s="830"/>
      <c r="AO30" s="830"/>
      <c r="AP30" s="830" t="s">
        <v>490</v>
      </c>
      <c r="AQ30" s="830"/>
      <c r="AR30" s="830"/>
      <c r="AS30" s="830"/>
      <c r="AT30" s="830"/>
      <c r="AU30" s="830" t="s">
        <v>490</v>
      </c>
      <c r="AV30" s="830"/>
      <c r="AW30" s="830"/>
      <c r="AX30" s="830"/>
      <c r="AY30" s="830"/>
      <c r="AZ30" s="831" t="s">
        <v>490</v>
      </c>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2">
      <c r="A31" s="230">
        <v>4</v>
      </c>
      <c r="B31" s="780" t="s">
        <v>394</v>
      </c>
      <c r="C31" s="781"/>
      <c r="D31" s="781"/>
      <c r="E31" s="781"/>
      <c r="F31" s="781"/>
      <c r="G31" s="781"/>
      <c r="H31" s="781"/>
      <c r="I31" s="781"/>
      <c r="J31" s="781"/>
      <c r="K31" s="781"/>
      <c r="L31" s="781"/>
      <c r="M31" s="781"/>
      <c r="N31" s="781"/>
      <c r="O31" s="781"/>
      <c r="P31" s="782"/>
      <c r="Q31" s="783">
        <v>10108</v>
      </c>
      <c r="R31" s="784"/>
      <c r="S31" s="784"/>
      <c r="T31" s="784"/>
      <c r="U31" s="784"/>
      <c r="V31" s="784">
        <v>9234</v>
      </c>
      <c r="W31" s="784"/>
      <c r="X31" s="784"/>
      <c r="Y31" s="784"/>
      <c r="Z31" s="784"/>
      <c r="AA31" s="784">
        <v>874</v>
      </c>
      <c r="AB31" s="784"/>
      <c r="AC31" s="784"/>
      <c r="AD31" s="784"/>
      <c r="AE31" s="785"/>
      <c r="AF31" s="786">
        <v>5121</v>
      </c>
      <c r="AG31" s="787"/>
      <c r="AH31" s="787"/>
      <c r="AI31" s="787"/>
      <c r="AJ31" s="788"/>
      <c r="AK31" s="834">
        <v>80</v>
      </c>
      <c r="AL31" s="830"/>
      <c r="AM31" s="830"/>
      <c r="AN31" s="830"/>
      <c r="AO31" s="830"/>
      <c r="AP31" s="830">
        <v>19333</v>
      </c>
      <c r="AQ31" s="830"/>
      <c r="AR31" s="830"/>
      <c r="AS31" s="830"/>
      <c r="AT31" s="830"/>
      <c r="AU31" s="830">
        <v>39</v>
      </c>
      <c r="AV31" s="830"/>
      <c r="AW31" s="830"/>
      <c r="AX31" s="830"/>
      <c r="AY31" s="830"/>
      <c r="AZ31" s="831" t="s">
        <v>552</v>
      </c>
      <c r="BA31" s="831"/>
      <c r="BB31" s="831"/>
      <c r="BC31" s="831"/>
      <c r="BD31" s="831"/>
      <c r="BE31" s="832" t="s">
        <v>395</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2">
      <c r="A32" s="230">
        <v>5</v>
      </c>
      <c r="B32" s="780" t="s">
        <v>396</v>
      </c>
      <c r="C32" s="781"/>
      <c r="D32" s="781"/>
      <c r="E32" s="781"/>
      <c r="F32" s="781"/>
      <c r="G32" s="781"/>
      <c r="H32" s="781"/>
      <c r="I32" s="781"/>
      <c r="J32" s="781"/>
      <c r="K32" s="781"/>
      <c r="L32" s="781"/>
      <c r="M32" s="781"/>
      <c r="N32" s="781"/>
      <c r="O32" s="781"/>
      <c r="P32" s="782"/>
      <c r="Q32" s="783">
        <v>15102</v>
      </c>
      <c r="R32" s="784"/>
      <c r="S32" s="784"/>
      <c r="T32" s="784"/>
      <c r="U32" s="784"/>
      <c r="V32" s="784">
        <v>14334</v>
      </c>
      <c r="W32" s="784"/>
      <c r="X32" s="784"/>
      <c r="Y32" s="784"/>
      <c r="Z32" s="784"/>
      <c r="AA32" s="784">
        <v>767</v>
      </c>
      <c r="AB32" s="784"/>
      <c r="AC32" s="784"/>
      <c r="AD32" s="784"/>
      <c r="AE32" s="785"/>
      <c r="AF32" s="786">
        <v>1229</v>
      </c>
      <c r="AG32" s="787"/>
      <c r="AH32" s="787"/>
      <c r="AI32" s="787"/>
      <c r="AJ32" s="788"/>
      <c r="AK32" s="834">
        <v>4118</v>
      </c>
      <c r="AL32" s="830"/>
      <c r="AM32" s="830"/>
      <c r="AN32" s="830"/>
      <c r="AO32" s="830"/>
      <c r="AP32" s="830">
        <v>66168</v>
      </c>
      <c r="AQ32" s="830"/>
      <c r="AR32" s="830"/>
      <c r="AS32" s="830"/>
      <c r="AT32" s="830"/>
      <c r="AU32" s="830">
        <v>29577</v>
      </c>
      <c r="AV32" s="830"/>
      <c r="AW32" s="830"/>
      <c r="AX32" s="830"/>
      <c r="AY32" s="830"/>
      <c r="AZ32" s="831" t="s">
        <v>552</v>
      </c>
      <c r="BA32" s="831"/>
      <c r="BB32" s="831"/>
      <c r="BC32" s="831"/>
      <c r="BD32" s="831"/>
      <c r="BE32" s="832" t="s">
        <v>395</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2">
      <c r="A33" s="230">
        <v>6</v>
      </c>
      <c r="B33" s="780" t="s">
        <v>397</v>
      </c>
      <c r="C33" s="781"/>
      <c r="D33" s="781"/>
      <c r="E33" s="781"/>
      <c r="F33" s="781"/>
      <c r="G33" s="781"/>
      <c r="H33" s="781"/>
      <c r="I33" s="781"/>
      <c r="J33" s="781"/>
      <c r="K33" s="781"/>
      <c r="L33" s="781"/>
      <c r="M33" s="781"/>
      <c r="N33" s="781"/>
      <c r="O33" s="781"/>
      <c r="P33" s="782"/>
      <c r="Q33" s="783">
        <f>832+453</f>
        <v>1285</v>
      </c>
      <c r="R33" s="784"/>
      <c r="S33" s="784"/>
      <c r="T33" s="784"/>
      <c r="U33" s="784"/>
      <c r="V33" s="784">
        <f>654+1527-1</f>
        <v>2180</v>
      </c>
      <c r="W33" s="784"/>
      <c r="X33" s="784"/>
      <c r="Y33" s="784"/>
      <c r="Z33" s="784"/>
      <c r="AA33" s="784">
        <f>-694-201</f>
        <v>-895</v>
      </c>
      <c r="AB33" s="784"/>
      <c r="AC33" s="784"/>
      <c r="AD33" s="784"/>
      <c r="AE33" s="785"/>
      <c r="AF33" s="786">
        <v>6141</v>
      </c>
      <c r="AG33" s="787"/>
      <c r="AH33" s="787"/>
      <c r="AI33" s="787"/>
      <c r="AJ33" s="788"/>
      <c r="AK33" s="834">
        <f>513+721</f>
        <v>1234</v>
      </c>
      <c r="AL33" s="830"/>
      <c r="AM33" s="830"/>
      <c r="AN33" s="830"/>
      <c r="AO33" s="830"/>
      <c r="AP33" s="830">
        <v>27820</v>
      </c>
      <c r="AQ33" s="830"/>
      <c r="AR33" s="830"/>
      <c r="AS33" s="830"/>
      <c r="AT33" s="830"/>
      <c r="AU33" s="830">
        <v>14188</v>
      </c>
      <c r="AV33" s="830"/>
      <c r="AW33" s="830"/>
      <c r="AX33" s="830"/>
      <c r="AY33" s="830"/>
      <c r="AZ33" s="831" t="s">
        <v>552</v>
      </c>
      <c r="BA33" s="831"/>
      <c r="BB33" s="831"/>
      <c r="BC33" s="831"/>
      <c r="BD33" s="831"/>
      <c r="BE33" s="832" t="s">
        <v>395</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2">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2">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2">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2">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2">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2">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2">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2">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2">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2">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2">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2">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2">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2">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2">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2">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2">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2">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2">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2">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2">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2">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2">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2">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2">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2">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2">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5">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2">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398</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5">
      <c r="A63" s="228" t="s">
        <v>379</v>
      </c>
      <c r="B63" s="789" t="s">
        <v>399</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16044</v>
      </c>
      <c r="AG63" s="844"/>
      <c r="AH63" s="844"/>
      <c r="AI63" s="844"/>
      <c r="AJ63" s="845"/>
      <c r="AK63" s="846"/>
      <c r="AL63" s="841"/>
      <c r="AM63" s="841"/>
      <c r="AN63" s="841"/>
      <c r="AO63" s="841"/>
      <c r="AP63" s="844">
        <v>113321</v>
      </c>
      <c r="AQ63" s="844"/>
      <c r="AR63" s="844"/>
      <c r="AS63" s="844"/>
      <c r="AT63" s="844"/>
      <c r="AU63" s="844">
        <v>43804</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2">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5">
      <c r="A65" s="220" t="s">
        <v>400</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2">
      <c r="A66" s="727" t="s">
        <v>401</v>
      </c>
      <c r="B66" s="728"/>
      <c r="C66" s="728"/>
      <c r="D66" s="728"/>
      <c r="E66" s="728"/>
      <c r="F66" s="728"/>
      <c r="G66" s="728"/>
      <c r="H66" s="728"/>
      <c r="I66" s="728"/>
      <c r="J66" s="728"/>
      <c r="K66" s="728"/>
      <c r="L66" s="728"/>
      <c r="M66" s="728"/>
      <c r="N66" s="728"/>
      <c r="O66" s="728"/>
      <c r="P66" s="729"/>
      <c r="Q66" s="733" t="s">
        <v>383</v>
      </c>
      <c r="R66" s="734"/>
      <c r="S66" s="734"/>
      <c r="T66" s="734"/>
      <c r="U66" s="735"/>
      <c r="V66" s="733" t="s">
        <v>384</v>
      </c>
      <c r="W66" s="734"/>
      <c r="X66" s="734"/>
      <c r="Y66" s="734"/>
      <c r="Z66" s="735"/>
      <c r="AA66" s="733" t="s">
        <v>385</v>
      </c>
      <c r="AB66" s="734"/>
      <c r="AC66" s="734"/>
      <c r="AD66" s="734"/>
      <c r="AE66" s="735"/>
      <c r="AF66" s="854" t="s">
        <v>386</v>
      </c>
      <c r="AG66" s="815"/>
      <c r="AH66" s="815"/>
      <c r="AI66" s="815"/>
      <c r="AJ66" s="855"/>
      <c r="AK66" s="733" t="s">
        <v>387</v>
      </c>
      <c r="AL66" s="728"/>
      <c r="AM66" s="728"/>
      <c r="AN66" s="728"/>
      <c r="AO66" s="729"/>
      <c r="AP66" s="733" t="s">
        <v>388</v>
      </c>
      <c r="AQ66" s="734"/>
      <c r="AR66" s="734"/>
      <c r="AS66" s="734"/>
      <c r="AT66" s="735"/>
      <c r="AU66" s="733" t="s">
        <v>402</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5">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2">
      <c r="A68" s="224">
        <v>1</v>
      </c>
      <c r="B68" s="869" t="s">
        <v>553</v>
      </c>
      <c r="C68" s="870"/>
      <c r="D68" s="870"/>
      <c r="E68" s="870"/>
      <c r="F68" s="870"/>
      <c r="G68" s="870"/>
      <c r="H68" s="870"/>
      <c r="I68" s="870"/>
      <c r="J68" s="870"/>
      <c r="K68" s="870"/>
      <c r="L68" s="870"/>
      <c r="M68" s="870"/>
      <c r="N68" s="870"/>
      <c r="O68" s="870"/>
      <c r="P68" s="871"/>
      <c r="Q68" s="872">
        <v>49726</v>
      </c>
      <c r="R68" s="866"/>
      <c r="S68" s="866"/>
      <c r="T68" s="866"/>
      <c r="U68" s="866"/>
      <c r="V68" s="866">
        <v>60686</v>
      </c>
      <c r="W68" s="866"/>
      <c r="X68" s="866"/>
      <c r="Y68" s="866"/>
      <c r="Z68" s="866"/>
      <c r="AA68" s="866">
        <v>-10960</v>
      </c>
      <c r="AB68" s="866"/>
      <c r="AC68" s="866"/>
      <c r="AD68" s="866"/>
      <c r="AE68" s="866"/>
      <c r="AF68" s="866">
        <v>18485</v>
      </c>
      <c r="AG68" s="866"/>
      <c r="AH68" s="866"/>
      <c r="AI68" s="866"/>
      <c r="AJ68" s="866"/>
      <c r="AK68" s="866" t="s">
        <v>552</v>
      </c>
      <c r="AL68" s="866"/>
      <c r="AM68" s="866"/>
      <c r="AN68" s="866"/>
      <c r="AO68" s="866"/>
      <c r="AP68" s="866" t="s">
        <v>552</v>
      </c>
      <c r="AQ68" s="866"/>
      <c r="AR68" s="866"/>
      <c r="AS68" s="866"/>
      <c r="AT68" s="866"/>
      <c r="AU68" s="866" t="s">
        <v>552</v>
      </c>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2">
      <c r="A69" s="226">
        <v>2</v>
      </c>
      <c r="B69" s="873" t="s">
        <v>554</v>
      </c>
      <c r="C69" s="874"/>
      <c r="D69" s="874"/>
      <c r="E69" s="874"/>
      <c r="F69" s="874"/>
      <c r="G69" s="874"/>
      <c r="H69" s="874"/>
      <c r="I69" s="874"/>
      <c r="J69" s="874"/>
      <c r="K69" s="874"/>
      <c r="L69" s="874"/>
      <c r="M69" s="874"/>
      <c r="N69" s="874"/>
      <c r="O69" s="874"/>
      <c r="P69" s="875"/>
      <c r="Q69" s="876">
        <v>5236</v>
      </c>
      <c r="R69" s="830"/>
      <c r="S69" s="830"/>
      <c r="T69" s="830"/>
      <c r="U69" s="830"/>
      <c r="V69" s="830">
        <v>4899</v>
      </c>
      <c r="W69" s="830"/>
      <c r="X69" s="830"/>
      <c r="Y69" s="830"/>
      <c r="Z69" s="830"/>
      <c r="AA69" s="830">
        <v>337</v>
      </c>
      <c r="AB69" s="830"/>
      <c r="AC69" s="830"/>
      <c r="AD69" s="830"/>
      <c r="AE69" s="830"/>
      <c r="AF69" s="830">
        <v>337</v>
      </c>
      <c r="AG69" s="830"/>
      <c r="AH69" s="830"/>
      <c r="AI69" s="830"/>
      <c r="AJ69" s="830"/>
      <c r="AK69" s="830">
        <v>863</v>
      </c>
      <c r="AL69" s="830"/>
      <c r="AM69" s="830"/>
      <c r="AN69" s="830"/>
      <c r="AO69" s="830"/>
      <c r="AP69" s="830" t="s">
        <v>552</v>
      </c>
      <c r="AQ69" s="830"/>
      <c r="AR69" s="830"/>
      <c r="AS69" s="830"/>
      <c r="AT69" s="830"/>
      <c r="AU69" s="830" t="s">
        <v>552</v>
      </c>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2">
      <c r="A70" s="226">
        <v>3</v>
      </c>
      <c r="B70" s="873" t="s">
        <v>555</v>
      </c>
      <c r="C70" s="874"/>
      <c r="D70" s="874"/>
      <c r="E70" s="874"/>
      <c r="F70" s="874"/>
      <c r="G70" s="874"/>
      <c r="H70" s="874"/>
      <c r="I70" s="874"/>
      <c r="J70" s="874"/>
      <c r="K70" s="874"/>
      <c r="L70" s="874"/>
      <c r="M70" s="874"/>
      <c r="N70" s="874"/>
      <c r="O70" s="874"/>
      <c r="P70" s="875"/>
      <c r="Q70" s="876">
        <v>1148479</v>
      </c>
      <c r="R70" s="830"/>
      <c r="S70" s="830"/>
      <c r="T70" s="830"/>
      <c r="U70" s="830"/>
      <c r="V70" s="830">
        <v>1132469</v>
      </c>
      <c r="W70" s="830"/>
      <c r="X70" s="830"/>
      <c r="Y70" s="830"/>
      <c r="Z70" s="830"/>
      <c r="AA70" s="830">
        <v>16010</v>
      </c>
      <c r="AB70" s="830"/>
      <c r="AC70" s="830"/>
      <c r="AD70" s="830"/>
      <c r="AE70" s="830"/>
      <c r="AF70" s="830">
        <v>16010</v>
      </c>
      <c r="AG70" s="830"/>
      <c r="AH70" s="830"/>
      <c r="AI70" s="830"/>
      <c r="AJ70" s="830"/>
      <c r="AK70" s="830">
        <v>6316</v>
      </c>
      <c r="AL70" s="830"/>
      <c r="AM70" s="830"/>
      <c r="AN70" s="830"/>
      <c r="AO70" s="830"/>
      <c r="AP70" s="830" t="s">
        <v>552</v>
      </c>
      <c r="AQ70" s="830"/>
      <c r="AR70" s="830"/>
      <c r="AS70" s="830"/>
      <c r="AT70" s="830"/>
      <c r="AU70" s="830" t="s">
        <v>552</v>
      </c>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2">
      <c r="A71" s="226">
        <v>4</v>
      </c>
      <c r="B71" s="873"/>
      <c r="C71" s="874"/>
      <c r="D71" s="874"/>
      <c r="E71" s="874"/>
      <c r="F71" s="874"/>
      <c r="G71" s="874"/>
      <c r="H71" s="874"/>
      <c r="I71" s="874"/>
      <c r="J71" s="874"/>
      <c r="K71" s="874"/>
      <c r="L71" s="874"/>
      <c r="M71" s="874"/>
      <c r="N71" s="874"/>
      <c r="O71" s="874"/>
      <c r="P71" s="875"/>
      <c r="Q71" s="876"/>
      <c r="R71" s="830"/>
      <c r="S71" s="830"/>
      <c r="T71" s="830"/>
      <c r="U71" s="830"/>
      <c r="V71" s="830"/>
      <c r="W71" s="830"/>
      <c r="X71" s="830"/>
      <c r="Y71" s="830"/>
      <c r="Z71" s="830"/>
      <c r="AA71" s="830"/>
      <c r="AB71" s="830"/>
      <c r="AC71" s="830"/>
      <c r="AD71" s="830"/>
      <c r="AE71" s="830"/>
      <c r="AF71" s="830"/>
      <c r="AG71" s="830"/>
      <c r="AH71" s="830"/>
      <c r="AI71" s="830"/>
      <c r="AJ71" s="830"/>
      <c r="AK71" s="830"/>
      <c r="AL71" s="830"/>
      <c r="AM71" s="830"/>
      <c r="AN71" s="830"/>
      <c r="AO71" s="830"/>
      <c r="AP71" s="830"/>
      <c r="AQ71" s="830"/>
      <c r="AR71" s="830"/>
      <c r="AS71" s="830"/>
      <c r="AT71" s="830"/>
      <c r="AU71" s="830"/>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2">
      <c r="A72" s="226">
        <v>5</v>
      </c>
      <c r="B72" s="873"/>
      <c r="C72" s="874"/>
      <c r="D72" s="874"/>
      <c r="E72" s="874"/>
      <c r="F72" s="874"/>
      <c r="G72" s="874"/>
      <c r="H72" s="874"/>
      <c r="I72" s="874"/>
      <c r="J72" s="874"/>
      <c r="K72" s="874"/>
      <c r="L72" s="874"/>
      <c r="M72" s="874"/>
      <c r="N72" s="874"/>
      <c r="O72" s="874"/>
      <c r="P72" s="875"/>
      <c r="Q72" s="876"/>
      <c r="R72" s="830"/>
      <c r="S72" s="830"/>
      <c r="T72" s="830"/>
      <c r="U72" s="830"/>
      <c r="V72" s="830"/>
      <c r="W72" s="830"/>
      <c r="X72" s="830"/>
      <c r="Y72" s="830"/>
      <c r="Z72" s="830"/>
      <c r="AA72" s="830"/>
      <c r="AB72" s="830"/>
      <c r="AC72" s="830"/>
      <c r="AD72" s="830"/>
      <c r="AE72" s="830"/>
      <c r="AF72" s="830"/>
      <c r="AG72" s="830"/>
      <c r="AH72" s="830"/>
      <c r="AI72" s="830"/>
      <c r="AJ72" s="830"/>
      <c r="AK72" s="830"/>
      <c r="AL72" s="830"/>
      <c r="AM72" s="830"/>
      <c r="AN72" s="830"/>
      <c r="AO72" s="830"/>
      <c r="AP72" s="830"/>
      <c r="AQ72" s="830"/>
      <c r="AR72" s="830"/>
      <c r="AS72" s="830"/>
      <c r="AT72" s="830"/>
      <c r="AU72" s="830"/>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2">
      <c r="A73" s="226">
        <v>6</v>
      </c>
      <c r="B73" s="873"/>
      <c r="C73" s="874"/>
      <c r="D73" s="874"/>
      <c r="E73" s="874"/>
      <c r="F73" s="874"/>
      <c r="G73" s="874"/>
      <c r="H73" s="874"/>
      <c r="I73" s="874"/>
      <c r="J73" s="874"/>
      <c r="K73" s="874"/>
      <c r="L73" s="874"/>
      <c r="M73" s="874"/>
      <c r="N73" s="874"/>
      <c r="O73" s="874"/>
      <c r="P73" s="875"/>
      <c r="Q73" s="876"/>
      <c r="R73" s="830"/>
      <c r="S73" s="830"/>
      <c r="T73" s="830"/>
      <c r="U73" s="830"/>
      <c r="V73" s="830"/>
      <c r="W73" s="830"/>
      <c r="X73" s="830"/>
      <c r="Y73" s="830"/>
      <c r="Z73" s="830"/>
      <c r="AA73" s="830"/>
      <c r="AB73" s="830"/>
      <c r="AC73" s="830"/>
      <c r="AD73" s="830"/>
      <c r="AE73" s="830"/>
      <c r="AF73" s="830"/>
      <c r="AG73" s="830"/>
      <c r="AH73" s="830"/>
      <c r="AI73" s="830"/>
      <c r="AJ73" s="830"/>
      <c r="AK73" s="830"/>
      <c r="AL73" s="830"/>
      <c r="AM73" s="830"/>
      <c r="AN73" s="830"/>
      <c r="AO73" s="830"/>
      <c r="AP73" s="830"/>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2">
      <c r="A74" s="226">
        <v>7</v>
      </c>
      <c r="B74" s="873"/>
      <c r="C74" s="874"/>
      <c r="D74" s="874"/>
      <c r="E74" s="874"/>
      <c r="F74" s="874"/>
      <c r="G74" s="874"/>
      <c r="H74" s="874"/>
      <c r="I74" s="874"/>
      <c r="J74" s="874"/>
      <c r="K74" s="874"/>
      <c r="L74" s="874"/>
      <c r="M74" s="874"/>
      <c r="N74" s="874"/>
      <c r="O74" s="874"/>
      <c r="P74" s="875"/>
      <c r="Q74" s="876"/>
      <c r="R74" s="830"/>
      <c r="S74" s="830"/>
      <c r="T74" s="830"/>
      <c r="U74" s="830"/>
      <c r="V74" s="830"/>
      <c r="W74" s="830"/>
      <c r="X74" s="830"/>
      <c r="Y74" s="830"/>
      <c r="Z74" s="830"/>
      <c r="AA74" s="830"/>
      <c r="AB74" s="830"/>
      <c r="AC74" s="830"/>
      <c r="AD74" s="830"/>
      <c r="AE74" s="830"/>
      <c r="AF74" s="830"/>
      <c r="AG74" s="830"/>
      <c r="AH74" s="830"/>
      <c r="AI74" s="830"/>
      <c r="AJ74" s="830"/>
      <c r="AK74" s="830"/>
      <c r="AL74" s="830"/>
      <c r="AM74" s="830"/>
      <c r="AN74" s="830"/>
      <c r="AO74" s="830"/>
      <c r="AP74" s="830"/>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2">
      <c r="A75" s="226">
        <v>8</v>
      </c>
      <c r="B75" s="873"/>
      <c r="C75" s="874"/>
      <c r="D75" s="874"/>
      <c r="E75" s="874"/>
      <c r="F75" s="874"/>
      <c r="G75" s="874"/>
      <c r="H75" s="874"/>
      <c r="I75" s="874"/>
      <c r="J75" s="874"/>
      <c r="K75" s="874"/>
      <c r="L75" s="874"/>
      <c r="M75" s="874"/>
      <c r="N75" s="874"/>
      <c r="O75" s="874"/>
      <c r="P75" s="875"/>
      <c r="Q75" s="877"/>
      <c r="R75" s="878"/>
      <c r="S75" s="878"/>
      <c r="T75" s="878"/>
      <c r="U75" s="834"/>
      <c r="V75" s="879"/>
      <c r="W75" s="878"/>
      <c r="X75" s="878"/>
      <c r="Y75" s="878"/>
      <c r="Z75" s="834"/>
      <c r="AA75" s="879"/>
      <c r="AB75" s="878"/>
      <c r="AC75" s="878"/>
      <c r="AD75" s="878"/>
      <c r="AE75" s="834"/>
      <c r="AF75" s="879"/>
      <c r="AG75" s="878"/>
      <c r="AH75" s="878"/>
      <c r="AI75" s="878"/>
      <c r="AJ75" s="834"/>
      <c r="AK75" s="879"/>
      <c r="AL75" s="878"/>
      <c r="AM75" s="878"/>
      <c r="AN75" s="878"/>
      <c r="AO75" s="834"/>
      <c r="AP75" s="879"/>
      <c r="AQ75" s="878"/>
      <c r="AR75" s="878"/>
      <c r="AS75" s="878"/>
      <c r="AT75" s="834"/>
      <c r="AU75" s="879"/>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2">
      <c r="A76" s="226">
        <v>9</v>
      </c>
      <c r="B76" s="873"/>
      <c r="C76" s="874"/>
      <c r="D76" s="874"/>
      <c r="E76" s="874"/>
      <c r="F76" s="874"/>
      <c r="G76" s="874"/>
      <c r="H76" s="874"/>
      <c r="I76" s="874"/>
      <c r="J76" s="874"/>
      <c r="K76" s="874"/>
      <c r="L76" s="874"/>
      <c r="M76" s="874"/>
      <c r="N76" s="874"/>
      <c r="O76" s="874"/>
      <c r="P76" s="875"/>
      <c r="Q76" s="877"/>
      <c r="R76" s="878"/>
      <c r="S76" s="878"/>
      <c r="T76" s="878"/>
      <c r="U76" s="834"/>
      <c r="V76" s="879"/>
      <c r="W76" s="878"/>
      <c r="X76" s="878"/>
      <c r="Y76" s="878"/>
      <c r="Z76" s="834"/>
      <c r="AA76" s="879"/>
      <c r="AB76" s="878"/>
      <c r="AC76" s="878"/>
      <c r="AD76" s="878"/>
      <c r="AE76" s="834"/>
      <c r="AF76" s="879"/>
      <c r="AG76" s="878"/>
      <c r="AH76" s="878"/>
      <c r="AI76" s="878"/>
      <c r="AJ76" s="834"/>
      <c r="AK76" s="879"/>
      <c r="AL76" s="878"/>
      <c r="AM76" s="878"/>
      <c r="AN76" s="878"/>
      <c r="AO76" s="834"/>
      <c r="AP76" s="879"/>
      <c r="AQ76" s="878"/>
      <c r="AR76" s="878"/>
      <c r="AS76" s="878"/>
      <c r="AT76" s="834"/>
      <c r="AU76" s="879"/>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2">
      <c r="A77" s="226">
        <v>10</v>
      </c>
      <c r="B77" s="873"/>
      <c r="C77" s="874"/>
      <c r="D77" s="874"/>
      <c r="E77" s="874"/>
      <c r="F77" s="874"/>
      <c r="G77" s="874"/>
      <c r="H77" s="874"/>
      <c r="I77" s="874"/>
      <c r="J77" s="874"/>
      <c r="K77" s="874"/>
      <c r="L77" s="874"/>
      <c r="M77" s="874"/>
      <c r="N77" s="874"/>
      <c r="O77" s="874"/>
      <c r="P77" s="875"/>
      <c r="Q77" s="877"/>
      <c r="R77" s="878"/>
      <c r="S77" s="878"/>
      <c r="T77" s="878"/>
      <c r="U77" s="834"/>
      <c r="V77" s="879"/>
      <c r="W77" s="878"/>
      <c r="X77" s="878"/>
      <c r="Y77" s="878"/>
      <c r="Z77" s="834"/>
      <c r="AA77" s="879"/>
      <c r="AB77" s="878"/>
      <c r="AC77" s="878"/>
      <c r="AD77" s="878"/>
      <c r="AE77" s="834"/>
      <c r="AF77" s="879"/>
      <c r="AG77" s="878"/>
      <c r="AH77" s="878"/>
      <c r="AI77" s="878"/>
      <c r="AJ77" s="834"/>
      <c r="AK77" s="879"/>
      <c r="AL77" s="878"/>
      <c r="AM77" s="878"/>
      <c r="AN77" s="878"/>
      <c r="AO77" s="834"/>
      <c r="AP77" s="879"/>
      <c r="AQ77" s="878"/>
      <c r="AR77" s="878"/>
      <c r="AS77" s="878"/>
      <c r="AT77" s="834"/>
      <c r="AU77" s="879"/>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2">
      <c r="A78" s="226">
        <v>11</v>
      </c>
      <c r="B78" s="873"/>
      <c r="C78" s="874"/>
      <c r="D78" s="874"/>
      <c r="E78" s="874"/>
      <c r="F78" s="874"/>
      <c r="G78" s="874"/>
      <c r="H78" s="874"/>
      <c r="I78" s="874"/>
      <c r="J78" s="874"/>
      <c r="K78" s="874"/>
      <c r="L78" s="874"/>
      <c r="M78" s="874"/>
      <c r="N78" s="874"/>
      <c r="O78" s="874"/>
      <c r="P78" s="875"/>
      <c r="Q78" s="876"/>
      <c r="R78" s="830"/>
      <c r="S78" s="830"/>
      <c r="T78" s="830"/>
      <c r="U78" s="830"/>
      <c r="V78" s="830"/>
      <c r="W78" s="830"/>
      <c r="X78" s="830"/>
      <c r="Y78" s="830"/>
      <c r="Z78" s="830"/>
      <c r="AA78" s="830"/>
      <c r="AB78" s="830"/>
      <c r="AC78" s="830"/>
      <c r="AD78" s="830"/>
      <c r="AE78" s="830"/>
      <c r="AF78" s="830"/>
      <c r="AG78" s="830"/>
      <c r="AH78" s="830"/>
      <c r="AI78" s="830"/>
      <c r="AJ78" s="830"/>
      <c r="AK78" s="830"/>
      <c r="AL78" s="830"/>
      <c r="AM78" s="830"/>
      <c r="AN78" s="830"/>
      <c r="AO78" s="830"/>
      <c r="AP78" s="830"/>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2">
      <c r="A79" s="226">
        <v>12</v>
      </c>
      <c r="B79" s="873"/>
      <c r="C79" s="874"/>
      <c r="D79" s="874"/>
      <c r="E79" s="874"/>
      <c r="F79" s="874"/>
      <c r="G79" s="874"/>
      <c r="H79" s="874"/>
      <c r="I79" s="874"/>
      <c r="J79" s="874"/>
      <c r="K79" s="874"/>
      <c r="L79" s="874"/>
      <c r="M79" s="874"/>
      <c r="N79" s="874"/>
      <c r="O79" s="874"/>
      <c r="P79" s="875"/>
      <c r="Q79" s="876"/>
      <c r="R79" s="830"/>
      <c r="S79" s="830"/>
      <c r="T79" s="830"/>
      <c r="U79" s="830"/>
      <c r="V79" s="830"/>
      <c r="W79" s="830"/>
      <c r="X79" s="830"/>
      <c r="Y79" s="830"/>
      <c r="Z79" s="830"/>
      <c r="AA79" s="830"/>
      <c r="AB79" s="830"/>
      <c r="AC79" s="830"/>
      <c r="AD79" s="830"/>
      <c r="AE79" s="830"/>
      <c r="AF79" s="830"/>
      <c r="AG79" s="830"/>
      <c r="AH79" s="830"/>
      <c r="AI79" s="830"/>
      <c r="AJ79" s="830"/>
      <c r="AK79" s="830"/>
      <c r="AL79" s="830"/>
      <c r="AM79" s="830"/>
      <c r="AN79" s="830"/>
      <c r="AO79" s="830"/>
      <c r="AP79" s="830"/>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2">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2">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2">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2">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2">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2">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2">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2">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5">
      <c r="A88" s="228" t="s">
        <v>379</v>
      </c>
      <c r="B88" s="789" t="s">
        <v>403</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34832</v>
      </c>
      <c r="AG88" s="844"/>
      <c r="AH88" s="844"/>
      <c r="AI88" s="844"/>
      <c r="AJ88" s="844"/>
      <c r="AK88" s="841"/>
      <c r="AL88" s="841"/>
      <c r="AM88" s="841"/>
      <c r="AN88" s="841"/>
      <c r="AO88" s="841"/>
      <c r="AP88" s="844" t="s">
        <v>552</v>
      </c>
      <c r="AQ88" s="844"/>
      <c r="AR88" s="844"/>
      <c r="AS88" s="844"/>
      <c r="AT88" s="844"/>
      <c r="AU88" s="844" t="s">
        <v>552</v>
      </c>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2">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2">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2">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2">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2">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2">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2">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2">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2">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2">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2">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2">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2">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5">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379</v>
      </c>
      <c r="BR102" s="789" t="s">
        <v>404</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1151</v>
      </c>
      <c r="CS102" s="852"/>
      <c r="CT102" s="852"/>
      <c r="CU102" s="852"/>
      <c r="CV102" s="891"/>
      <c r="CW102" s="890">
        <v>72</v>
      </c>
      <c r="CX102" s="852"/>
      <c r="CY102" s="852"/>
      <c r="CZ102" s="852"/>
      <c r="DA102" s="891"/>
      <c r="DB102" s="890">
        <v>56</v>
      </c>
      <c r="DC102" s="852"/>
      <c r="DD102" s="852"/>
      <c r="DE102" s="852"/>
      <c r="DF102" s="891"/>
      <c r="DG102" s="890">
        <v>2260</v>
      </c>
      <c r="DH102" s="852"/>
      <c r="DI102" s="852"/>
      <c r="DJ102" s="852"/>
      <c r="DK102" s="891"/>
      <c r="DL102" s="890" t="s">
        <v>552</v>
      </c>
      <c r="DM102" s="852"/>
      <c r="DN102" s="852"/>
      <c r="DO102" s="852"/>
      <c r="DP102" s="891"/>
      <c r="DQ102" s="890">
        <v>447</v>
      </c>
      <c r="DR102" s="852"/>
      <c r="DS102" s="852"/>
      <c r="DT102" s="852"/>
      <c r="DU102" s="891"/>
      <c r="DV102" s="789"/>
      <c r="DW102" s="790"/>
      <c r="DX102" s="790"/>
      <c r="DY102" s="790"/>
      <c r="DZ102" s="914"/>
      <c r="EA102" s="218"/>
    </row>
    <row r="103" spans="1:131" ht="26.25" customHeight="1" x14ac:dyDescent="0.2">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405</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2">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406</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2">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2">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5">
      <c r="A107" s="237" t="s">
        <v>407</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408</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2">
      <c r="A108" s="917" t="s">
        <v>409</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410</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2">
      <c r="A109" s="912" t="s">
        <v>411</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412</v>
      </c>
      <c r="AB109" s="893"/>
      <c r="AC109" s="893"/>
      <c r="AD109" s="893"/>
      <c r="AE109" s="894"/>
      <c r="AF109" s="892" t="s">
        <v>413</v>
      </c>
      <c r="AG109" s="893"/>
      <c r="AH109" s="893"/>
      <c r="AI109" s="893"/>
      <c r="AJ109" s="894"/>
      <c r="AK109" s="892" t="s">
        <v>294</v>
      </c>
      <c r="AL109" s="893"/>
      <c r="AM109" s="893"/>
      <c r="AN109" s="893"/>
      <c r="AO109" s="894"/>
      <c r="AP109" s="892" t="s">
        <v>414</v>
      </c>
      <c r="AQ109" s="893"/>
      <c r="AR109" s="893"/>
      <c r="AS109" s="893"/>
      <c r="AT109" s="895"/>
      <c r="AU109" s="912" t="s">
        <v>411</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412</v>
      </c>
      <c r="BR109" s="893"/>
      <c r="BS109" s="893"/>
      <c r="BT109" s="893"/>
      <c r="BU109" s="894"/>
      <c r="BV109" s="892" t="s">
        <v>413</v>
      </c>
      <c r="BW109" s="893"/>
      <c r="BX109" s="893"/>
      <c r="BY109" s="893"/>
      <c r="BZ109" s="894"/>
      <c r="CA109" s="892" t="s">
        <v>294</v>
      </c>
      <c r="CB109" s="893"/>
      <c r="CC109" s="893"/>
      <c r="CD109" s="893"/>
      <c r="CE109" s="894"/>
      <c r="CF109" s="913" t="s">
        <v>414</v>
      </c>
      <c r="CG109" s="913"/>
      <c r="CH109" s="913"/>
      <c r="CI109" s="913"/>
      <c r="CJ109" s="913"/>
      <c r="CK109" s="892" t="s">
        <v>415</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412</v>
      </c>
      <c r="DH109" s="893"/>
      <c r="DI109" s="893"/>
      <c r="DJ109" s="893"/>
      <c r="DK109" s="894"/>
      <c r="DL109" s="892" t="s">
        <v>413</v>
      </c>
      <c r="DM109" s="893"/>
      <c r="DN109" s="893"/>
      <c r="DO109" s="893"/>
      <c r="DP109" s="894"/>
      <c r="DQ109" s="892" t="s">
        <v>294</v>
      </c>
      <c r="DR109" s="893"/>
      <c r="DS109" s="893"/>
      <c r="DT109" s="893"/>
      <c r="DU109" s="894"/>
      <c r="DV109" s="892" t="s">
        <v>414</v>
      </c>
      <c r="DW109" s="893"/>
      <c r="DX109" s="893"/>
      <c r="DY109" s="893"/>
      <c r="DZ109" s="895"/>
    </row>
    <row r="110" spans="1:131" s="218" customFormat="1" ht="26.25" customHeight="1" x14ac:dyDescent="0.2">
      <c r="A110" s="896" t="s">
        <v>416</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17103210</v>
      </c>
      <c r="AB110" s="900"/>
      <c r="AC110" s="900"/>
      <c r="AD110" s="900"/>
      <c r="AE110" s="901"/>
      <c r="AF110" s="902">
        <v>17585751</v>
      </c>
      <c r="AG110" s="900"/>
      <c r="AH110" s="900"/>
      <c r="AI110" s="900"/>
      <c r="AJ110" s="901"/>
      <c r="AK110" s="902">
        <v>17403582</v>
      </c>
      <c r="AL110" s="900"/>
      <c r="AM110" s="900"/>
      <c r="AN110" s="900"/>
      <c r="AO110" s="901"/>
      <c r="AP110" s="903">
        <v>22.3</v>
      </c>
      <c r="AQ110" s="904"/>
      <c r="AR110" s="904"/>
      <c r="AS110" s="904"/>
      <c r="AT110" s="905"/>
      <c r="AU110" s="906" t="s">
        <v>69</v>
      </c>
      <c r="AV110" s="907"/>
      <c r="AW110" s="907"/>
      <c r="AX110" s="907"/>
      <c r="AY110" s="907"/>
      <c r="AZ110" s="929" t="s">
        <v>417</v>
      </c>
      <c r="BA110" s="897"/>
      <c r="BB110" s="897"/>
      <c r="BC110" s="897"/>
      <c r="BD110" s="897"/>
      <c r="BE110" s="897"/>
      <c r="BF110" s="897"/>
      <c r="BG110" s="897"/>
      <c r="BH110" s="897"/>
      <c r="BI110" s="897"/>
      <c r="BJ110" s="897"/>
      <c r="BK110" s="897"/>
      <c r="BL110" s="897"/>
      <c r="BM110" s="897"/>
      <c r="BN110" s="897"/>
      <c r="BO110" s="897"/>
      <c r="BP110" s="898"/>
      <c r="BQ110" s="930">
        <v>190842657</v>
      </c>
      <c r="BR110" s="931"/>
      <c r="BS110" s="931"/>
      <c r="BT110" s="931"/>
      <c r="BU110" s="931"/>
      <c r="BV110" s="931">
        <v>185509265</v>
      </c>
      <c r="BW110" s="931"/>
      <c r="BX110" s="931"/>
      <c r="BY110" s="931"/>
      <c r="BZ110" s="931"/>
      <c r="CA110" s="931">
        <v>179139962</v>
      </c>
      <c r="CB110" s="931"/>
      <c r="CC110" s="931"/>
      <c r="CD110" s="931"/>
      <c r="CE110" s="931"/>
      <c r="CF110" s="944">
        <v>229.3</v>
      </c>
      <c r="CG110" s="945"/>
      <c r="CH110" s="945"/>
      <c r="CI110" s="945"/>
      <c r="CJ110" s="945"/>
      <c r="CK110" s="946" t="s">
        <v>418</v>
      </c>
      <c r="CL110" s="947"/>
      <c r="CM110" s="929" t="s">
        <v>419</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2">
      <c r="A111" s="934" t="s">
        <v>420</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421</v>
      </c>
      <c r="BA111" s="923"/>
      <c r="BB111" s="923"/>
      <c r="BC111" s="923"/>
      <c r="BD111" s="923"/>
      <c r="BE111" s="923"/>
      <c r="BF111" s="923"/>
      <c r="BG111" s="923"/>
      <c r="BH111" s="923"/>
      <c r="BI111" s="923"/>
      <c r="BJ111" s="923"/>
      <c r="BK111" s="923"/>
      <c r="BL111" s="923"/>
      <c r="BM111" s="923"/>
      <c r="BN111" s="923"/>
      <c r="BO111" s="923"/>
      <c r="BP111" s="924"/>
      <c r="BQ111" s="925">
        <v>683137</v>
      </c>
      <c r="BR111" s="926"/>
      <c r="BS111" s="926"/>
      <c r="BT111" s="926"/>
      <c r="BU111" s="926"/>
      <c r="BV111" s="926">
        <v>618546</v>
      </c>
      <c r="BW111" s="926"/>
      <c r="BX111" s="926"/>
      <c r="BY111" s="926"/>
      <c r="BZ111" s="926"/>
      <c r="CA111" s="926">
        <v>555420</v>
      </c>
      <c r="CB111" s="926"/>
      <c r="CC111" s="926"/>
      <c r="CD111" s="926"/>
      <c r="CE111" s="926"/>
      <c r="CF111" s="920">
        <v>0.7</v>
      </c>
      <c r="CG111" s="921"/>
      <c r="CH111" s="921"/>
      <c r="CI111" s="921"/>
      <c r="CJ111" s="921"/>
      <c r="CK111" s="948"/>
      <c r="CL111" s="949"/>
      <c r="CM111" s="922" t="s">
        <v>422</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2">
      <c r="A112" s="952" t="s">
        <v>423</v>
      </c>
      <c r="B112" s="953"/>
      <c r="C112" s="923" t="s">
        <v>424</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425</v>
      </c>
      <c r="BA112" s="923"/>
      <c r="BB112" s="923"/>
      <c r="BC112" s="923"/>
      <c r="BD112" s="923"/>
      <c r="BE112" s="923"/>
      <c r="BF112" s="923"/>
      <c r="BG112" s="923"/>
      <c r="BH112" s="923"/>
      <c r="BI112" s="923"/>
      <c r="BJ112" s="923"/>
      <c r="BK112" s="923"/>
      <c r="BL112" s="923"/>
      <c r="BM112" s="923"/>
      <c r="BN112" s="923"/>
      <c r="BO112" s="923"/>
      <c r="BP112" s="924"/>
      <c r="BQ112" s="925">
        <v>30920616</v>
      </c>
      <c r="BR112" s="926"/>
      <c r="BS112" s="926"/>
      <c r="BT112" s="926"/>
      <c r="BU112" s="926"/>
      <c r="BV112" s="926">
        <v>32583470</v>
      </c>
      <c r="BW112" s="926"/>
      <c r="BX112" s="926"/>
      <c r="BY112" s="926"/>
      <c r="BZ112" s="926"/>
      <c r="CA112" s="926">
        <v>43803869</v>
      </c>
      <c r="CB112" s="926"/>
      <c r="CC112" s="926"/>
      <c r="CD112" s="926"/>
      <c r="CE112" s="926"/>
      <c r="CF112" s="920">
        <v>56.1</v>
      </c>
      <c r="CG112" s="921"/>
      <c r="CH112" s="921"/>
      <c r="CI112" s="921"/>
      <c r="CJ112" s="921"/>
      <c r="CK112" s="948"/>
      <c r="CL112" s="949"/>
      <c r="CM112" s="922" t="s">
        <v>426</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2">
      <c r="A113" s="954"/>
      <c r="B113" s="955"/>
      <c r="C113" s="923" t="s">
        <v>427</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2677132</v>
      </c>
      <c r="AB113" s="938"/>
      <c r="AC113" s="938"/>
      <c r="AD113" s="938"/>
      <c r="AE113" s="939"/>
      <c r="AF113" s="940">
        <v>2883761</v>
      </c>
      <c r="AG113" s="938"/>
      <c r="AH113" s="938"/>
      <c r="AI113" s="938"/>
      <c r="AJ113" s="939"/>
      <c r="AK113" s="940">
        <v>3391127</v>
      </c>
      <c r="AL113" s="938"/>
      <c r="AM113" s="938"/>
      <c r="AN113" s="938"/>
      <c r="AO113" s="939"/>
      <c r="AP113" s="941">
        <v>4.3</v>
      </c>
      <c r="AQ113" s="942"/>
      <c r="AR113" s="942"/>
      <c r="AS113" s="942"/>
      <c r="AT113" s="943"/>
      <c r="AU113" s="908"/>
      <c r="AV113" s="909"/>
      <c r="AW113" s="909"/>
      <c r="AX113" s="909"/>
      <c r="AY113" s="909"/>
      <c r="AZ113" s="922" t="s">
        <v>428</v>
      </c>
      <c r="BA113" s="923"/>
      <c r="BB113" s="923"/>
      <c r="BC113" s="923"/>
      <c r="BD113" s="923"/>
      <c r="BE113" s="923"/>
      <c r="BF113" s="923"/>
      <c r="BG113" s="923"/>
      <c r="BH113" s="923"/>
      <c r="BI113" s="923"/>
      <c r="BJ113" s="923"/>
      <c r="BK113" s="923"/>
      <c r="BL113" s="923"/>
      <c r="BM113" s="923"/>
      <c r="BN113" s="923"/>
      <c r="BO113" s="923"/>
      <c r="BP113" s="924"/>
      <c r="BQ113" s="925" t="s">
        <v>122</v>
      </c>
      <c r="BR113" s="926"/>
      <c r="BS113" s="926"/>
      <c r="BT113" s="926"/>
      <c r="BU113" s="926"/>
      <c r="BV113" s="926" t="s">
        <v>122</v>
      </c>
      <c r="BW113" s="926"/>
      <c r="BX113" s="926"/>
      <c r="BY113" s="926"/>
      <c r="BZ113" s="926"/>
      <c r="CA113" s="926" t="s">
        <v>122</v>
      </c>
      <c r="CB113" s="926"/>
      <c r="CC113" s="926"/>
      <c r="CD113" s="926"/>
      <c r="CE113" s="926"/>
      <c r="CF113" s="920" t="s">
        <v>122</v>
      </c>
      <c r="CG113" s="921"/>
      <c r="CH113" s="921"/>
      <c r="CI113" s="921"/>
      <c r="CJ113" s="921"/>
      <c r="CK113" s="948"/>
      <c r="CL113" s="949"/>
      <c r="CM113" s="922" t="s">
        <v>429</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2">
      <c r="A114" s="954"/>
      <c r="B114" s="955"/>
      <c r="C114" s="923" t="s">
        <v>430</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t="s">
        <v>122</v>
      </c>
      <c r="AB114" s="959"/>
      <c r="AC114" s="959"/>
      <c r="AD114" s="959"/>
      <c r="AE114" s="960"/>
      <c r="AF114" s="961" t="s">
        <v>122</v>
      </c>
      <c r="AG114" s="959"/>
      <c r="AH114" s="959"/>
      <c r="AI114" s="959"/>
      <c r="AJ114" s="960"/>
      <c r="AK114" s="961" t="s">
        <v>122</v>
      </c>
      <c r="AL114" s="959"/>
      <c r="AM114" s="959"/>
      <c r="AN114" s="959"/>
      <c r="AO114" s="960"/>
      <c r="AP114" s="962" t="s">
        <v>122</v>
      </c>
      <c r="AQ114" s="963"/>
      <c r="AR114" s="963"/>
      <c r="AS114" s="963"/>
      <c r="AT114" s="964"/>
      <c r="AU114" s="908"/>
      <c r="AV114" s="909"/>
      <c r="AW114" s="909"/>
      <c r="AX114" s="909"/>
      <c r="AY114" s="909"/>
      <c r="AZ114" s="922" t="s">
        <v>431</v>
      </c>
      <c r="BA114" s="923"/>
      <c r="BB114" s="923"/>
      <c r="BC114" s="923"/>
      <c r="BD114" s="923"/>
      <c r="BE114" s="923"/>
      <c r="BF114" s="923"/>
      <c r="BG114" s="923"/>
      <c r="BH114" s="923"/>
      <c r="BI114" s="923"/>
      <c r="BJ114" s="923"/>
      <c r="BK114" s="923"/>
      <c r="BL114" s="923"/>
      <c r="BM114" s="923"/>
      <c r="BN114" s="923"/>
      <c r="BO114" s="923"/>
      <c r="BP114" s="924"/>
      <c r="BQ114" s="925">
        <v>19109819</v>
      </c>
      <c r="BR114" s="926"/>
      <c r="BS114" s="926"/>
      <c r="BT114" s="926"/>
      <c r="BU114" s="926"/>
      <c r="BV114" s="926">
        <v>20420370</v>
      </c>
      <c r="BW114" s="926"/>
      <c r="BX114" s="926"/>
      <c r="BY114" s="926"/>
      <c r="BZ114" s="926"/>
      <c r="CA114" s="926">
        <v>20115927</v>
      </c>
      <c r="CB114" s="926"/>
      <c r="CC114" s="926"/>
      <c r="CD114" s="926"/>
      <c r="CE114" s="926"/>
      <c r="CF114" s="920">
        <v>25.8</v>
      </c>
      <c r="CG114" s="921"/>
      <c r="CH114" s="921"/>
      <c r="CI114" s="921"/>
      <c r="CJ114" s="921"/>
      <c r="CK114" s="948"/>
      <c r="CL114" s="949"/>
      <c r="CM114" s="922" t="s">
        <v>432</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2">
      <c r="A115" s="954"/>
      <c r="B115" s="955"/>
      <c r="C115" s="923" t="s">
        <v>433</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v>62396</v>
      </c>
      <c r="AB115" s="938"/>
      <c r="AC115" s="938"/>
      <c r="AD115" s="938"/>
      <c r="AE115" s="939"/>
      <c r="AF115" s="940">
        <v>61457</v>
      </c>
      <c r="AG115" s="938"/>
      <c r="AH115" s="938"/>
      <c r="AI115" s="938"/>
      <c r="AJ115" s="939"/>
      <c r="AK115" s="940">
        <v>60519</v>
      </c>
      <c r="AL115" s="938"/>
      <c r="AM115" s="938"/>
      <c r="AN115" s="938"/>
      <c r="AO115" s="939"/>
      <c r="AP115" s="941">
        <v>0.1</v>
      </c>
      <c r="AQ115" s="942"/>
      <c r="AR115" s="942"/>
      <c r="AS115" s="942"/>
      <c r="AT115" s="943"/>
      <c r="AU115" s="908"/>
      <c r="AV115" s="909"/>
      <c r="AW115" s="909"/>
      <c r="AX115" s="909"/>
      <c r="AY115" s="909"/>
      <c r="AZ115" s="922" t="s">
        <v>434</v>
      </c>
      <c r="BA115" s="923"/>
      <c r="BB115" s="923"/>
      <c r="BC115" s="923"/>
      <c r="BD115" s="923"/>
      <c r="BE115" s="923"/>
      <c r="BF115" s="923"/>
      <c r="BG115" s="923"/>
      <c r="BH115" s="923"/>
      <c r="BI115" s="923"/>
      <c r="BJ115" s="923"/>
      <c r="BK115" s="923"/>
      <c r="BL115" s="923"/>
      <c r="BM115" s="923"/>
      <c r="BN115" s="923"/>
      <c r="BO115" s="923"/>
      <c r="BP115" s="924"/>
      <c r="BQ115" s="925">
        <v>535786</v>
      </c>
      <c r="BR115" s="926"/>
      <c r="BS115" s="926"/>
      <c r="BT115" s="926"/>
      <c r="BU115" s="926"/>
      <c r="BV115" s="926">
        <v>484895</v>
      </c>
      <c r="BW115" s="926"/>
      <c r="BX115" s="926"/>
      <c r="BY115" s="926"/>
      <c r="BZ115" s="926"/>
      <c r="CA115" s="926">
        <v>446508</v>
      </c>
      <c r="CB115" s="926"/>
      <c r="CC115" s="926"/>
      <c r="CD115" s="926"/>
      <c r="CE115" s="926"/>
      <c r="CF115" s="920">
        <v>0.6</v>
      </c>
      <c r="CG115" s="921"/>
      <c r="CH115" s="921"/>
      <c r="CI115" s="921"/>
      <c r="CJ115" s="921"/>
      <c r="CK115" s="948"/>
      <c r="CL115" s="949"/>
      <c r="CM115" s="922" t="s">
        <v>435</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v>507050</v>
      </c>
      <c r="DH115" s="959"/>
      <c r="DI115" s="959"/>
      <c r="DJ115" s="959"/>
      <c r="DK115" s="960"/>
      <c r="DL115" s="961">
        <v>501099</v>
      </c>
      <c r="DM115" s="959"/>
      <c r="DN115" s="959"/>
      <c r="DO115" s="959"/>
      <c r="DP115" s="960"/>
      <c r="DQ115" s="961">
        <v>496613</v>
      </c>
      <c r="DR115" s="959"/>
      <c r="DS115" s="959"/>
      <c r="DT115" s="959"/>
      <c r="DU115" s="960"/>
      <c r="DV115" s="962">
        <v>0.6</v>
      </c>
      <c r="DW115" s="963"/>
      <c r="DX115" s="963"/>
      <c r="DY115" s="963"/>
      <c r="DZ115" s="964"/>
    </row>
    <row r="116" spans="1:130" s="218" customFormat="1" ht="26.25" customHeight="1" x14ac:dyDescent="0.2">
      <c r="A116" s="956"/>
      <c r="B116" s="957"/>
      <c r="C116" s="965" t="s">
        <v>436</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t="s">
        <v>122</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437</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438</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2">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439</v>
      </c>
      <c r="Z117" s="894"/>
      <c r="AA117" s="978">
        <v>19842738</v>
      </c>
      <c r="AB117" s="979"/>
      <c r="AC117" s="979"/>
      <c r="AD117" s="979"/>
      <c r="AE117" s="980"/>
      <c r="AF117" s="981">
        <v>20530969</v>
      </c>
      <c r="AG117" s="979"/>
      <c r="AH117" s="979"/>
      <c r="AI117" s="979"/>
      <c r="AJ117" s="980"/>
      <c r="AK117" s="981">
        <v>20855228</v>
      </c>
      <c r="AL117" s="979"/>
      <c r="AM117" s="979"/>
      <c r="AN117" s="979"/>
      <c r="AO117" s="980"/>
      <c r="AP117" s="982"/>
      <c r="AQ117" s="983"/>
      <c r="AR117" s="983"/>
      <c r="AS117" s="983"/>
      <c r="AT117" s="984"/>
      <c r="AU117" s="908"/>
      <c r="AV117" s="909"/>
      <c r="AW117" s="909"/>
      <c r="AX117" s="909"/>
      <c r="AY117" s="909"/>
      <c r="AZ117" s="974" t="s">
        <v>440</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441</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2">
      <c r="A118" s="912" t="s">
        <v>415</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412</v>
      </c>
      <c r="AB118" s="893"/>
      <c r="AC118" s="893"/>
      <c r="AD118" s="893"/>
      <c r="AE118" s="894"/>
      <c r="AF118" s="892" t="s">
        <v>413</v>
      </c>
      <c r="AG118" s="893"/>
      <c r="AH118" s="893"/>
      <c r="AI118" s="893"/>
      <c r="AJ118" s="894"/>
      <c r="AK118" s="892" t="s">
        <v>294</v>
      </c>
      <c r="AL118" s="893"/>
      <c r="AM118" s="893"/>
      <c r="AN118" s="893"/>
      <c r="AO118" s="894"/>
      <c r="AP118" s="970" t="s">
        <v>414</v>
      </c>
      <c r="AQ118" s="971"/>
      <c r="AR118" s="971"/>
      <c r="AS118" s="971"/>
      <c r="AT118" s="972"/>
      <c r="AU118" s="908"/>
      <c r="AV118" s="909"/>
      <c r="AW118" s="909"/>
      <c r="AX118" s="909"/>
      <c r="AY118" s="909"/>
      <c r="AZ118" s="973" t="s">
        <v>442</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443</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2">
      <c r="A119" s="1056" t="s">
        <v>418</v>
      </c>
      <c r="B119" s="947"/>
      <c r="C119" s="929" t="s">
        <v>419</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444</v>
      </c>
      <c r="BP119" s="1005"/>
      <c r="BQ119" s="999">
        <v>242092015</v>
      </c>
      <c r="BR119" s="1000"/>
      <c r="BS119" s="1000"/>
      <c r="BT119" s="1000"/>
      <c r="BU119" s="1000"/>
      <c r="BV119" s="1000">
        <v>239616546</v>
      </c>
      <c r="BW119" s="1000"/>
      <c r="BX119" s="1000"/>
      <c r="BY119" s="1000"/>
      <c r="BZ119" s="1000"/>
      <c r="CA119" s="1000">
        <v>244061686</v>
      </c>
      <c r="CB119" s="1000"/>
      <c r="CC119" s="1000"/>
      <c r="CD119" s="1000"/>
      <c r="CE119" s="1000"/>
      <c r="CF119" s="1001"/>
      <c r="CG119" s="1002"/>
      <c r="CH119" s="1002"/>
      <c r="CI119" s="1002"/>
      <c r="CJ119" s="1003"/>
      <c r="CK119" s="950"/>
      <c r="CL119" s="951"/>
      <c r="CM119" s="973" t="s">
        <v>445</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v>176087</v>
      </c>
      <c r="DH119" s="986"/>
      <c r="DI119" s="986"/>
      <c r="DJ119" s="986"/>
      <c r="DK119" s="987"/>
      <c r="DL119" s="985">
        <v>117447</v>
      </c>
      <c r="DM119" s="986"/>
      <c r="DN119" s="986"/>
      <c r="DO119" s="986"/>
      <c r="DP119" s="987"/>
      <c r="DQ119" s="985">
        <v>58807</v>
      </c>
      <c r="DR119" s="986"/>
      <c r="DS119" s="986"/>
      <c r="DT119" s="986"/>
      <c r="DU119" s="987"/>
      <c r="DV119" s="988">
        <v>0.1</v>
      </c>
      <c r="DW119" s="989"/>
      <c r="DX119" s="989"/>
      <c r="DY119" s="989"/>
      <c r="DZ119" s="990"/>
    </row>
    <row r="120" spans="1:130" s="218" customFormat="1" ht="26.25" customHeight="1" x14ac:dyDescent="0.2">
      <c r="A120" s="1057"/>
      <c r="B120" s="949"/>
      <c r="C120" s="922" t="s">
        <v>422</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446</v>
      </c>
      <c r="AV120" s="992"/>
      <c r="AW120" s="992"/>
      <c r="AX120" s="992"/>
      <c r="AY120" s="993"/>
      <c r="AZ120" s="929" t="s">
        <v>447</v>
      </c>
      <c r="BA120" s="897"/>
      <c r="BB120" s="897"/>
      <c r="BC120" s="897"/>
      <c r="BD120" s="897"/>
      <c r="BE120" s="897"/>
      <c r="BF120" s="897"/>
      <c r="BG120" s="897"/>
      <c r="BH120" s="897"/>
      <c r="BI120" s="897"/>
      <c r="BJ120" s="897"/>
      <c r="BK120" s="897"/>
      <c r="BL120" s="897"/>
      <c r="BM120" s="897"/>
      <c r="BN120" s="897"/>
      <c r="BO120" s="897"/>
      <c r="BP120" s="898"/>
      <c r="BQ120" s="930">
        <v>23109883</v>
      </c>
      <c r="BR120" s="931"/>
      <c r="BS120" s="931"/>
      <c r="BT120" s="931"/>
      <c r="BU120" s="931"/>
      <c r="BV120" s="931">
        <v>22839256</v>
      </c>
      <c r="BW120" s="931"/>
      <c r="BX120" s="931"/>
      <c r="BY120" s="931"/>
      <c r="BZ120" s="931"/>
      <c r="CA120" s="931">
        <v>24521229</v>
      </c>
      <c r="CB120" s="931"/>
      <c r="CC120" s="931"/>
      <c r="CD120" s="931"/>
      <c r="CE120" s="931"/>
      <c r="CF120" s="944">
        <v>31.4</v>
      </c>
      <c r="CG120" s="945"/>
      <c r="CH120" s="945"/>
      <c r="CI120" s="945"/>
      <c r="CJ120" s="945"/>
      <c r="CK120" s="1006" t="s">
        <v>448</v>
      </c>
      <c r="CL120" s="1007"/>
      <c r="CM120" s="1007"/>
      <c r="CN120" s="1007"/>
      <c r="CO120" s="1008"/>
      <c r="CP120" s="1014" t="s">
        <v>396</v>
      </c>
      <c r="CQ120" s="1015"/>
      <c r="CR120" s="1015"/>
      <c r="CS120" s="1015"/>
      <c r="CT120" s="1015"/>
      <c r="CU120" s="1015"/>
      <c r="CV120" s="1015"/>
      <c r="CW120" s="1015"/>
      <c r="CX120" s="1015"/>
      <c r="CY120" s="1015"/>
      <c r="CZ120" s="1015"/>
      <c r="DA120" s="1015"/>
      <c r="DB120" s="1015"/>
      <c r="DC120" s="1015"/>
      <c r="DD120" s="1015"/>
      <c r="DE120" s="1015"/>
      <c r="DF120" s="1016"/>
      <c r="DG120" s="930">
        <v>30212950</v>
      </c>
      <c r="DH120" s="931"/>
      <c r="DI120" s="931"/>
      <c r="DJ120" s="931"/>
      <c r="DK120" s="931"/>
      <c r="DL120" s="931">
        <v>29152534</v>
      </c>
      <c r="DM120" s="931"/>
      <c r="DN120" s="931"/>
      <c r="DO120" s="931"/>
      <c r="DP120" s="931"/>
      <c r="DQ120" s="931">
        <v>29576977</v>
      </c>
      <c r="DR120" s="931"/>
      <c r="DS120" s="931"/>
      <c r="DT120" s="931"/>
      <c r="DU120" s="931"/>
      <c r="DV120" s="932">
        <v>37.9</v>
      </c>
      <c r="DW120" s="932"/>
      <c r="DX120" s="932"/>
      <c r="DY120" s="932"/>
      <c r="DZ120" s="933"/>
    </row>
    <row r="121" spans="1:130" s="218" customFormat="1" ht="26.25" customHeight="1" x14ac:dyDescent="0.2">
      <c r="A121" s="1057"/>
      <c r="B121" s="949"/>
      <c r="C121" s="974" t="s">
        <v>449</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450</v>
      </c>
      <c r="BA121" s="923"/>
      <c r="BB121" s="923"/>
      <c r="BC121" s="923"/>
      <c r="BD121" s="923"/>
      <c r="BE121" s="923"/>
      <c r="BF121" s="923"/>
      <c r="BG121" s="923"/>
      <c r="BH121" s="923"/>
      <c r="BI121" s="923"/>
      <c r="BJ121" s="923"/>
      <c r="BK121" s="923"/>
      <c r="BL121" s="923"/>
      <c r="BM121" s="923"/>
      <c r="BN121" s="923"/>
      <c r="BO121" s="923"/>
      <c r="BP121" s="924"/>
      <c r="BQ121" s="925">
        <v>69655008</v>
      </c>
      <c r="BR121" s="926"/>
      <c r="BS121" s="926"/>
      <c r="BT121" s="926"/>
      <c r="BU121" s="926"/>
      <c r="BV121" s="926">
        <v>64642305</v>
      </c>
      <c r="BW121" s="926"/>
      <c r="BX121" s="926"/>
      <c r="BY121" s="926"/>
      <c r="BZ121" s="926"/>
      <c r="CA121" s="926">
        <v>58085308</v>
      </c>
      <c r="CB121" s="926"/>
      <c r="CC121" s="926"/>
      <c r="CD121" s="926"/>
      <c r="CE121" s="926"/>
      <c r="CF121" s="920">
        <v>74.400000000000006</v>
      </c>
      <c r="CG121" s="921"/>
      <c r="CH121" s="921"/>
      <c r="CI121" s="921"/>
      <c r="CJ121" s="921"/>
      <c r="CK121" s="1009"/>
      <c r="CL121" s="1010"/>
      <c r="CM121" s="1010"/>
      <c r="CN121" s="1010"/>
      <c r="CO121" s="1011"/>
      <c r="CP121" s="1019" t="s">
        <v>397</v>
      </c>
      <c r="CQ121" s="1020"/>
      <c r="CR121" s="1020"/>
      <c r="CS121" s="1020"/>
      <c r="CT121" s="1020"/>
      <c r="CU121" s="1020"/>
      <c r="CV121" s="1020"/>
      <c r="CW121" s="1020"/>
      <c r="CX121" s="1020"/>
      <c r="CY121" s="1020"/>
      <c r="CZ121" s="1020"/>
      <c r="DA121" s="1020"/>
      <c r="DB121" s="1020"/>
      <c r="DC121" s="1020"/>
      <c r="DD121" s="1020"/>
      <c r="DE121" s="1020"/>
      <c r="DF121" s="1021"/>
      <c r="DG121" s="925">
        <v>652132</v>
      </c>
      <c r="DH121" s="926"/>
      <c r="DI121" s="926"/>
      <c r="DJ121" s="926"/>
      <c r="DK121" s="926"/>
      <c r="DL121" s="926">
        <v>3392827</v>
      </c>
      <c r="DM121" s="926"/>
      <c r="DN121" s="926"/>
      <c r="DO121" s="926"/>
      <c r="DP121" s="926"/>
      <c r="DQ121" s="926">
        <v>14188226</v>
      </c>
      <c r="DR121" s="926"/>
      <c r="DS121" s="926"/>
      <c r="DT121" s="926"/>
      <c r="DU121" s="926"/>
      <c r="DV121" s="927">
        <v>18.2</v>
      </c>
      <c r="DW121" s="927"/>
      <c r="DX121" s="927"/>
      <c r="DY121" s="927"/>
      <c r="DZ121" s="928"/>
    </row>
    <row r="122" spans="1:130" s="218" customFormat="1" ht="26.25" customHeight="1" x14ac:dyDescent="0.2">
      <c r="A122" s="1057"/>
      <c r="B122" s="949"/>
      <c r="C122" s="922" t="s">
        <v>432</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451</v>
      </c>
      <c r="BA122" s="965"/>
      <c r="BB122" s="965"/>
      <c r="BC122" s="965"/>
      <c r="BD122" s="965"/>
      <c r="BE122" s="965"/>
      <c r="BF122" s="965"/>
      <c r="BG122" s="965"/>
      <c r="BH122" s="965"/>
      <c r="BI122" s="965"/>
      <c r="BJ122" s="965"/>
      <c r="BK122" s="965"/>
      <c r="BL122" s="965"/>
      <c r="BM122" s="965"/>
      <c r="BN122" s="965"/>
      <c r="BO122" s="965"/>
      <c r="BP122" s="966"/>
      <c r="BQ122" s="999">
        <v>136593735</v>
      </c>
      <c r="BR122" s="1000"/>
      <c r="BS122" s="1000"/>
      <c r="BT122" s="1000"/>
      <c r="BU122" s="1000"/>
      <c r="BV122" s="1000">
        <v>132543202</v>
      </c>
      <c r="BW122" s="1000"/>
      <c r="BX122" s="1000"/>
      <c r="BY122" s="1000"/>
      <c r="BZ122" s="1000"/>
      <c r="CA122" s="1000">
        <v>133135638</v>
      </c>
      <c r="CB122" s="1000"/>
      <c r="CC122" s="1000"/>
      <c r="CD122" s="1000"/>
      <c r="CE122" s="1000"/>
      <c r="CF122" s="1017">
        <v>170.4</v>
      </c>
      <c r="CG122" s="1018"/>
      <c r="CH122" s="1018"/>
      <c r="CI122" s="1018"/>
      <c r="CJ122" s="1018"/>
      <c r="CK122" s="1009"/>
      <c r="CL122" s="1010"/>
      <c r="CM122" s="1010"/>
      <c r="CN122" s="1010"/>
      <c r="CO122" s="1011"/>
      <c r="CP122" s="1019" t="s">
        <v>394</v>
      </c>
      <c r="CQ122" s="1020"/>
      <c r="CR122" s="1020"/>
      <c r="CS122" s="1020"/>
      <c r="CT122" s="1020"/>
      <c r="CU122" s="1020"/>
      <c r="CV122" s="1020"/>
      <c r="CW122" s="1020"/>
      <c r="CX122" s="1020"/>
      <c r="CY122" s="1020"/>
      <c r="CZ122" s="1020"/>
      <c r="DA122" s="1020"/>
      <c r="DB122" s="1020"/>
      <c r="DC122" s="1020"/>
      <c r="DD122" s="1020"/>
      <c r="DE122" s="1020"/>
      <c r="DF122" s="1021"/>
      <c r="DG122" s="925">
        <v>55534</v>
      </c>
      <c r="DH122" s="926"/>
      <c r="DI122" s="926"/>
      <c r="DJ122" s="926"/>
      <c r="DK122" s="926"/>
      <c r="DL122" s="926">
        <v>38109</v>
      </c>
      <c r="DM122" s="926"/>
      <c r="DN122" s="926"/>
      <c r="DO122" s="926"/>
      <c r="DP122" s="926"/>
      <c r="DQ122" s="926">
        <v>38666</v>
      </c>
      <c r="DR122" s="926"/>
      <c r="DS122" s="926"/>
      <c r="DT122" s="926"/>
      <c r="DU122" s="926"/>
      <c r="DV122" s="927">
        <v>0</v>
      </c>
      <c r="DW122" s="927"/>
      <c r="DX122" s="927"/>
      <c r="DY122" s="927"/>
      <c r="DZ122" s="928"/>
    </row>
    <row r="123" spans="1:130" s="218" customFormat="1" ht="26.25" customHeight="1" x14ac:dyDescent="0.2">
      <c r="A123" s="1057"/>
      <c r="B123" s="949"/>
      <c r="C123" s="922" t="s">
        <v>438</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452</v>
      </c>
      <c r="BP123" s="1005"/>
      <c r="BQ123" s="1063">
        <v>229358626</v>
      </c>
      <c r="BR123" s="1064"/>
      <c r="BS123" s="1064"/>
      <c r="BT123" s="1064"/>
      <c r="BU123" s="1064"/>
      <c r="BV123" s="1064">
        <v>220024763</v>
      </c>
      <c r="BW123" s="1064"/>
      <c r="BX123" s="1064"/>
      <c r="BY123" s="1064"/>
      <c r="BZ123" s="1064"/>
      <c r="CA123" s="1064">
        <v>215742175</v>
      </c>
      <c r="CB123" s="1064"/>
      <c r="CC123" s="1064"/>
      <c r="CD123" s="1064"/>
      <c r="CE123" s="1064"/>
      <c r="CF123" s="1001"/>
      <c r="CG123" s="1002"/>
      <c r="CH123" s="1002"/>
      <c r="CI123" s="1002"/>
      <c r="CJ123" s="1003"/>
      <c r="CK123" s="1009"/>
      <c r="CL123" s="1010"/>
      <c r="CM123" s="1010"/>
      <c r="CN123" s="1010"/>
      <c r="CO123" s="1011"/>
      <c r="CP123" s="1019" t="s">
        <v>392</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5">
      <c r="A124" s="1057"/>
      <c r="B124" s="949"/>
      <c r="C124" s="922" t="s">
        <v>441</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59" t="s">
        <v>453</v>
      </c>
      <c r="AV124" s="1060"/>
      <c r="AW124" s="1060"/>
      <c r="AX124" s="1060"/>
      <c r="AY124" s="1060"/>
      <c r="AZ124" s="1060"/>
      <c r="BA124" s="1060"/>
      <c r="BB124" s="1060"/>
      <c r="BC124" s="1060"/>
      <c r="BD124" s="1060"/>
      <c r="BE124" s="1060"/>
      <c r="BF124" s="1060"/>
      <c r="BG124" s="1060"/>
      <c r="BH124" s="1060"/>
      <c r="BI124" s="1060"/>
      <c r="BJ124" s="1060"/>
      <c r="BK124" s="1060"/>
      <c r="BL124" s="1060"/>
      <c r="BM124" s="1060"/>
      <c r="BN124" s="1060"/>
      <c r="BO124" s="1060"/>
      <c r="BP124" s="1061"/>
      <c r="BQ124" s="1062">
        <v>17.100000000000001</v>
      </c>
      <c r="BR124" s="1027"/>
      <c r="BS124" s="1027"/>
      <c r="BT124" s="1027"/>
      <c r="BU124" s="1027"/>
      <c r="BV124" s="1027">
        <v>26</v>
      </c>
      <c r="BW124" s="1027"/>
      <c r="BX124" s="1027"/>
      <c r="BY124" s="1027"/>
      <c r="BZ124" s="1027"/>
      <c r="CA124" s="1027">
        <v>36.200000000000003</v>
      </c>
      <c r="CB124" s="1027"/>
      <c r="CC124" s="1027"/>
      <c r="CD124" s="1027"/>
      <c r="CE124" s="1027"/>
      <c r="CF124" s="1028"/>
      <c r="CG124" s="1029"/>
      <c r="CH124" s="1029"/>
      <c r="CI124" s="1029"/>
      <c r="CJ124" s="1030"/>
      <c r="CK124" s="1012"/>
      <c r="CL124" s="1012"/>
      <c r="CM124" s="1012"/>
      <c r="CN124" s="1012"/>
      <c r="CO124" s="1013"/>
      <c r="CP124" s="1019" t="s">
        <v>454</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2">
      <c r="A125" s="1057"/>
      <c r="B125" s="949"/>
      <c r="C125" s="922" t="s">
        <v>443</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455</v>
      </c>
      <c r="CL125" s="1007"/>
      <c r="CM125" s="1007"/>
      <c r="CN125" s="1007"/>
      <c r="CO125" s="1008"/>
      <c r="CP125" s="929" t="s">
        <v>456</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5">
      <c r="A126" s="1057"/>
      <c r="B126" s="949"/>
      <c r="C126" s="922" t="s">
        <v>445</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v>62396</v>
      </c>
      <c r="AB126" s="959"/>
      <c r="AC126" s="959"/>
      <c r="AD126" s="959"/>
      <c r="AE126" s="960"/>
      <c r="AF126" s="961">
        <v>61457</v>
      </c>
      <c r="AG126" s="959"/>
      <c r="AH126" s="959"/>
      <c r="AI126" s="959"/>
      <c r="AJ126" s="960"/>
      <c r="AK126" s="961">
        <v>60519</v>
      </c>
      <c r="AL126" s="959"/>
      <c r="AM126" s="959"/>
      <c r="AN126" s="959"/>
      <c r="AO126" s="960"/>
      <c r="AP126" s="962">
        <v>0.1</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457</v>
      </c>
      <c r="CQ126" s="923"/>
      <c r="CR126" s="923"/>
      <c r="CS126" s="923"/>
      <c r="CT126" s="923"/>
      <c r="CU126" s="923"/>
      <c r="CV126" s="923"/>
      <c r="CW126" s="923"/>
      <c r="CX126" s="923"/>
      <c r="CY126" s="923"/>
      <c r="CZ126" s="923"/>
      <c r="DA126" s="923"/>
      <c r="DB126" s="923"/>
      <c r="DC126" s="923"/>
      <c r="DD126" s="923"/>
      <c r="DE126" s="923"/>
      <c r="DF126" s="924"/>
      <c r="DG126" s="925">
        <v>535786</v>
      </c>
      <c r="DH126" s="926"/>
      <c r="DI126" s="926"/>
      <c r="DJ126" s="926"/>
      <c r="DK126" s="926"/>
      <c r="DL126" s="926">
        <v>484895</v>
      </c>
      <c r="DM126" s="926"/>
      <c r="DN126" s="926"/>
      <c r="DO126" s="926"/>
      <c r="DP126" s="926"/>
      <c r="DQ126" s="926">
        <v>446508</v>
      </c>
      <c r="DR126" s="926"/>
      <c r="DS126" s="926"/>
      <c r="DT126" s="926"/>
      <c r="DU126" s="926"/>
      <c r="DV126" s="927">
        <v>0.6</v>
      </c>
      <c r="DW126" s="927"/>
      <c r="DX126" s="927"/>
      <c r="DY126" s="927"/>
      <c r="DZ126" s="928"/>
    </row>
    <row r="127" spans="1:130" s="218" customFormat="1" ht="26.25" customHeight="1" x14ac:dyDescent="0.2">
      <c r="A127" s="1058"/>
      <c r="B127" s="951"/>
      <c r="C127" s="973" t="s">
        <v>458</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1" t="s">
        <v>459</v>
      </c>
      <c r="AY127" s="1032"/>
      <c r="AZ127" s="1032"/>
      <c r="BA127" s="1032"/>
      <c r="BB127" s="1032"/>
      <c r="BC127" s="1032"/>
      <c r="BD127" s="1032"/>
      <c r="BE127" s="1033"/>
      <c r="BF127" s="1034" t="s">
        <v>460</v>
      </c>
      <c r="BG127" s="1032"/>
      <c r="BH127" s="1032"/>
      <c r="BI127" s="1032"/>
      <c r="BJ127" s="1032"/>
      <c r="BK127" s="1032"/>
      <c r="BL127" s="1033"/>
      <c r="BM127" s="1034" t="s">
        <v>461</v>
      </c>
      <c r="BN127" s="1032"/>
      <c r="BO127" s="1032"/>
      <c r="BP127" s="1032"/>
      <c r="BQ127" s="1032"/>
      <c r="BR127" s="1032"/>
      <c r="BS127" s="1033"/>
      <c r="BT127" s="1034" t="s">
        <v>462</v>
      </c>
      <c r="BU127" s="1032"/>
      <c r="BV127" s="1032"/>
      <c r="BW127" s="1032"/>
      <c r="BX127" s="1032"/>
      <c r="BY127" s="1032"/>
      <c r="BZ127" s="1055"/>
      <c r="CA127" s="220"/>
      <c r="CB127" s="220"/>
      <c r="CC127" s="220"/>
      <c r="CD127" s="243"/>
      <c r="CE127" s="243"/>
      <c r="CF127" s="243"/>
      <c r="CG127" s="220"/>
      <c r="CH127" s="220"/>
      <c r="CI127" s="220"/>
      <c r="CJ127" s="242"/>
      <c r="CK127" s="1023"/>
      <c r="CL127" s="1010"/>
      <c r="CM127" s="1010"/>
      <c r="CN127" s="1010"/>
      <c r="CO127" s="1011"/>
      <c r="CP127" s="922" t="s">
        <v>463</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5">
      <c r="A128" s="1041" t="s">
        <v>464</v>
      </c>
      <c r="B128" s="1042"/>
      <c r="C128" s="1042"/>
      <c r="D128" s="1042"/>
      <c r="E128" s="1042"/>
      <c r="F128" s="1042"/>
      <c r="G128" s="1042"/>
      <c r="H128" s="1042"/>
      <c r="I128" s="1042"/>
      <c r="J128" s="1042"/>
      <c r="K128" s="1042"/>
      <c r="L128" s="1042"/>
      <c r="M128" s="1042"/>
      <c r="N128" s="1042"/>
      <c r="O128" s="1042"/>
      <c r="P128" s="1042"/>
      <c r="Q128" s="1042"/>
      <c r="R128" s="1042"/>
      <c r="S128" s="1042"/>
      <c r="T128" s="1042"/>
      <c r="U128" s="1042"/>
      <c r="V128" s="1042"/>
      <c r="W128" s="1043" t="s">
        <v>465</v>
      </c>
      <c r="X128" s="1043"/>
      <c r="Y128" s="1043"/>
      <c r="Z128" s="1044"/>
      <c r="AA128" s="1045">
        <v>4559095</v>
      </c>
      <c r="AB128" s="1046"/>
      <c r="AC128" s="1046"/>
      <c r="AD128" s="1046"/>
      <c r="AE128" s="1047"/>
      <c r="AF128" s="1048">
        <v>4484712</v>
      </c>
      <c r="AG128" s="1046"/>
      <c r="AH128" s="1046"/>
      <c r="AI128" s="1046"/>
      <c r="AJ128" s="1047"/>
      <c r="AK128" s="1048">
        <v>4520864</v>
      </c>
      <c r="AL128" s="1046"/>
      <c r="AM128" s="1046"/>
      <c r="AN128" s="1046"/>
      <c r="AO128" s="1047"/>
      <c r="AP128" s="1049"/>
      <c r="AQ128" s="1050"/>
      <c r="AR128" s="1050"/>
      <c r="AS128" s="1050"/>
      <c r="AT128" s="1051"/>
      <c r="AU128" s="220"/>
      <c r="AV128" s="220"/>
      <c r="AW128" s="220"/>
      <c r="AX128" s="896" t="s">
        <v>466</v>
      </c>
      <c r="AY128" s="897"/>
      <c r="AZ128" s="897"/>
      <c r="BA128" s="897"/>
      <c r="BB128" s="897"/>
      <c r="BC128" s="897"/>
      <c r="BD128" s="897"/>
      <c r="BE128" s="898"/>
      <c r="BF128" s="1052" t="s">
        <v>122</v>
      </c>
      <c r="BG128" s="1053"/>
      <c r="BH128" s="1053"/>
      <c r="BI128" s="1053"/>
      <c r="BJ128" s="1053"/>
      <c r="BK128" s="1053"/>
      <c r="BL128" s="1054"/>
      <c r="BM128" s="1052">
        <v>11.25</v>
      </c>
      <c r="BN128" s="1053"/>
      <c r="BO128" s="1053"/>
      <c r="BP128" s="1053"/>
      <c r="BQ128" s="1053"/>
      <c r="BR128" s="1053"/>
      <c r="BS128" s="1054"/>
      <c r="BT128" s="1052">
        <v>20</v>
      </c>
      <c r="BU128" s="1053"/>
      <c r="BV128" s="1053"/>
      <c r="BW128" s="1053"/>
      <c r="BX128" s="1053"/>
      <c r="BY128" s="1053"/>
      <c r="BZ128" s="1076"/>
      <c r="CA128" s="243"/>
      <c r="CB128" s="243"/>
      <c r="CC128" s="243"/>
      <c r="CD128" s="243"/>
      <c r="CE128" s="243"/>
      <c r="CF128" s="243"/>
      <c r="CG128" s="220"/>
      <c r="CH128" s="220"/>
      <c r="CI128" s="220"/>
      <c r="CJ128" s="242"/>
      <c r="CK128" s="1024"/>
      <c r="CL128" s="1025"/>
      <c r="CM128" s="1025"/>
      <c r="CN128" s="1025"/>
      <c r="CO128" s="1026"/>
      <c r="CP128" s="1035" t="s">
        <v>467</v>
      </c>
      <c r="CQ128" s="726"/>
      <c r="CR128" s="726"/>
      <c r="CS128" s="726"/>
      <c r="CT128" s="726"/>
      <c r="CU128" s="726"/>
      <c r="CV128" s="726"/>
      <c r="CW128" s="726"/>
      <c r="CX128" s="726"/>
      <c r="CY128" s="726"/>
      <c r="CZ128" s="726"/>
      <c r="DA128" s="726"/>
      <c r="DB128" s="726"/>
      <c r="DC128" s="726"/>
      <c r="DD128" s="726"/>
      <c r="DE128" s="726"/>
      <c r="DF128" s="1036"/>
      <c r="DG128" s="1037" t="s">
        <v>122</v>
      </c>
      <c r="DH128" s="1038"/>
      <c r="DI128" s="1038"/>
      <c r="DJ128" s="1038"/>
      <c r="DK128" s="1038"/>
      <c r="DL128" s="1038" t="s">
        <v>122</v>
      </c>
      <c r="DM128" s="1038"/>
      <c r="DN128" s="1038"/>
      <c r="DO128" s="1038"/>
      <c r="DP128" s="1038"/>
      <c r="DQ128" s="1038" t="s">
        <v>122</v>
      </c>
      <c r="DR128" s="1038"/>
      <c r="DS128" s="1038"/>
      <c r="DT128" s="1038"/>
      <c r="DU128" s="1038"/>
      <c r="DV128" s="1039" t="s">
        <v>122</v>
      </c>
      <c r="DW128" s="1039"/>
      <c r="DX128" s="1039"/>
      <c r="DY128" s="1039"/>
      <c r="DZ128" s="1040"/>
    </row>
    <row r="129" spans="1:131" s="218" customFormat="1" ht="26.25" customHeight="1" x14ac:dyDescent="0.2">
      <c r="A129" s="934" t="s">
        <v>103</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468</v>
      </c>
      <c r="X129" s="1071"/>
      <c r="Y129" s="1071"/>
      <c r="Z129" s="1072"/>
      <c r="AA129" s="958">
        <v>85392317</v>
      </c>
      <c r="AB129" s="959"/>
      <c r="AC129" s="959"/>
      <c r="AD129" s="959"/>
      <c r="AE129" s="960"/>
      <c r="AF129" s="961">
        <v>86486859</v>
      </c>
      <c r="AG129" s="959"/>
      <c r="AH129" s="959"/>
      <c r="AI129" s="959"/>
      <c r="AJ129" s="960"/>
      <c r="AK129" s="961">
        <v>89193022</v>
      </c>
      <c r="AL129" s="959"/>
      <c r="AM129" s="959"/>
      <c r="AN129" s="959"/>
      <c r="AO129" s="960"/>
      <c r="AP129" s="1073"/>
      <c r="AQ129" s="1074"/>
      <c r="AR129" s="1074"/>
      <c r="AS129" s="1074"/>
      <c r="AT129" s="1075"/>
      <c r="AU129" s="221"/>
      <c r="AV129" s="221"/>
      <c r="AW129" s="221"/>
      <c r="AX129" s="1065" t="s">
        <v>469</v>
      </c>
      <c r="AY129" s="923"/>
      <c r="AZ129" s="923"/>
      <c r="BA129" s="923"/>
      <c r="BB129" s="923"/>
      <c r="BC129" s="923"/>
      <c r="BD129" s="923"/>
      <c r="BE129" s="924"/>
      <c r="BF129" s="1066" t="s">
        <v>122</v>
      </c>
      <c r="BG129" s="1067"/>
      <c r="BH129" s="1067"/>
      <c r="BI129" s="1067"/>
      <c r="BJ129" s="1067"/>
      <c r="BK129" s="1067"/>
      <c r="BL129" s="1068"/>
      <c r="BM129" s="1066">
        <v>16.25</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2">
      <c r="A130" s="934" t="s">
        <v>470</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471</v>
      </c>
      <c r="X130" s="1071"/>
      <c r="Y130" s="1071"/>
      <c r="Z130" s="1072"/>
      <c r="AA130" s="958">
        <v>11208725</v>
      </c>
      <c r="AB130" s="959"/>
      <c r="AC130" s="959"/>
      <c r="AD130" s="959"/>
      <c r="AE130" s="960"/>
      <c r="AF130" s="961">
        <v>11188381</v>
      </c>
      <c r="AG130" s="959"/>
      <c r="AH130" s="959"/>
      <c r="AI130" s="959"/>
      <c r="AJ130" s="960"/>
      <c r="AK130" s="961">
        <v>11078351</v>
      </c>
      <c r="AL130" s="959"/>
      <c r="AM130" s="959"/>
      <c r="AN130" s="959"/>
      <c r="AO130" s="960"/>
      <c r="AP130" s="1073"/>
      <c r="AQ130" s="1074"/>
      <c r="AR130" s="1074"/>
      <c r="AS130" s="1074"/>
      <c r="AT130" s="1075"/>
      <c r="AU130" s="221"/>
      <c r="AV130" s="221"/>
      <c r="AW130" s="221"/>
      <c r="AX130" s="1065" t="s">
        <v>472</v>
      </c>
      <c r="AY130" s="923"/>
      <c r="AZ130" s="923"/>
      <c r="BA130" s="923"/>
      <c r="BB130" s="923"/>
      <c r="BC130" s="923"/>
      <c r="BD130" s="923"/>
      <c r="BE130" s="924"/>
      <c r="BF130" s="1101">
        <v>6.2</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5">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473</v>
      </c>
      <c r="X131" s="1108"/>
      <c r="Y131" s="1108"/>
      <c r="Z131" s="1109"/>
      <c r="AA131" s="1004">
        <v>74183592</v>
      </c>
      <c r="AB131" s="986"/>
      <c r="AC131" s="986"/>
      <c r="AD131" s="986"/>
      <c r="AE131" s="987"/>
      <c r="AF131" s="985">
        <v>75298478</v>
      </c>
      <c r="AG131" s="986"/>
      <c r="AH131" s="986"/>
      <c r="AI131" s="986"/>
      <c r="AJ131" s="987"/>
      <c r="AK131" s="985">
        <v>78114671</v>
      </c>
      <c r="AL131" s="986"/>
      <c r="AM131" s="986"/>
      <c r="AN131" s="986"/>
      <c r="AO131" s="987"/>
      <c r="AP131" s="1110"/>
      <c r="AQ131" s="1111"/>
      <c r="AR131" s="1111"/>
      <c r="AS131" s="1111"/>
      <c r="AT131" s="1112"/>
      <c r="AU131" s="221"/>
      <c r="AV131" s="221"/>
      <c r="AW131" s="221"/>
      <c r="AX131" s="1083" t="s">
        <v>474</v>
      </c>
      <c r="AY131" s="726"/>
      <c r="AZ131" s="726"/>
      <c r="BA131" s="726"/>
      <c r="BB131" s="726"/>
      <c r="BC131" s="726"/>
      <c r="BD131" s="726"/>
      <c r="BE131" s="1036"/>
      <c r="BF131" s="1084">
        <v>36.200000000000003</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2">
      <c r="A132" s="1090" t="s">
        <v>475</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476</v>
      </c>
      <c r="W132" s="1094"/>
      <c r="X132" s="1094"/>
      <c r="Y132" s="1094"/>
      <c r="Z132" s="1095"/>
      <c r="AA132" s="1096">
        <v>5.4930179170000004</v>
      </c>
      <c r="AB132" s="1097"/>
      <c r="AC132" s="1097"/>
      <c r="AD132" s="1097"/>
      <c r="AE132" s="1098"/>
      <c r="AF132" s="1099">
        <v>6.4514929499999996</v>
      </c>
      <c r="AG132" s="1097"/>
      <c r="AH132" s="1097"/>
      <c r="AI132" s="1097"/>
      <c r="AJ132" s="1098"/>
      <c r="AK132" s="1099">
        <v>6.7285862339999998</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5">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477</v>
      </c>
      <c r="W133" s="1077"/>
      <c r="X133" s="1077"/>
      <c r="Y133" s="1077"/>
      <c r="Z133" s="1078"/>
      <c r="AA133" s="1079">
        <v>5.5</v>
      </c>
      <c r="AB133" s="1080"/>
      <c r="AC133" s="1080"/>
      <c r="AD133" s="1080"/>
      <c r="AE133" s="1081"/>
      <c r="AF133" s="1079">
        <v>5.6</v>
      </c>
      <c r="AG133" s="1080"/>
      <c r="AH133" s="1080"/>
      <c r="AI133" s="1080"/>
      <c r="AJ133" s="1081"/>
      <c r="AK133" s="1079">
        <v>6.2</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2">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 hidden="1" x14ac:dyDescent="0.2">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a6kjAFGtCiP5zQVnExTaqOPNwKF1JE3Xe12YWPVG3oljsVaEY+c1yxUpWYtMx8XSKIHKh5//ZrqLQYhDFTdxfQ==" saltValue="oHBcul+wtV5D618oMWq8w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265625" style="248" customWidth="1"/>
    <col min="121" max="121" width="0" style="247" hidden="1" customWidth="1"/>
    <col min="122" max="16384" width="9" style="247" hidden="1"/>
  </cols>
  <sheetData>
    <row r="1" spans="1:120" ht="13"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47"/>
    </row>
    <row r="17" spans="119:120" ht="13" x14ac:dyDescent="0.2">
      <c r="DP17" s="247"/>
    </row>
    <row r="18" spans="119:120" ht="13" x14ac:dyDescent="0.2"/>
    <row r="19" spans="119:120" ht="13" x14ac:dyDescent="0.2"/>
    <row r="20" spans="119:120" ht="13" x14ac:dyDescent="0.2">
      <c r="DO20" s="247"/>
      <c r="DP20" s="247"/>
    </row>
    <row r="21" spans="119:120" ht="13" x14ac:dyDescent="0.2">
      <c r="DP21" s="247"/>
    </row>
    <row r="22" spans="119:120" ht="13" x14ac:dyDescent="0.2"/>
    <row r="23" spans="119:120" ht="13" x14ac:dyDescent="0.2">
      <c r="DO23" s="247"/>
      <c r="DP23" s="247"/>
    </row>
    <row r="24" spans="119:120" ht="13" x14ac:dyDescent="0.2">
      <c r="DP24" s="247"/>
    </row>
    <row r="25" spans="119:120" ht="13" x14ac:dyDescent="0.2">
      <c r="DP25" s="247"/>
    </row>
    <row r="26" spans="119:120" ht="13" x14ac:dyDescent="0.2">
      <c r="DO26" s="247"/>
      <c r="DP26" s="247"/>
    </row>
    <row r="27" spans="119:120" ht="13" x14ac:dyDescent="0.2"/>
    <row r="28" spans="119:120" ht="13" x14ac:dyDescent="0.2">
      <c r="DO28" s="247"/>
      <c r="DP28" s="247"/>
    </row>
    <row r="29" spans="119:120" ht="13" x14ac:dyDescent="0.2">
      <c r="DP29" s="247"/>
    </row>
    <row r="30" spans="119:120" ht="13" x14ac:dyDescent="0.2"/>
    <row r="31" spans="119:120" ht="13" x14ac:dyDescent="0.2">
      <c r="DO31" s="247"/>
      <c r="DP31" s="247"/>
    </row>
    <row r="32" spans="119:120" ht="13" x14ac:dyDescent="0.2"/>
    <row r="33" spans="98:120" ht="13" x14ac:dyDescent="0.2">
      <c r="DO33" s="247"/>
      <c r="DP33" s="247"/>
    </row>
    <row r="34" spans="98:120" ht="13" x14ac:dyDescent="0.2">
      <c r="DM34" s="247"/>
    </row>
    <row r="35" spans="98:120" ht="13" x14ac:dyDescent="0.2">
      <c r="CT35" s="247"/>
      <c r="CU35" s="247"/>
      <c r="CV35" s="247"/>
      <c r="CY35" s="247"/>
      <c r="CZ35" s="247"/>
      <c r="DA35" s="247"/>
      <c r="DD35" s="247"/>
      <c r="DE35" s="247"/>
      <c r="DF35" s="247"/>
      <c r="DI35" s="247"/>
      <c r="DJ35" s="247"/>
      <c r="DK35" s="247"/>
      <c r="DM35" s="247"/>
      <c r="DN35" s="247"/>
      <c r="DO35" s="247"/>
      <c r="DP35" s="247"/>
    </row>
    <row r="36" spans="98:120" ht="13" x14ac:dyDescent="0.2"/>
    <row r="37" spans="98:120" ht="13" x14ac:dyDescent="0.2">
      <c r="CW37" s="247"/>
      <c r="DB37" s="247"/>
      <c r="DG37" s="247"/>
      <c r="DL37" s="247"/>
      <c r="DP37" s="247"/>
    </row>
    <row r="38" spans="98:120" ht="13" x14ac:dyDescent="0.2">
      <c r="CT38" s="247"/>
      <c r="CU38" s="247"/>
      <c r="CV38" s="247"/>
      <c r="CW38" s="247"/>
      <c r="CY38" s="247"/>
      <c r="CZ38" s="247"/>
      <c r="DA38" s="247"/>
      <c r="DB38" s="247"/>
      <c r="DD38" s="247"/>
      <c r="DE38" s="247"/>
      <c r="DF38" s="247"/>
      <c r="DG38" s="247"/>
      <c r="DI38" s="247"/>
      <c r="DJ38" s="247"/>
      <c r="DK38" s="247"/>
      <c r="DL38" s="247"/>
      <c r="DN38" s="247"/>
      <c r="DO38" s="247"/>
      <c r="DP38" s="247"/>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47"/>
      <c r="DO49" s="247"/>
      <c r="DP49" s="247"/>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47"/>
      <c r="CS63" s="247"/>
      <c r="CX63" s="247"/>
      <c r="DC63" s="247"/>
      <c r="DH63" s="247"/>
    </row>
    <row r="64" spans="22:120" ht="13" x14ac:dyDescent="0.2">
      <c r="V64" s="247"/>
    </row>
    <row r="65" spans="15:120" ht="13" x14ac:dyDescent="0.2">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ht="13" x14ac:dyDescent="0.2">
      <c r="Q66" s="247"/>
      <c r="S66" s="247"/>
      <c r="U66" s="247"/>
      <c r="DM66" s="247"/>
    </row>
    <row r="67" spans="15:120" ht="13" x14ac:dyDescent="0.2">
      <c r="O67" s="247"/>
      <c r="P67" s="247"/>
      <c r="R67" s="247"/>
      <c r="T67" s="247"/>
      <c r="Y67" s="247"/>
      <c r="CT67" s="247"/>
      <c r="CV67" s="247"/>
      <c r="CW67" s="247"/>
      <c r="CY67" s="247"/>
      <c r="DA67" s="247"/>
      <c r="DB67" s="247"/>
      <c r="DD67" s="247"/>
      <c r="DF67" s="247"/>
      <c r="DG67" s="247"/>
      <c r="DI67" s="247"/>
      <c r="DK67" s="247"/>
      <c r="DL67" s="247"/>
      <c r="DN67" s="247"/>
      <c r="DO67" s="247"/>
      <c r="DP67" s="247"/>
    </row>
    <row r="68" spans="15:120" ht="13" x14ac:dyDescent="0.2"/>
    <row r="69" spans="15:120" ht="13" x14ac:dyDescent="0.2"/>
    <row r="70" spans="15:120" ht="13" x14ac:dyDescent="0.2"/>
    <row r="71" spans="15:120" ht="13" x14ac:dyDescent="0.2"/>
    <row r="72" spans="15:120" ht="13" x14ac:dyDescent="0.2">
      <c r="DP72" s="247"/>
    </row>
    <row r="73" spans="15:120" ht="13" x14ac:dyDescent="0.2">
      <c r="DP73" s="247"/>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47"/>
      <c r="CX96" s="247"/>
      <c r="DC96" s="247"/>
      <c r="DH96" s="247"/>
    </row>
    <row r="97" spans="24:120" ht="13" x14ac:dyDescent="0.2">
      <c r="CS97" s="247"/>
      <c r="CX97" s="247"/>
      <c r="DC97" s="247"/>
      <c r="DH97" s="247"/>
      <c r="DP97" s="248" t="s">
        <v>478</v>
      </c>
    </row>
    <row r="98" spans="24:120" ht="13" hidden="1" x14ac:dyDescent="0.2">
      <c r="CS98" s="247"/>
      <c r="CX98" s="247"/>
      <c r="DC98" s="247"/>
      <c r="DH98" s="247"/>
    </row>
    <row r="99" spans="24:120" ht="13" hidden="1" x14ac:dyDescent="0.2">
      <c r="CS99" s="247"/>
      <c r="CX99" s="247"/>
      <c r="DC99" s="247"/>
      <c r="DH99" s="247"/>
    </row>
    <row r="101" spans="24:120" ht="12" hidden="1" customHeight="1" x14ac:dyDescent="0.2">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2">
      <c r="CU102" s="247"/>
      <c r="CZ102" s="247"/>
      <c r="DE102" s="247"/>
      <c r="DJ102" s="247"/>
      <c r="DM102" s="247"/>
    </row>
    <row r="103" spans="24:120" ht="13" hidden="1" x14ac:dyDescent="0.2">
      <c r="CT103" s="247"/>
      <c r="CV103" s="247"/>
      <c r="CW103" s="247"/>
      <c r="CY103" s="247"/>
      <c r="DA103" s="247"/>
      <c r="DB103" s="247"/>
      <c r="DD103" s="247"/>
      <c r="DF103" s="247"/>
      <c r="DG103" s="247"/>
      <c r="DI103" s="247"/>
      <c r="DK103" s="247"/>
      <c r="DL103" s="247"/>
      <c r="DM103" s="247"/>
      <c r="DN103" s="247"/>
      <c r="DO103" s="247"/>
      <c r="DP103" s="247"/>
    </row>
    <row r="104" spans="24:120" ht="13" hidden="1" x14ac:dyDescent="0.2">
      <c r="CV104" s="247"/>
      <c r="CW104" s="247"/>
      <c r="DA104" s="247"/>
      <c r="DB104" s="247"/>
      <c r="DF104" s="247"/>
      <c r="DG104" s="247"/>
      <c r="DK104" s="247"/>
      <c r="DL104" s="247"/>
      <c r="DN104" s="247"/>
      <c r="DO104" s="247"/>
      <c r="DP104" s="247"/>
    </row>
    <row r="105" spans="24:120" ht="12.75" hidden="1" customHeight="1" x14ac:dyDescent="0.2"/>
  </sheetData>
  <sheetProtection algorithmName="SHA-512" hashValue="i2Kir0kiyFdyYRfckimhhA5cQToSX/BqhiiK/iL94N2c0gPm5NvXYtpCoGk+qPhl6bgccJq40m1emerRRh8Jxw==" saltValue="Hp7gVw+pT15VRnCHcwnUq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48" customWidth="1"/>
    <col min="117" max="16384" width="9" style="247" hidden="1"/>
  </cols>
  <sheetData>
    <row r="1" spans="2:116" ht="13"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ht="13" x14ac:dyDescent="0.2"/>
    <row r="3" spans="2:116" ht="13" x14ac:dyDescent="0.2"/>
    <row r="4" spans="2:116" ht="13" x14ac:dyDescent="0.2">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ht="13" x14ac:dyDescent="0.2">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ht="13" x14ac:dyDescent="0.2"/>
    <row r="20" spans="9:116" ht="13" x14ac:dyDescent="0.2"/>
    <row r="21" spans="9:116" ht="13" x14ac:dyDescent="0.2">
      <c r="DL21" s="247"/>
    </row>
    <row r="22" spans="9:116" ht="13" x14ac:dyDescent="0.2">
      <c r="DI22" s="247"/>
      <c r="DJ22" s="247"/>
      <c r="DK22" s="247"/>
      <c r="DL22" s="247"/>
    </row>
    <row r="23" spans="9:116" ht="13" x14ac:dyDescent="0.2">
      <c r="CY23" s="247"/>
      <c r="CZ23" s="247"/>
      <c r="DA23" s="247"/>
      <c r="DB23" s="247"/>
      <c r="DC23" s="247"/>
      <c r="DD23" s="247"/>
      <c r="DE23" s="247"/>
      <c r="DF23" s="247"/>
      <c r="DG23" s="247"/>
      <c r="DH23" s="247"/>
      <c r="DI23" s="247"/>
      <c r="DJ23" s="247"/>
      <c r="DK23" s="247"/>
      <c r="DL23" s="247"/>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47"/>
      <c r="DA35" s="247"/>
      <c r="DB35" s="247"/>
      <c r="DC35" s="247"/>
      <c r="DD35" s="247"/>
      <c r="DE35" s="247"/>
      <c r="DF35" s="247"/>
      <c r="DG35" s="247"/>
      <c r="DH35" s="247"/>
      <c r="DI35" s="247"/>
      <c r="DJ35" s="247"/>
      <c r="DK35" s="247"/>
      <c r="DL35" s="247"/>
    </row>
    <row r="36" spans="15:116" ht="13" x14ac:dyDescent="0.2"/>
    <row r="37" spans="15:116" ht="13" x14ac:dyDescent="0.2">
      <c r="DL37" s="247"/>
    </row>
    <row r="38" spans="15:116" ht="13" x14ac:dyDescent="0.2">
      <c r="DI38" s="247"/>
      <c r="DJ38" s="247"/>
      <c r="DK38" s="247"/>
      <c r="DL38" s="247"/>
    </row>
    <row r="39" spans="15:116" ht="13" x14ac:dyDescent="0.2"/>
    <row r="40" spans="15:116" ht="13" x14ac:dyDescent="0.2"/>
    <row r="41" spans="15:116" ht="13" x14ac:dyDescent="0.2"/>
    <row r="42" spans="15:116" ht="13" x14ac:dyDescent="0.2"/>
    <row r="43" spans="15:116" ht="13" x14ac:dyDescent="0.2">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ht="13" x14ac:dyDescent="0.2">
      <c r="DL44" s="247"/>
    </row>
    <row r="45" spans="15:116" ht="13" x14ac:dyDescent="0.2"/>
    <row r="46" spans="15:116" ht="13" x14ac:dyDescent="0.2">
      <c r="DA46" s="247"/>
      <c r="DB46" s="247"/>
      <c r="DC46" s="247"/>
      <c r="DD46" s="247"/>
      <c r="DE46" s="247"/>
      <c r="DF46" s="247"/>
      <c r="DG46" s="247"/>
      <c r="DH46" s="247"/>
      <c r="DI46" s="247"/>
      <c r="DJ46" s="247"/>
      <c r="DK46" s="247"/>
      <c r="DL46" s="247"/>
    </row>
    <row r="47" spans="15:116" ht="13" x14ac:dyDescent="0.2"/>
    <row r="48" spans="15:116" ht="13" x14ac:dyDescent="0.2"/>
    <row r="49" spans="104:116" ht="13" x14ac:dyDescent="0.2"/>
    <row r="50" spans="104:116" ht="13" x14ac:dyDescent="0.2">
      <c r="CZ50" s="247"/>
      <c r="DA50" s="247"/>
      <c r="DB50" s="247"/>
      <c r="DC50" s="247"/>
      <c r="DD50" s="247"/>
      <c r="DE50" s="247"/>
      <c r="DF50" s="247"/>
      <c r="DG50" s="247"/>
      <c r="DH50" s="247"/>
      <c r="DI50" s="247"/>
      <c r="DJ50" s="247"/>
      <c r="DK50" s="247"/>
      <c r="DL50" s="247"/>
    </row>
    <row r="51" spans="104:116" ht="13" x14ac:dyDescent="0.2"/>
    <row r="52" spans="104:116" ht="13" x14ac:dyDescent="0.2"/>
    <row r="53" spans="104:116" ht="13" x14ac:dyDescent="0.2">
      <c r="DL53" s="247"/>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47"/>
      <c r="DD67" s="247"/>
      <c r="DE67" s="247"/>
      <c r="DF67" s="247"/>
      <c r="DG67" s="247"/>
      <c r="DH67" s="247"/>
      <c r="DI67" s="247"/>
      <c r="DJ67" s="247"/>
      <c r="DK67" s="247"/>
      <c r="DL67" s="247"/>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KXa89B8N4YnD4uC6bMcq24q+Qo1TFeaonN940RJyo4KZ4WLouUu36SI4O5FWgfbGisJ5pzuNvzw3NieLjWsJsw==" saltValue="jGbqWlV5vsbWnd0xZB8UMg=="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53125" style="249" customWidth="1"/>
    <col min="37" max="44" width="17" style="249" customWidth="1"/>
    <col min="45" max="45" width="6.08984375" style="256" customWidth="1"/>
    <col min="46" max="46" width="3" style="254" customWidth="1"/>
    <col min="47" max="47" width="19.08984375" style="249" hidden="1" customWidth="1"/>
    <col min="48" max="52" width="12.6328125" style="249" hidden="1" customWidth="1"/>
    <col min="53" max="16384" width="8.6328125" style="249" hidden="1"/>
  </cols>
  <sheetData>
    <row r="1" spans="1:46" ht="13" x14ac:dyDescent="0.2">
      <c r="AS1" s="250"/>
      <c r="AT1" s="250"/>
    </row>
    <row r="2" spans="1:46" ht="13" x14ac:dyDescent="0.2">
      <c r="AS2" s="250"/>
      <c r="AT2" s="250"/>
    </row>
    <row r="3" spans="1:46" ht="13" x14ac:dyDescent="0.2">
      <c r="AS3" s="250"/>
      <c r="AT3" s="250"/>
    </row>
    <row r="4" spans="1:46" ht="13" x14ac:dyDescent="0.2">
      <c r="AS4" s="250"/>
      <c r="AT4" s="250"/>
    </row>
    <row r="5" spans="1:46" ht="16.5" x14ac:dyDescent="0.2">
      <c r="A5" s="251" t="s">
        <v>479</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ht="13" x14ac:dyDescent="0.2">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480</v>
      </c>
      <c r="AL6" s="255"/>
      <c r="AM6" s="255"/>
      <c r="AN6" s="255"/>
      <c r="AO6" s="250"/>
      <c r="AP6" s="250"/>
      <c r="AQ6" s="250"/>
      <c r="AR6" s="250"/>
    </row>
    <row r="7" spans="1:46" ht="13.5" customHeight="1" x14ac:dyDescent="0.2">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481</v>
      </c>
      <c r="AP7" s="260"/>
      <c r="AQ7" s="261" t="s">
        <v>482</v>
      </c>
      <c r="AR7" s="262"/>
    </row>
    <row r="8" spans="1:46" ht="13" x14ac:dyDescent="0.2">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483</v>
      </c>
      <c r="AQ8" s="267" t="s">
        <v>484</v>
      </c>
      <c r="AR8" s="268" t="s">
        <v>485</v>
      </c>
    </row>
    <row r="9" spans="1:46" ht="13" x14ac:dyDescent="0.2">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486</v>
      </c>
      <c r="AL9" s="1117"/>
      <c r="AM9" s="1117"/>
      <c r="AN9" s="1118"/>
      <c r="AO9" s="269">
        <v>29882760</v>
      </c>
      <c r="AP9" s="269">
        <v>78838</v>
      </c>
      <c r="AQ9" s="270">
        <v>69190</v>
      </c>
      <c r="AR9" s="271">
        <v>13.9</v>
      </c>
    </row>
    <row r="10" spans="1:46" ht="13.5" customHeight="1" x14ac:dyDescent="0.2">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487</v>
      </c>
      <c r="AL10" s="1117"/>
      <c r="AM10" s="1117"/>
      <c r="AN10" s="1118"/>
      <c r="AO10" s="272">
        <v>42</v>
      </c>
      <c r="AP10" s="272">
        <v>0</v>
      </c>
      <c r="AQ10" s="273">
        <v>1817</v>
      </c>
      <c r="AR10" s="274">
        <v>-100</v>
      </c>
    </row>
    <row r="11" spans="1:46" ht="13.5" customHeight="1" x14ac:dyDescent="0.2">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488</v>
      </c>
      <c r="AL11" s="1117"/>
      <c r="AM11" s="1117"/>
      <c r="AN11" s="1118"/>
      <c r="AO11" s="272">
        <v>472517</v>
      </c>
      <c r="AP11" s="272">
        <v>1247</v>
      </c>
      <c r="AQ11" s="273">
        <v>711</v>
      </c>
      <c r="AR11" s="274">
        <v>75.400000000000006</v>
      </c>
    </row>
    <row r="12" spans="1:46" ht="13.5" customHeight="1" x14ac:dyDescent="0.2">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489</v>
      </c>
      <c r="AL12" s="1117"/>
      <c r="AM12" s="1117"/>
      <c r="AN12" s="1118"/>
      <c r="AO12" s="272" t="s">
        <v>490</v>
      </c>
      <c r="AP12" s="272" t="s">
        <v>490</v>
      </c>
      <c r="AQ12" s="273">
        <v>19</v>
      </c>
      <c r="AR12" s="274" t="s">
        <v>490</v>
      </c>
    </row>
    <row r="13" spans="1:46" ht="13.5" customHeight="1" x14ac:dyDescent="0.2">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491</v>
      </c>
      <c r="AL13" s="1117"/>
      <c r="AM13" s="1117"/>
      <c r="AN13" s="1118"/>
      <c r="AO13" s="272">
        <v>1064967</v>
      </c>
      <c r="AP13" s="272">
        <v>2810</v>
      </c>
      <c r="AQ13" s="273">
        <v>2094</v>
      </c>
      <c r="AR13" s="274">
        <v>34.200000000000003</v>
      </c>
    </row>
    <row r="14" spans="1:46" ht="13.5" customHeight="1" x14ac:dyDescent="0.2">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492</v>
      </c>
      <c r="AL14" s="1117"/>
      <c r="AM14" s="1117"/>
      <c r="AN14" s="1118"/>
      <c r="AO14" s="272">
        <v>709170</v>
      </c>
      <c r="AP14" s="272">
        <v>1871</v>
      </c>
      <c r="AQ14" s="273">
        <v>1351</v>
      </c>
      <c r="AR14" s="274">
        <v>38.5</v>
      </c>
    </row>
    <row r="15" spans="1:46" ht="13.5" customHeight="1" x14ac:dyDescent="0.2">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493</v>
      </c>
      <c r="AL15" s="1120"/>
      <c r="AM15" s="1120"/>
      <c r="AN15" s="1121"/>
      <c r="AO15" s="272">
        <v>-2044974</v>
      </c>
      <c r="AP15" s="272">
        <v>-5395</v>
      </c>
      <c r="AQ15" s="273">
        <v>-3935</v>
      </c>
      <c r="AR15" s="274">
        <v>37.1</v>
      </c>
    </row>
    <row r="16" spans="1:46" ht="13" x14ac:dyDescent="0.2">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30084482</v>
      </c>
      <c r="AP16" s="272">
        <v>79370</v>
      </c>
      <c r="AQ16" s="273">
        <v>71247</v>
      </c>
      <c r="AR16" s="274">
        <v>11.4</v>
      </c>
    </row>
    <row r="17" spans="1:46" ht="13" x14ac:dyDescent="0.2">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ht="13" x14ac:dyDescent="0.2">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ht="13" x14ac:dyDescent="0.2">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494</v>
      </c>
      <c r="AL19" s="250"/>
      <c r="AM19" s="250"/>
      <c r="AN19" s="250"/>
      <c r="AO19" s="250"/>
      <c r="AP19" s="250"/>
      <c r="AQ19" s="250"/>
      <c r="AR19" s="250"/>
    </row>
    <row r="20" spans="1:46" ht="13" x14ac:dyDescent="0.2">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495</v>
      </c>
      <c r="AP20" s="281" t="s">
        <v>496</v>
      </c>
      <c r="AQ20" s="282" t="s">
        <v>497</v>
      </c>
      <c r="AR20" s="283"/>
    </row>
    <row r="21" spans="1:46" s="289" customFormat="1" ht="13" x14ac:dyDescent="0.2">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498</v>
      </c>
      <c r="AL21" s="1123"/>
      <c r="AM21" s="1123"/>
      <c r="AN21" s="1124"/>
      <c r="AO21" s="285">
        <v>7.58</v>
      </c>
      <c r="AP21" s="286">
        <v>6.59</v>
      </c>
      <c r="AQ21" s="287">
        <v>0.99</v>
      </c>
      <c r="AR21" s="255"/>
      <c r="AS21" s="288"/>
      <c r="AT21" s="284"/>
    </row>
    <row r="22" spans="1:46" s="289" customFormat="1" ht="13" x14ac:dyDescent="0.2">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499</v>
      </c>
      <c r="AL22" s="1123"/>
      <c r="AM22" s="1123"/>
      <c r="AN22" s="1124"/>
      <c r="AO22" s="290">
        <v>101.2</v>
      </c>
      <c r="AP22" s="291">
        <v>99.2</v>
      </c>
      <c r="AQ22" s="292">
        <v>2</v>
      </c>
      <c r="AR22" s="276"/>
      <c r="AS22" s="288"/>
      <c r="AT22" s="284"/>
    </row>
    <row r="23" spans="1:46" s="289" customFormat="1" ht="13" x14ac:dyDescent="0.2">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ht="13" x14ac:dyDescent="0.2">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ht="13" x14ac:dyDescent="0.2">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ht="13" x14ac:dyDescent="0.2">
      <c r="A26" s="1113" t="s">
        <v>500</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ht="13" x14ac:dyDescent="0.2">
      <c r="A27" s="297"/>
      <c r="AO27" s="250"/>
      <c r="AP27" s="250"/>
      <c r="AQ27" s="250"/>
      <c r="AR27" s="250"/>
      <c r="AS27" s="250"/>
      <c r="AT27" s="250"/>
    </row>
    <row r="28" spans="1:46" ht="16.5" x14ac:dyDescent="0.2">
      <c r="A28" s="251" t="s">
        <v>501</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ht="13" x14ac:dyDescent="0.2">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502</v>
      </c>
      <c r="AL29" s="255"/>
      <c r="AM29" s="255"/>
      <c r="AN29" s="255"/>
      <c r="AO29" s="250"/>
      <c r="AP29" s="250"/>
      <c r="AQ29" s="250"/>
      <c r="AR29" s="250"/>
      <c r="AS29" s="299"/>
    </row>
    <row r="30" spans="1:46" ht="13.5" customHeight="1" x14ac:dyDescent="0.2">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481</v>
      </c>
      <c r="AP30" s="260"/>
      <c r="AQ30" s="261" t="s">
        <v>482</v>
      </c>
      <c r="AR30" s="262"/>
    </row>
    <row r="31" spans="1:46" ht="13" x14ac:dyDescent="0.2">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483</v>
      </c>
      <c r="AQ31" s="267" t="s">
        <v>484</v>
      </c>
      <c r="AR31" s="268" t="s">
        <v>485</v>
      </c>
    </row>
    <row r="32" spans="1:46" ht="27" customHeight="1" x14ac:dyDescent="0.2">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503</v>
      </c>
      <c r="AL32" s="1131"/>
      <c r="AM32" s="1131"/>
      <c r="AN32" s="1132"/>
      <c r="AO32" s="300">
        <v>17403582</v>
      </c>
      <c r="AP32" s="300">
        <v>45915</v>
      </c>
      <c r="AQ32" s="301">
        <v>37151</v>
      </c>
      <c r="AR32" s="302">
        <v>23.6</v>
      </c>
    </row>
    <row r="33" spans="1:46" ht="13.5" customHeight="1" x14ac:dyDescent="0.2">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504</v>
      </c>
      <c r="AL33" s="1131"/>
      <c r="AM33" s="1131"/>
      <c r="AN33" s="1132"/>
      <c r="AO33" s="300" t="s">
        <v>490</v>
      </c>
      <c r="AP33" s="300" t="s">
        <v>490</v>
      </c>
      <c r="AQ33" s="301">
        <v>1</v>
      </c>
      <c r="AR33" s="302" t="s">
        <v>490</v>
      </c>
    </row>
    <row r="34" spans="1:46" ht="27" customHeight="1" x14ac:dyDescent="0.2">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505</v>
      </c>
      <c r="AL34" s="1131"/>
      <c r="AM34" s="1131"/>
      <c r="AN34" s="1132"/>
      <c r="AO34" s="300" t="s">
        <v>490</v>
      </c>
      <c r="AP34" s="300" t="s">
        <v>490</v>
      </c>
      <c r="AQ34" s="301">
        <v>48</v>
      </c>
      <c r="AR34" s="302" t="s">
        <v>490</v>
      </c>
    </row>
    <row r="35" spans="1:46" ht="27" customHeight="1" x14ac:dyDescent="0.2">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506</v>
      </c>
      <c r="AL35" s="1131"/>
      <c r="AM35" s="1131"/>
      <c r="AN35" s="1132"/>
      <c r="AO35" s="300">
        <v>3391127</v>
      </c>
      <c r="AP35" s="300">
        <v>8947</v>
      </c>
      <c r="AQ35" s="301">
        <v>8181</v>
      </c>
      <c r="AR35" s="302">
        <v>9.4</v>
      </c>
    </row>
    <row r="36" spans="1:46" ht="27" customHeight="1" x14ac:dyDescent="0.2">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507</v>
      </c>
      <c r="AL36" s="1131"/>
      <c r="AM36" s="1131"/>
      <c r="AN36" s="1132"/>
      <c r="AO36" s="300" t="s">
        <v>490</v>
      </c>
      <c r="AP36" s="300" t="s">
        <v>490</v>
      </c>
      <c r="AQ36" s="301">
        <v>473</v>
      </c>
      <c r="AR36" s="302" t="s">
        <v>490</v>
      </c>
    </row>
    <row r="37" spans="1:46" ht="13.5" customHeight="1" x14ac:dyDescent="0.2">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508</v>
      </c>
      <c r="AL37" s="1131"/>
      <c r="AM37" s="1131"/>
      <c r="AN37" s="1132"/>
      <c r="AO37" s="300">
        <v>60519</v>
      </c>
      <c r="AP37" s="300">
        <v>160</v>
      </c>
      <c r="AQ37" s="301">
        <v>499</v>
      </c>
      <c r="AR37" s="302">
        <v>-67.900000000000006</v>
      </c>
    </row>
    <row r="38" spans="1:46" ht="27" customHeight="1" x14ac:dyDescent="0.2">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509</v>
      </c>
      <c r="AL38" s="1134"/>
      <c r="AM38" s="1134"/>
      <c r="AN38" s="1135"/>
      <c r="AO38" s="303" t="s">
        <v>490</v>
      </c>
      <c r="AP38" s="303" t="s">
        <v>490</v>
      </c>
      <c r="AQ38" s="304">
        <v>1</v>
      </c>
      <c r="AR38" s="292" t="s">
        <v>490</v>
      </c>
      <c r="AS38" s="299"/>
    </row>
    <row r="39" spans="1:46" ht="13" x14ac:dyDescent="0.2">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510</v>
      </c>
      <c r="AL39" s="1134"/>
      <c r="AM39" s="1134"/>
      <c r="AN39" s="1135"/>
      <c r="AO39" s="300">
        <v>-4520864</v>
      </c>
      <c r="AP39" s="300">
        <v>-11927</v>
      </c>
      <c r="AQ39" s="301">
        <v>-8269</v>
      </c>
      <c r="AR39" s="302">
        <v>44.2</v>
      </c>
      <c r="AS39" s="299"/>
    </row>
    <row r="40" spans="1:46" ht="27" customHeight="1" x14ac:dyDescent="0.2">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511</v>
      </c>
      <c r="AL40" s="1131"/>
      <c r="AM40" s="1131"/>
      <c r="AN40" s="1132"/>
      <c r="AO40" s="300">
        <v>-11078351</v>
      </c>
      <c r="AP40" s="300">
        <v>-29227</v>
      </c>
      <c r="AQ40" s="301">
        <v>-27482</v>
      </c>
      <c r="AR40" s="302">
        <v>6.3</v>
      </c>
      <c r="AS40" s="299"/>
    </row>
    <row r="41" spans="1:46" ht="13" x14ac:dyDescent="0.2">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5256013</v>
      </c>
      <c r="AP41" s="300">
        <v>13867</v>
      </c>
      <c r="AQ41" s="301">
        <v>10602</v>
      </c>
      <c r="AR41" s="302">
        <v>30.8</v>
      </c>
      <c r="AS41" s="299"/>
    </row>
    <row r="42" spans="1:46" ht="13" x14ac:dyDescent="0.2">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ht="13" x14ac:dyDescent="0.2">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ht="13" x14ac:dyDescent="0.2">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ht="13" x14ac:dyDescent="0.2">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ht="13" x14ac:dyDescent="0.2">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2">
      <c r="A47" s="309" t="s">
        <v>512</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ht="13" x14ac:dyDescent="0.2">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513</v>
      </c>
      <c r="AL48" s="310"/>
      <c r="AM48" s="310"/>
      <c r="AN48" s="310"/>
      <c r="AO48" s="310"/>
      <c r="AP48" s="310"/>
      <c r="AQ48" s="311"/>
      <c r="AR48" s="310"/>
    </row>
    <row r="49" spans="1:44" ht="13.5" customHeight="1" x14ac:dyDescent="0.2">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481</v>
      </c>
      <c r="AN49" s="1127" t="s">
        <v>514</v>
      </c>
      <c r="AO49" s="1128"/>
      <c r="AP49" s="1128"/>
      <c r="AQ49" s="1128"/>
      <c r="AR49" s="1129"/>
    </row>
    <row r="50" spans="1:44" ht="13" x14ac:dyDescent="0.2">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515</v>
      </c>
      <c r="AO50" s="317" t="s">
        <v>516</v>
      </c>
      <c r="AP50" s="318" t="s">
        <v>517</v>
      </c>
      <c r="AQ50" s="319" t="s">
        <v>518</v>
      </c>
      <c r="AR50" s="320" t="s">
        <v>519</v>
      </c>
    </row>
    <row r="51" spans="1:44" ht="13" x14ac:dyDescent="0.2">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520</v>
      </c>
      <c r="AL51" s="313"/>
      <c r="AM51" s="321">
        <v>14148253</v>
      </c>
      <c r="AN51" s="322">
        <v>35639</v>
      </c>
      <c r="AO51" s="323">
        <v>-45</v>
      </c>
      <c r="AP51" s="324">
        <v>52191</v>
      </c>
      <c r="AQ51" s="325">
        <v>0.7</v>
      </c>
      <c r="AR51" s="326">
        <v>-45.7</v>
      </c>
    </row>
    <row r="52" spans="1:44" ht="13" x14ac:dyDescent="0.2">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521</v>
      </c>
      <c r="AM52" s="329">
        <v>6975823</v>
      </c>
      <c r="AN52" s="330">
        <v>17572</v>
      </c>
      <c r="AO52" s="331">
        <v>-41.1</v>
      </c>
      <c r="AP52" s="332">
        <v>26807</v>
      </c>
      <c r="AQ52" s="333">
        <v>1.8</v>
      </c>
      <c r="AR52" s="334">
        <v>-42.9</v>
      </c>
    </row>
    <row r="53" spans="1:44" ht="13" x14ac:dyDescent="0.2">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522</v>
      </c>
      <c r="AL53" s="313"/>
      <c r="AM53" s="321">
        <v>18859005</v>
      </c>
      <c r="AN53" s="322">
        <v>48010</v>
      </c>
      <c r="AO53" s="323">
        <v>34.700000000000003</v>
      </c>
      <c r="AP53" s="324">
        <v>48105</v>
      </c>
      <c r="AQ53" s="325">
        <v>-7.8</v>
      </c>
      <c r="AR53" s="326">
        <v>42.5</v>
      </c>
    </row>
    <row r="54" spans="1:44" ht="13" x14ac:dyDescent="0.2">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521</v>
      </c>
      <c r="AM54" s="329">
        <v>9834808</v>
      </c>
      <c r="AN54" s="330">
        <v>25037</v>
      </c>
      <c r="AO54" s="331">
        <v>42.5</v>
      </c>
      <c r="AP54" s="332">
        <v>24072</v>
      </c>
      <c r="AQ54" s="333">
        <v>-10.199999999999999</v>
      </c>
      <c r="AR54" s="334">
        <v>52.7</v>
      </c>
    </row>
    <row r="55" spans="1:44" ht="13" x14ac:dyDescent="0.2">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523</v>
      </c>
      <c r="AL55" s="313"/>
      <c r="AM55" s="321">
        <v>15942953</v>
      </c>
      <c r="AN55" s="322">
        <v>41069</v>
      </c>
      <c r="AO55" s="323">
        <v>-14.5</v>
      </c>
      <c r="AP55" s="324">
        <v>47446</v>
      </c>
      <c r="AQ55" s="325">
        <v>-1.4</v>
      </c>
      <c r="AR55" s="326">
        <v>-13.1</v>
      </c>
    </row>
    <row r="56" spans="1:44" ht="13" x14ac:dyDescent="0.2">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521</v>
      </c>
      <c r="AM56" s="329">
        <v>8931709</v>
      </c>
      <c r="AN56" s="330">
        <v>23008</v>
      </c>
      <c r="AO56" s="331">
        <v>-8.1</v>
      </c>
      <c r="AP56" s="332">
        <v>24371</v>
      </c>
      <c r="AQ56" s="333">
        <v>1.2</v>
      </c>
      <c r="AR56" s="334">
        <v>-9.3000000000000007</v>
      </c>
    </row>
    <row r="57" spans="1:44" ht="13" x14ac:dyDescent="0.2">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524</v>
      </c>
      <c r="AL57" s="313"/>
      <c r="AM57" s="321">
        <v>14558597</v>
      </c>
      <c r="AN57" s="322">
        <v>37964</v>
      </c>
      <c r="AO57" s="323">
        <v>-7.6</v>
      </c>
      <c r="AP57" s="324">
        <v>48387</v>
      </c>
      <c r="AQ57" s="325">
        <v>2</v>
      </c>
      <c r="AR57" s="326">
        <v>-9.6</v>
      </c>
    </row>
    <row r="58" spans="1:44" ht="13" x14ac:dyDescent="0.2">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521</v>
      </c>
      <c r="AM58" s="329">
        <v>7955627</v>
      </c>
      <c r="AN58" s="330">
        <v>20745</v>
      </c>
      <c r="AO58" s="331">
        <v>-9.8000000000000007</v>
      </c>
      <c r="AP58" s="332">
        <v>25592</v>
      </c>
      <c r="AQ58" s="333">
        <v>5</v>
      </c>
      <c r="AR58" s="334">
        <v>-14.8</v>
      </c>
    </row>
    <row r="59" spans="1:44" ht="13" x14ac:dyDescent="0.2">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525</v>
      </c>
      <c r="AL59" s="313"/>
      <c r="AM59" s="321">
        <v>14094858</v>
      </c>
      <c r="AN59" s="322">
        <v>37186</v>
      </c>
      <c r="AO59" s="323">
        <v>-2</v>
      </c>
      <c r="AP59" s="324">
        <v>49684</v>
      </c>
      <c r="AQ59" s="325">
        <v>2.7</v>
      </c>
      <c r="AR59" s="326">
        <v>-4.7</v>
      </c>
    </row>
    <row r="60" spans="1:44" ht="13" x14ac:dyDescent="0.2">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521</v>
      </c>
      <c r="AM60" s="329">
        <v>8587933</v>
      </c>
      <c r="AN60" s="330">
        <v>22657</v>
      </c>
      <c r="AO60" s="331">
        <v>9.1999999999999993</v>
      </c>
      <c r="AP60" s="332">
        <v>28303</v>
      </c>
      <c r="AQ60" s="333">
        <v>10.6</v>
      </c>
      <c r="AR60" s="334">
        <v>-1.4</v>
      </c>
    </row>
    <row r="61" spans="1:44" ht="13" x14ac:dyDescent="0.2">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526</v>
      </c>
      <c r="AL61" s="335"/>
      <c r="AM61" s="336">
        <v>15520733</v>
      </c>
      <c r="AN61" s="337">
        <v>39974</v>
      </c>
      <c r="AO61" s="338">
        <v>-6.9</v>
      </c>
      <c r="AP61" s="339">
        <v>49163</v>
      </c>
      <c r="AQ61" s="340">
        <v>-0.8</v>
      </c>
      <c r="AR61" s="326">
        <v>-6.1</v>
      </c>
    </row>
    <row r="62" spans="1:44" ht="13" x14ac:dyDescent="0.2">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521</v>
      </c>
      <c r="AM62" s="329">
        <v>8457180</v>
      </c>
      <c r="AN62" s="330">
        <v>21804</v>
      </c>
      <c r="AO62" s="331">
        <v>-1.5</v>
      </c>
      <c r="AP62" s="332">
        <v>25829</v>
      </c>
      <c r="AQ62" s="333">
        <v>1.7</v>
      </c>
      <c r="AR62" s="334">
        <v>-3.2</v>
      </c>
    </row>
    <row r="63" spans="1:44" ht="13" x14ac:dyDescent="0.2">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ht="13" x14ac:dyDescent="0.2">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ht="13" x14ac:dyDescent="0.2">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ht="13" x14ac:dyDescent="0.2">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2">
      <c r="AK67" s="250"/>
      <c r="AL67" s="250"/>
      <c r="AM67" s="250"/>
      <c r="AN67" s="250"/>
      <c r="AO67" s="250"/>
      <c r="AP67" s="250"/>
      <c r="AQ67" s="250"/>
      <c r="AR67" s="250"/>
      <c r="AS67" s="250"/>
      <c r="AT67" s="250"/>
    </row>
    <row r="68" spans="1:46" ht="13.5" hidden="1" customHeight="1" x14ac:dyDescent="0.2">
      <c r="AK68" s="250"/>
      <c r="AL68" s="250"/>
      <c r="AM68" s="250"/>
      <c r="AN68" s="250"/>
      <c r="AO68" s="250"/>
      <c r="AP68" s="250"/>
      <c r="AQ68" s="250"/>
      <c r="AR68" s="250"/>
    </row>
    <row r="69" spans="1:46" ht="13.5" hidden="1" customHeight="1" x14ac:dyDescent="0.2">
      <c r="AK69" s="250"/>
      <c r="AL69" s="250"/>
      <c r="AM69" s="250"/>
      <c r="AN69" s="250"/>
      <c r="AO69" s="250"/>
      <c r="AP69" s="250"/>
      <c r="AQ69" s="250"/>
      <c r="AR69" s="250"/>
    </row>
    <row r="70" spans="1:46" ht="13" hidden="1" x14ac:dyDescent="0.2">
      <c r="AK70" s="250"/>
      <c r="AL70" s="250"/>
      <c r="AM70" s="250"/>
      <c r="AN70" s="250"/>
      <c r="AO70" s="250"/>
      <c r="AP70" s="250"/>
      <c r="AQ70" s="250"/>
      <c r="AR70" s="250"/>
    </row>
    <row r="71" spans="1:46" ht="13" hidden="1" x14ac:dyDescent="0.2">
      <c r="AK71" s="250"/>
      <c r="AL71" s="250"/>
      <c r="AM71" s="250"/>
      <c r="AN71" s="250"/>
      <c r="AO71" s="250"/>
      <c r="AP71" s="250"/>
      <c r="AQ71" s="250"/>
      <c r="AR71" s="250"/>
    </row>
    <row r="72" spans="1:46" ht="13" hidden="1" x14ac:dyDescent="0.2">
      <c r="AK72" s="250"/>
      <c r="AL72" s="250"/>
      <c r="AM72" s="250"/>
      <c r="AN72" s="250"/>
      <c r="AO72" s="250"/>
      <c r="AP72" s="250"/>
      <c r="AQ72" s="250"/>
      <c r="AR72" s="250"/>
    </row>
    <row r="73" spans="1:46" ht="13" hidden="1" x14ac:dyDescent="0.2">
      <c r="AK73" s="250"/>
      <c r="AL73" s="250"/>
      <c r="AM73" s="250"/>
      <c r="AN73" s="250"/>
      <c r="AO73" s="250"/>
      <c r="AP73" s="250"/>
      <c r="AQ73" s="250"/>
      <c r="AR73" s="250"/>
    </row>
  </sheetData>
  <sheetProtection algorithmName="SHA-512" hashValue="Q086RYAMnXcZD5JqRZKGa3PaZnBAE5RwJn+oyRSgf/E2PRthS9eMg8altop2JhbSNfJkBLj8AWlSSO4HFYqobg==" saltValue="5EXHmrYY8EooCy1xNyaB3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53125" style="248" customWidth="1"/>
    <col min="126" max="16384" width="9" style="247" hidden="1"/>
  </cols>
  <sheetData>
    <row r="1" spans="2:125" ht="13.5" customHeight="1" x14ac:dyDescent="0.2">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ht="13" x14ac:dyDescent="0.2">
      <c r="B2" s="247"/>
      <c r="DG2" s="247"/>
    </row>
    <row r="3" spans="2:125" ht="13" x14ac:dyDescent="0.2">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ht="13" x14ac:dyDescent="0.2"/>
    <row r="5" spans="2:125" ht="13" x14ac:dyDescent="0.2"/>
    <row r="6" spans="2:125" ht="13" x14ac:dyDescent="0.2"/>
    <row r="7" spans="2:125" ht="13" x14ac:dyDescent="0.2"/>
    <row r="8" spans="2:125" ht="13" x14ac:dyDescent="0.2"/>
    <row r="9" spans="2:125" ht="13" x14ac:dyDescent="0.2">
      <c r="DU9" s="247"/>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47"/>
    </row>
    <row r="18" spans="125:125" ht="13" x14ac:dyDescent="0.2"/>
    <row r="19" spans="125:125" ht="13" x14ac:dyDescent="0.2"/>
    <row r="20" spans="125:125" ht="13" x14ac:dyDescent="0.2">
      <c r="DU20" s="247"/>
    </row>
    <row r="21" spans="125:125" ht="13" x14ac:dyDescent="0.2">
      <c r="DU21" s="247"/>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47"/>
    </row>
    <row r="29" spans="125:125" ht="13" x14ac:dyDescent="0.2"/>
    <row r="30" spans="125:125" ht="13" x14ac:dyDescent="0.2"/>
    <row r="31" spans="125:125" ht="13" x14ac:dyDescent="0.2"/>
    <row r="32" spans="125:125" ht="13" x14ac:dyDescent="0.2"/>
    <row r="33" spans="2:125" ht="13" x14ac:dyDescent="0.2">
      <c r="B33" s="247"/>
      <c r="G33" s="247"/>
      <c r="I33" s="247"/>
    </row>
    <row r="34" spans="2:125" ht="13" x14ac:dyDescent="0.2">
      <c r="C34" s="247"/>
      <c r="P34" s="247"/>
      <c r="DE34" s="247"/>
      <c r="DH34" s="247"/>
    </row>
    <row r="35" spans="2:125" ht="13" x14ac:dyDescent="0.2">
      <c r="D35" s="247"/>
      <c r="E35" s="247"/>
      <c r="DG35" s="247"/>
      <c r="DJ35" s="247"/>
      <c r="DP35" s="247"/>
      <c r="DQ35" s="247"/>
      <c r="DR35" s="247"/>
      <c r="DS35" s="247"/>
      <c r="DT35" s="247"/>
      <c r="DU35" s="247"/>
    </row>
    <row r="36" spans="2:125" ht="13" x14ac:dyDescent="0.2">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ht="13" x14ac:dyDescent="0.2">
      <c r="DU37" s="247"/>
    </row>
    <row r="38" spans="2:125" ht="13" x14ac:dyDescent="0.2">
      <c r="DT38" s="247"/>
      <c r="DU38" s="247"/>
    </row>
    <row r="39" spans="2:125" ht="13" x14ac:dyDescent="0.2"/>
    <row r="40" spans="2:125" ht="13" x14ac:dyDescent="0.2">
      <c r="DH40" s="247"/>
    </row>
    <row r="41" spans="2:125" ht="13" x14ac:dyDescent="0.2">
      <c r="DE41" s="247"/>
    </row>
    <row r="42" spans="2:125" ht="13" x14ac:dyDescent="0.2">
      <c r="DG42" s="247"/>
      <c r="DJ42" s="247"/>
    </row>
    <row r="43" spans="2:125" ht="13" x14ac:dyDescent="0.2">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ht="13" x14ac:dyDescent="0.2">
      <c r="DU44" s="247"/>
    </row>
    <row r="45" spans="2:125" ht="13" x14ac:dyDescent="0.2"/>
    <row r="46" spans="2:125" ht="13" x14ac:dyDescent="0.2"/>
    <row r="47" spans="2:125" ht="13" x14ac:dyDescent="0.2"/>
    <row r="48" spans="2:125" ht="13" x14ac:dyDescent="0.2">
      <c r="DT48" s="247"/>
      <c r="DU48" s="247"/>
    </row>
    <row r="49" spans="120:125" ht="13" x14ac:dyDescent="0.2">
      <c r="DU49" s="247"/>
    </row>
    <row r="50" spans="120:125" ht="13" x14ac:dyDescent="0.2">
      <c r="DU50" s="247"/>
    </row>
    <row r="51" spans="120:125" ht="13" x14ac:dyDescent="0.2">
      <c r="DP51" s="247"/>
      <c r="DQ51" s="247"/>
      <c r="DR51" s="247"/>
      <c r="DS51" s="247"/>
      <c r="DT51" s="247"/>
      <c r="DU51" s="247"/>
    </row>
    <row r="52" spans="120:125" ht="13" x14ac:dyDescent="0.2"/>
    <row r="53" spans="120:125" ht="13" x14ac:dyDescent="0.2"/>
    <row r="54" spans="120:125" ht="13" x14ac:dyDescent="0.2">
      <c r="DU54" s="247"/>
    </row>
    <row r="55" spans="120:125" ht="13" x14ac:dyDescent="0.2"/>
    <row r="56" spans="120:125" ht="13" x14ac:dyDescent="0.2"/>
    <row r="57" spans="120:125" ht="13" x14ac:dyDescent="0.2"/>
    <row r="58" spans="120:125" ht="13" x14ac:dyDescent="0.2">
      <c r="DU58" s="247"/>
    </row>
    <row r="59" spans="120:125" ht="13" x14ac:dyDescent="0.2"/>
    <row r="60" spans="120:125" ht="13" x14ac:dyDescent="0.2"/>
    <row r="61" spans="120:125" ht="13" x14ac:dyDescent="0.2"/>
    <row r="62" spans="120:125" ht="13" x14ac:dyDescent="0.2"/>
    <row r="63" spans="120:125" ht="13" x14ac:dyDescent="0.2">
      <c r="DU63" s="247"/>
    </row>
    <row r="64" spans="120:125" ht="13" x14ac:dyDescent="0.2">
      <c r="DT64" s="247"/>
      <c r="DU64" s="247"/>
    </row>
    <row r="65" spans="123:125" ht="13" x14ac:dyDescent="0.2"/>
    <row r="66" spans="123:125" ht="13" x14ac:dyDescent="0.2"/>
    <row r="67" spans="123:125" ht="13" x14ac:dyDescent="0.2"/>
    <row r="68" spans="123:125" ht="13" x14ac:dyDescent="0.2"/>
    <row r="69" spans="123:125" ht="13" x14ac:dyDescent="0.2">
      <c r="DS69" s="247"/>
      <c r="DT69" s="247"/>
      <c r="DU69" s="247"/>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47"/>
    </row>
    <row r="83" spans="116:125" ht="13" x14ac:dyDescent="0.2">
      <c r="DM83" s="247"/>
      <c r="DN83" s="247"/>
      <c r="DO83" s="247"/>
      <c r="DP83" s="247"/>
      <c r="DQ83" s="247"/>
      <c r="DR83" s="247"/>
      <c r="DS83" s="247"/>
      <c r="DT83" s="247"/>
      <c r="DU83" s="247"/>
    </row>
    <row r="84" spans="116:125" ht="13" x14ac:dyDescent="0.2"/>
    <row r="85" spans="116:125" ht="13" x14ac:dyDescent="0.2"/>
    <row r="86" spans="116:125" ht="13" x14ac:dyDescent="0.2"/>
    <row r="87" spans="116:125" ht="13" x14ac:dyDescent="0.2"/>
    <row r="88" spans="116:125" ht="13" x14ac:dyDescent="0.2">
      <c r="DU88" s="247"/>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47"/>
      <c r="DT94" s="247"/>
      <c r="DU94" s="247"/>
    </row>
    <row r="95" spans="116:125" ht="13.5" customHeight="1" x14ac:dyDescent="0.2">
      <c r="DU95" s="247"/>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7"/>
    </row>
    <row r="102" spans="124:125" ht="13.5" customHeight="1" x14ac:dyDescent="0.2"/>
    <row r="103" spans="124:125" ht="13.5" customHeight="1" x14ac:dyDescent="0.2"/>
    <row r="104" spans="124:125" ht="13.5" customHeight="1" x14ac:dyDescent="0.2">
      <c r="DT104" s="247"/>
      <c r="DU104" s="247"/>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7" t="s">
        <v>478</v>
      </c>
    </row>
    <row r="121" spans="125:125" ht="13.5" hidden="1" customHeight="1" x14ac:dyDescent="0.2">
      <c r="DU121" s="247"/>
    </row>
  </sheetData>
  <sheetProtection algorithmName="SHA-512" hashValue="2N90TWE9SnePdicQRM/n3U15X514HQFGJ6UKlyBmurjOfWrDgYvJCrbBz2jfha94+HqjqxfawAQOVubIBTz/QA==" saltValue="fOF1fFj0vYwjPNP598Hkx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53125" style="248" customWidth="1"/>
    <col min="126" max="142" width="0" style="247" hidden="1" customWidth="1"/>
    <col min="143" max="16384" width="9" style="247" hidden="1"/>
  </cols>
  <sheetData>
    <row r="1" spans="1:125" ht="13.5" customHeight="1" x14ac:dyDescent="0.2">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ht="13" x14ac:dyDescent="0.2">
      <c r="B2" s="247"/>
      <c r="T2" s="247"/>
    </row>
    <row r="3" spans="1:125" ht="13" x14ac:dyDescent="0.2">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47"/>
      <c r="G33" s="247"/>
      <c r="I33" s="247"/>
    </row>
    <row r="34" spans="2:125" ht="13" x14ac:dyDescent="0.2">
      <c r="C34" s="247"/>
      <c r="P34" s="247"/>
      <c r="R34" s="247"/>
      <c r="U34" s="247"/>
    </row>
    <row r="35" spans="2:125" ht="13" x14ac:dyDescent="0.2">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ht="13" x14ac:dyDescent="0.2">
      <c r="F36" s="247"/>
      <c r="H36" s="247"/>
      <c r="J36" s="247"/>
      <c r="K36" s="247"/>
      <c r="L36" s="247"/>
      <c r="M36" s="247"/>
      <c r="N36" s="247"/>
      <c r="O36" s="247"/>
      <c r="Q36" s="247"/>
      <c r="S36" s="247"/>
      <c r="V36" s="247"/>
    </row>
    <row r="37" spans="2:125" ht="13" x14ac:dyDescent="0.2"/>
    <row r="38" spans="2:125" ht="13" x14ac:dyDescent="0.2"/>
    <row r="39" spans="2:125" ht="13" x14ac:dyDescent="0.2"/>
    <row r="40" spans="2:125" ht="13" x14ac:dyDescent="0.2">
      <c r="U40" s="247"/>
    </row>
    <row r="41" spans="2:125" ht="13" x14ac:dyDescent="0.2">
      <c r="R41" s="247"/>
    </row>
    <row r="42" spans="2:125" ht="13" x14ac:dyDescent="0.2">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ht="13" x14ac:dyDescent="0.2">
      <c r="Q43" s="247"/>
      <c r="S43" s="247"/>
      <c r="V43" s="247"/>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8" t="s">
        <v>478</v>
      </c>
    </row>
  </sheetData>
  <sheetProtection algorithmName="SHA-512" hashValue="ciY6/sUtPcMNEy7bUc6VfKabA82+qw/Y4JknhhBPhz5W+dBzcVe0ytZNj/I+lYzxcBL7GD28xo2XzlTzz/Eljg==" saltValue="j/8aSOc6kC6EEqfnzzo30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528</v>
      </c>
      <c r="G46" s="8" t="s">
        <v>529</v>
      </c>
      <c r="H46" s="8" t="s">
        <v>530</v>
      </c>
      <c r="I46" s="8" t="s">
        <v>531</v>
      </c>
      <c r="J46" s="9" t="s">
        <v>532</v>
      </c>
    </row>
    <row r="47" spans="2:10" ht="57.75" customHeight="1" x14ac:dyDescent="0.2">
      <c r="B47" s="10"/>
      <c r="C47" s="1139" t="s">
        <v>3</v>
      </c>
      <c r="D47" s="1139"/>
      <c r="E47" s="1140"/>
      <c r="F47" s="11">
        <v>8.35</v>
      </c>
      <c r="G47" s="12">
        <v>10.3</v>
      </c>
      <c r="H47" s="12">
        <v>12.74</v>
      </c>
      <c r="I47" s="12">
        <v>13.31</v>
      </c>
      <c r="J47" s="13">
        <v>12.2</v>
      </c>
    </row>
    <row r="48" spans="2:10" ht="57.75" customHeight="1" x14ac:dyDescent="0.2">
      <c r="B48" s="14"/>
      <c r="C48" s="1141" t="s">
        <v>4</v>
      </c>
      <c r="D48" s="1141"/>
      <c r="E48" s="1142"/>
      <c r="F48" s="15">
        <v>3.76</v>
      </c>
      <c r="G48" s="16">
        <v>9.5399999999999991</v>
      </c>
      <c r="H48" s="16">
        <v>8.18</v>
      </c>
      <c r="I48" s="16">
        <v>5.87</v>
      </c>
      <c r="J48" s="17">
        <v>6.4</v>
      </c>
    </row>
    <row r="49" spans="2:10" ht="57.75" customHeight="1" thickBot="1" x14ac:dyDescent="0.25">
      <c r="B49" s="18"/>
      <c r="C49" s="1143" t="s">
        <v>5</v>
      </c>
      <c r="D49" s="1143"/>
      <c r="E49" s="1144"/>
      <c r="F49" s="19" t="s">
        <v>533</v>
      </c>
      <c r="G49" s="20">
        <v>5.93</v>
      </c>
      <c r="H49" s="20" t="s">
        <v>534</v>
      </c>
      <c r="I49" s="20" t="s">
        <v>535</v>
      </c>
      <c r="J49" s="21" t="s">
        <v>536</v>
      </c>
    </row>
    <row r="50" spans="2:10" ht="13" x14ac:dyDescent="0.2"/>
  </sheetData>
  <sheetProtection algorithmName="SHA-512" hashValue="p/xwPxmFQZ6V37BKI3zZBlYzt5eOgUBQyEQFbMJRIInfzbt9NL3Io4sGR9tBXBWtTcG8wFjo9HH4eiawLNPF2w==" saltValue="LGxSCUs5E2e2wkvIv1Hsi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左右津 若奈</cp:lastModifiedBy>
  <dcterms:created xsi:type="dcterms:W3CDTF">2026-02-23T06:01:23Z</dcterms:created>
  <dcterms:modified xsi:type="dcterms:W3CDTF">2026-03-25T05:43:48Z</dcterms:modified>
  <cp:category/>
</cp:coreProperties>
</file>