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05_財政G\☆02_調査\000_データ類\04_財政状況資料集\R06決算\99-1_市町村送付用（確定版）\"/>
    </mc:Choice>
  </mc:AlternateContent>
  <xr:revisionPtr revIDLastSave="0" documentId="13_ncr:1_{1B86BE31-8AAE-4DDF-ABC5-8F775703A3B1}"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18"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E36" i="10"/>
  <c r="AM36" i="10"/>
  <c r="BE35" i="10"/>
  <c r="BW34" i="10"/>
  <c r="BW35" i="10" s="1"/>
  <c r="BW36" i="10" s="1"/>
  <c r="BE34" i="10"/>
  <c r="C34" i="10"/>
  <c r="C35" i="10" s="1"/>
  <c r="CO34" i="10" l="1"/>
  <c r="CO35" i="10" s="1"/>
  <c r="CO36" i="10" s="1"/>
  <c r="CO37" i="10" s="1"/>
  <c r="CO38" i="10" s="1"/>
  <c r="U34" i="10"/>
  <c r="U35" i="10" s="1"/>
  <c r="U36" i="10" s="1"/>
  <c r="C36" i="10"/>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<sst xmlns="http://schemas.openxmlformats.org/spreadsheetml/2006/main" count="1082" uniqueCount="562">
  <si>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</si>
  <si>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</si>
  <si>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</si>
  <si>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</si>
  <si>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</si>
  <si>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</si>
  <si>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</si>
  <si>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</si>
  <si>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</si>
  <si>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</si>
  <si>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</si>
  <si>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</si>
  <si>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</si>
  <si>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</si>
  <si>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</si>
  <si>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</si>
  <si>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</si>
  <si>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</si>
  <si>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</si>
  <si>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</si>
  <si>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</si>
  <si>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</si>
  <si>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</si>
  <si>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</si>
  <si>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</si>
  <si>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</si>
  <si>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</si>
  <si>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</si>
  <si>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</si>
  <si>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</si>
  <si>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</si>
  <si>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</si>
  <si>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</si>
  <si>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</si>
  <si>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</si>
  <si>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</si>
  <si>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</si>
  <si>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</si>
  <si>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</si>
  <si>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</si>
  <si>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</si>
  <si>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</si>
  <si>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</si>
  <si>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</si>
  <si>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</si>
  <si>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</si>
  <si>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</si>
  <si>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</si>
  <si>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</si>
  <si>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</si>
  <si>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</si>
  <si>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</si>
  <si>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</si>
  <si>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</si>
  <si>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</si>
  <si>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</si>
  <si>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</si>
  <si>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</si>
  <si>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</si>
  <si>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</si>
  <si>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</si>
  <si>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</si>
  <si>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</si>
  <si>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</si>
  <si>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</si>
  <si>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</si>
  <si>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</si>
  <si>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</si>
  <si>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</si>
  <si>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</si>
  <si>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</si>
  <si>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</si>
  <si>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</si>
  <si>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</si>
  <si>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</si>
  <si>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</si>
  <si>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</si>
  <si>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</si>
  <si>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</si>
  <si>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</si>
  <si>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</si>
  <si>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施行時特例市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</si>
  <si>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</si>
  <si>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</si>
  <si>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</si>
  <si>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</si>
  <si>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</si>
  <si>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</si>
  <si>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</si>
  <si>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</si>
  <si>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</si>
  <si>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</si>
  <si>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</si>
  <si>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</si>
  <si>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厚木市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</si>
  <si>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</si>
  <si>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</si>
  <si>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</si>
  <si>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</si>
  <si>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</si>
  <si>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</si>
  <si>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</si>
  <si>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</si>
  <si>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</si>
  <si>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</si>
  <si>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</si>
  <si>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</si>
  <si>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</si>
  <si>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</si>
  <si>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</si>
  <si>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</si>
  <si>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</si>
  <si>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</si>
  <si>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</si>
  <si>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</si>
  <si>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</si>
  <si>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</si>
  <si>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</si>
  <si>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</si>
  <si>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</si>
  <si>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</si>
  <si>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</si>
  <si>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</si>
  <si>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</si>
  <si>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</si>
  <si>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</si>
  <si>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</si>
  <si>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</si>
  <si>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</si>
  <si>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</si>
  <si>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</si>
  <si>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</si>
  <si>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</si>
  <si>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</si>
  <si>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</si>
  <si>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</si>
  <si>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</si>
  <si>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</si>
  <si>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</si>
  <si>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</si>
  <si>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</si>
  <si>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</si>
  <si>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</si>
  <si>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</si>
  <si>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</si>
  <si>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</si>
  <si>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</si>
  <si>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</si>
  <si>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</si>
  <si>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</si>
  <si>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</si>
  <si>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</si>
  <si>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</si>
  <si>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</si>
  <si>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</si>
  <si>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</si>
  <si>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</si>
  <si>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</si>
  <si>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</si>
  <si>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</si>
  <si>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</si>
  <si>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</si>
  <si>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</si>
  <si>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</si>
  <si>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</si>
  <si>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</si>
  <si>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</si>
  <si>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</si>
  <si>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</si>
  <si>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</si>
  <si>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</si>
  <si>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</si>
  <si>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</si>
  <si>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</si>
  <si>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</si>
  <si>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</si>
  <si>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</si>
  <si>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</si>
  <si>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</si>
  <si>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</si>
  <si>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</si>
  <si>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</si>
  <si>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</si>
  <si>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</si>
  <si>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</si>
  <si>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</si>
  <si>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</si>
  <si>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</si>
  <si>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</si>
  <si>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</si>
  <si>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</si>
  <si>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</si>
  <si>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</si>
  <si>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</si>
  <si>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</si>
  <si>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</si>
  <si>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</si>
  <si>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</si>
  <si>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</si>
  <si>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</si>
  <si>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</si>
  <si>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</si>
  <si>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</si>
  <si>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神奈川県厚木市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</si>
  <si>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</si>
  <si>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</si>
  <si>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</si>
  <si>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</si>
  <si>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</si>
  <si>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</si>
  <si>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</si>
  <si>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</si>
  <si>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</si>
  <si>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</si>
  <si>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</si>
  <si>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</si>
  <si>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</si>
  <si>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</si>
  <si>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</si>
  <si>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</si>
  <si>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</si>
  <si>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</si>
  <si>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</si>
  <si>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</si>
  <si>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</si>
  <si>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</si>
  <si>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</si>
  <si>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</si>
  <si>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</si>
  <si>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</si>
  <si>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</si>
  <si>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</si>
  <si>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</si>
  <si>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</si>
  <si>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</si>
  <si>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</si>
  <si>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</si>
  <si>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</si>
  <si>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</si>
  <si>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</si>
  <si>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</si>
  <si>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</si>
  <si>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</si>
  <si>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</si>
  <si>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</si>
  <si>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</si>
  <si>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</si>
  <si>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</si>
  <si>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</si>
  <si>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</si>
  <si>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</si>
  <si>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</si>
  <si>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</si>
  <si>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</si>
  <si>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</si>
  <si>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</si>
  <si>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</si>
  <si>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</si>
  <si>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</si>
  <si>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</si>
  <si>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</si>
  <si>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</si>
  <si>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</si>
  <si>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</si>
  <si>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</si>
  <si>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</si>
  <si>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</si>
  <si>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</si>
  <si>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</si>
  <si>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</si>
  <si>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</si>
  <si>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</si>
  <si>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</si>
  <si>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</si>
  <si>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</si>
  <si>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</si>
  <si>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</si>
  <si>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</si>
  <si>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</si>
  <si>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</si>
  <si>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</si>
  <si>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</si>
  <si>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</si>
  <si>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</si>
  <si>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</si>
  <si>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</si>
  <si>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</si>
  <si>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</si>
  <si>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</si>
  <si>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</si>
  <si>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</si>
  <si>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</si>
  <si>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</si>
  <si>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</si>
  <si>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</si>
  <si>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</si>
  <si>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</si>
  <si>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</si>
  <si>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</si>
  <si>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</si>
  <si>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</si>
  <si>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</si>
  <si>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</si>
  <si>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</si>
  <si>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</si>
  <si>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</si>
  <si>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</si>
  <si>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</si>
  <si>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</si>
  <si>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</si>
  <si>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</si>
  <si>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</si>
  <si>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</si>
  <si>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</si>
  <si>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</si>
  <si>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</si>
  <si>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</si>
  <si>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</si>
  <si>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</si>
  <si>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</si>
  <si>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</si>
  <si>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</si>
  <si>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</si>
  <si>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</si>
  <si>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</si>
  <si>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</si>
  <si>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</si>
  <si>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</si>
  <si>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</si>
  <si>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</si>
  <si>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</si>
  <si>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</si>
  <si>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</si>
  <si>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</si>
  <si>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</si>
  <si>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</si>
  <si>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</si>
  <si>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</si>
  <si>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</si>
  <si>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</si>
  <si>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</si>
  <si>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</si>
  <si>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</si>
  <si>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</si>
  <si>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</si>
  <si>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</si>
  <si>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</si>
  <si>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</si>
  <si>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</si>
  <si>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</si>
  <si>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</si>
  <si>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</si>
  <si>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</si>
  <si>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</si>
  <si>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神奈川県厚木市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</si>
  <si>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</si>
  <si>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</si>
  <si>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</si>
  <si>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</si>
  <si>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</si>
  <si>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</si>
  <si>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</si>
  <si>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</si>
  <si>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</si>
  <si>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</si>
  <si>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</si>
  <si>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</si>
  <si>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</si>
  <si>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</si>
  <si>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</si>
  <si>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</si>
  <si>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</si>
  <si>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</si>
  <si>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</si>
  <si>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</si>
  <si>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公共用地取得事業特別会計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</si>
  <si>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</si>
  <si>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</si>
  <si>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</si>
  <si>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</si>
  <si>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</si>
  <si>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</si>
  <si>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</si>
  <si>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</si>
  <si>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</si>
  <si>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</si>
  <si>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</si>
  <si>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</si>
  <si>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</si>
  <si>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</si>
  <si>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</si>
  <si>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</si>
  <si>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</si>
  <si>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</si>
  <si>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</si>
  <si>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</si>
  <si>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</si>
  <si>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</si>
  <si>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</si>
  <si>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</si>
  <si>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</si>
  <si>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</si>
  <si>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</si>
  <si>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</si>
  <si>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</si>
  <si>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</si>
  <si>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</si>
  <si>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</si>
  <si>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</si>
  <si>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</si>
  <si>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</si>
  <si>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</si>
  <si>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</si>
  <si>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</si>
  <si>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</si>
  <si>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</si>
  <si>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</si>
  <si>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</si>
  <si>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</si>
  <si>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</si>
  <si>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</si>
  <si>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</si>
  <si>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</si>
  <si>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</si>
  <si>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</si>
  <si>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</si>
  <si>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</si>
  <si>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</si>
  <si>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</si>
  <si>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</si>
  <si>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</si>
  <si>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</si>
  <si>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</si>
  <si>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</si>
  <si>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</si>
  <si>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</si>
  <si>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</si>
  <si>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</si>
  <si>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</si>
  <si>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</si>
  <si>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</si>
  <si>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</si>
  <si>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</si>
  <si>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</si>
  <si>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</si>
  <si>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</si>
  <si>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</si>
  <si>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</si>
  <si>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</si>
  <si>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</si>
  <si>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</si>
  <si>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</si>
  <si>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</si>
  <si>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</si>
  <si>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</si>
  <si>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</si>
  <si>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</si>
  <si>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</si>
  <si>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</si>
  <si>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</si>
  <si>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</si>
  <si>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</si>
  <si>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</si>
  <si>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</si>
  <si>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</si>
  <si>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</si>
  <si>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</si>
  <si>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</si>
  <si>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</si>
  <si>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</si>
  <si>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</si>
  <si>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</si>
  <si>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</si>
  <si>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</si>
  <si>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</si>
  <si>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</si>
  <si>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</si>
  <si>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</si>
  <si>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</si>
  <si>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</si>
  <si>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</si>
  <si>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</si>
  <si>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</si>
  <si>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</si>
  <si>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</si>
  <si>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</si>
  <si>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</si>
  <si>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</si>
  <si>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</si>
  <si>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</si>
  <si>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</si>
  <si>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</si>
  <si>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</si>
  <si>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</si>
  <si>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</si>
  <si>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</si>
  <si>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</si>
  <si>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</si>
  <si>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</si>
  <si>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</si>
  <si>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</si>
  <si>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</si>
  <si>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</si>
  <si>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</si>
  <si>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</si>
  <si>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</si>
  <si>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</si>
  <si>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</si>
  <si>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</si>
  <si>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</si>
  <si>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</si>
  <si>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</si>
  <si>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</si>
  <si>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</si>
  <si>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</si>
  <si>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</si>
  <si>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</si>
  <si>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</si>
  <si>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</si>
  <si>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</si>
  <si>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</si>
  <si>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</si>
  <si>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</si>
  <si>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</si>
  <si>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</si>
  <si>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</si>
  <si>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</si>
  <si>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</si>
  <si>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</si>
  <si>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</si>
  <si>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</si>
  <si>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3.12</t>
  </si>
  <si>
    <t>一般会計</t>
  </si>
  <si>
    <t>病院事業会計</t>
  </si>
  <si>
    <t>公共下水道事業会計</t>
  </si>
  <si>
    <t>介護保険事業特別会計</t>
  </si>
  <si>
    <t>国民健康保険事業特別会計</t>
  </si>
  <si>
    <t>後期高齢者医療事業特別会計</t>
  </si>
  <si>
    <t>公共用地取得事業特別会計</t>
  </si>
  <si>
    <t>学校給食事業特別会計</t>
  </si>
  <si>
    <t>その他会計（赤字）</t>
  </si>
  <si>
    <t>その他会計（黒字）</t>
  </si>
  <si>
    <t>R02</t>
    <phoneticPr fontId="5"/>
  </si>
  <si>
    <t>R03</t>
    <phoneticPr fontId="5"/>
  </si>
  <si>
    <t>R04</t>
    <phoneticPr fontId="5"/>
  </si>
  <si>
    <t>R05</t>
    <phoneticPr fontId="5"/>
  </si>
  <si>
    <t>R06</t>
    <phoneticPr fontId="5"/>
  </si>
  <si>
    <t>庁舎整備基金</t>
    <rPh sb="2" eb="4">
      <t>セイビ</t>
    </rPh>
    <phoneticPr fontId="5"/>
  </si>
  <si>
    <t>学校施設整備基金</t>
  </si>
  <si>
    <t>一般廃棄物処理施設建設基金</t>
  </si>
  <si>
    <t>社会福祉基金</t>
  </si>
  <si>
    <t>みどりの基金</t>
  </si>
  <si>
    <t>-</t>
    <phoneticPr fontId="2"/>
  </si>
  <si>
    <t>厚木ガーデンシティビル</t>
    <rPh sb="0" eb="2">
      <t>アツギ</t>
    </rPh>
    <phoneticPr fontId="2"/>
  </si>
  <si>
    <t>厚木市勤労者福祉サービスセンター</t>
    <rPh sb="0" eb="3">
      <t>アツギシ</t>
    </rPh>
    <rPh sb="3" eb="6">
      <t>キンロウシャ</t>
    </rPh>
    <rPh sb="6" eb="8">
      <t>フクシ</t>
    </rPh>
    <phoneticPr fontId="2"/>
  </si>
  <si>
    <t>厚木市環境みどり公社</t>
    <rPh sb="0" eb="3">
      <t>アツギシ</t>
    </rPh>
    <rPh sb="3" eb="5">
      <t>カンキョウ</t>
    </rPh>
    <rPh sb="8" eb="10">
      <t>コウシャ</t>
    </rPh>
    <phoneticPr fontId="2"/>
  </si>
  <si>
    <t>厚木市スポーツ協会</t>
    <rPh sb="0" eb="3">
      <t>アツギシ</t>
    </rPh>
    <rPh sb="7" eb="9">
      <t>キョウカイ</t>
    </rPh>
    <phoneticPr fontId="2"/>
  </si>
  <si>
    <t>厚木市文化振興財団</t>
    <rPh sb="0" eb="3">
      <t>アツギシ</t>
    </rPh>
    <rPh sb="3" eb="5">
      <t>ブンカ</t>
    </rPh>
    <rPh sb="5" eb="7">
      <t>シンコウ</t>
    </rPh>
    <rPh sb="7" eb="9">
      <t>ザイダン</t>
    </rPh>
    <phoneticPr fontId="2"/>
  </si>
  <si>
    <t>厚木愛甲環境施設組合</t>
    <rPh sb="0" eb="2">
      <t>アツギ</t>
    </rPh>
    <rPh sb="2" eb="4">
      <t>アイコウ</t>
    </rPh>
    <rPh sb="4" eb="6">
      <t>カンキョウ</t>
    </rPh>
    <rPh sb="6" eb="8">
      <t>シセツ</t>
    </rPh>
    <rPh sb="8" eb="10">
      <t>クミアイ</t>
    </rPh>
    <phoneticPr fontId="3"/>
  </si>
  <si>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
  </si>
  <si>
    <t>神奈川県後期高齢者医療広域連合（特別会計）</t>
    <rPh sb="0" eb="4">
      <t>カナガワケン</t>
    </rPh>
    <rPh sb="4" eb="6">
      <t>コウキ</t>
    </rPh>
    <rPh sb="6" eb="9">
      <t>コウレイシャ</t>
    </rPh>
    <rPh sb="9" eb="11">
      <t>イリョウ</t>
    </rPh>
    <rPh sb="11" eb="13">
      <t>コウイキ</t>
    </rPh>
    <rPh sb="13" eb="15">
      <t>レンゴウ</t>
    </rPh>
    <rPh sb="16" eb="18">
      <t>トクベツ</t>
    </rPh>
    <rPh sb="18" eb="20">
      <t>カイケイ</t>
    </rPh>
    <phoneticPr fontId="3"/>
  </si>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</sst>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43261</c:v>
                </c:pt>
                <c:pt idx="1">
                  <c:v>40626</c:v>
                </c:pt>
                <c:pt idx="2">
                  <c:v>46133</c:v>
                </c:pt>
                <c:pt idx="3">
                  <c:v>49174</c:v>
                </c:pt>
                <c:pt idx="4">
                  <c:v>50636</c:v>
                </c:pt>
              </c:numCache>
            </c:numRef>
          </c:val>
          <c:smooth val="0"/>
          <c:extLst>
            <c:ext xmlns:c16="http://schemas.microsoft.com/office/drawing/2014/chart" uri="{C3380CC4-5D6E-409C-BE32-E72D297353CC}">
              <c16:uniqueId val="{00000000-7A74-4939-9275-1E3D571CB16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58378</c:v>
                </c:pt>
                <c:pt idx="1">
                  <c:v>47849</c:v>
                </c:pt>
                <c:pt idx="2">
                  <c:v>56091</c:v>
                </c:pt>
                <c:pt idx="3">
                  <c:v>59139</c:v>
                </c:pt>
                <c:pt idx="4">
                  <c:v>72920</c:v>
                </c:pt>
              </c:numCache>
            </c:numRef>
          </c:val>
          <c:smooth val="0"/>
          <c:extLst>
            <c:ext xmlns:c16="http://schemas.microsoft.com/office/drawing/2014/chart" uri="{C3380CC4-5D6E-409C-BE32-E72D297353CC}">
              <c16:uniqueId val="{00000001-7A74-4939-9275-1E3D571CB16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9.06</c:v>
                </c:pt>
                <c:pt idx="1">
                  <c:v>11.41</c:v>
                </c:pt>
                <c:pt idx="2">
                  <c:v>10.47</c:v>
                </c:pt>
                <c:pt idx="3">
                  <c:v>7.33</c:v>
                </c:pt>
                <c:pt idx="4">
                  <c:v>9.68</c:v>
                </c:pt>
              </c:numCache>
            </c:numRef>
          </c:val>
          <c:extLst>
            <c:ext xmlns:c16="http://schemas.microsoft.com/office/drawing/2014/chart" uri="{C3380CC4-5D6E-409C-BE32-E72D297353CC}">
              <c16:uniqueId val="{00000000-D0A5-495F-93B6-0225C76CD79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28.87</c:v>
                </c:pt>
                <c:pt idx="1">
                  <c:v>31.41</c:v>
                </c:pt>
                <c:pt idx="2">
                  <c:v>28.58</c:v>
                </c:pt>
                <c:pt idx="3">
                  <c:v>31.03</c:v>
                </c:pt>
                <c:pt idx="4">
                  <c:v>30.1</c:v>
                </c:pt>
              </c:numCache>
            </c:numRef>
          </c:val>
          <c:extLst>
            <c:ext xmlns:c16="http://schemas.microsoft.com/office/drawing/2014/chart" uri="{C3380CC4-5D6E-409C-BE32-E72D297353CC}">
              <c16:uniqueId val="{00000001-D0A5-495F-93B6-0225C76CD79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5.03</c:v>
                </c:pt>
                <c:pt idx="1">
                  <c:v>1.62</c:v>
                </c:pt>
                <c:pt idx="2">
                  <c:v>-3.12</c:v>
                </c:pt>
                <c:pt idx="3">
                  <c:v>1.03</c:v>
                </c:pt>
                <c:pt idx="4">
                  <c:v>3.22</c:v>
                </c:pt>
              </c:numCache>
            </c:numRef>
          </c:val>
          <c:smooth val="0"/>
          <c:extLst>
            <c:ext xmlns:c16="http://schemas.microsoft.com/office/drawing/2014/chart" uri="{C3380CC4-5D6E-409C-BE32-E72D297353CC}">
              <c16:uniqueId val="{00000002-D0A5-495F-93B6-0225C76CD79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59D-487D-B88A-02F0B7F23A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59D-487D-B88A-02F0B7F23AF0}"/>
            </c:ext>
          </c:extLst>
        </c:ser>
        <c:ser>
          <c:idx val="2"/>
          <c:order val="2"/>
          <c:tx>
            <c:strRef>
              <c:f>データシート!$A$29</c:f>
              <c:strCache>
                <c:ptCount val="1"/>
                <c:pt idx="0">
                  <c:v>学校給食事業特別会計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2-859D-487D-B88A-02F0B7F23AF0}"/>
            </c:ext>
          </c:extLst>
        </c:ser>
        <c:ser>
          <c:idx val="3"/>
          <c:order val="3"/>
          <c:tx>
            <c:strRef>
              <c:f>データシート!$A$30</c:f>
              <c:strCache>
                <c:ptCount val="1"/>
                <c:pt idx="0">
                  <c:v>公共用地取得事業特別会計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59D-487D-B88A-02F0B7F23AF0}"/>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7.0000000000000007E-2</c:v>
                </c:pt>
                <c:pt idx="2">
                  <c:v>#N/A</c:v>
                </c:pt>
                <c:pt idx="3">
                  <c:v>7.0000000000000007E-2</c:v>
                </c:pt>
                <c:pt idx="4">
                  <c:v>#N/A</c:v>
                </c:pt>
                <c:pt idx="5">
                  <c:v>0.08</c:v>
                </c:pt>
                <c:pt idx="6">
                  <c:v>#N/A</c:v>
                </c:pt>
                <c:pt idx="7">
                  <c:v>7.0000000000000007E-2</c:v>
                </c:pt>
                <c:pt idx="8">
                  <c:v>#N/A</c:v>
                </c:pt>
                <c:pt idx="9">
                  <c:v>7.0000000000000007E-2</c:v>
                </c:pt>
              </c:numCache>
            </c:numRef>
          </c:val>
          <c:extLst>
            <c:ext xmlns:c16="http://schemas.microsoft.com/office/drawing/2014/chart" uri="{C3380CC4-5D6E-409C-BE32-E72D297353CC}">
              <c16:uniqueId val="{00000004-859D-487D-B88A-02F0B7F23AF0}"/>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0.31</c:v>
                </c:pt>
                <c:pt idx="2">
                  <c:v>#N/A</c:v>
                </c:pt>
                <c:pt idx="3">
                  <c:v>0.32</c:v>
                </c:pt>
                <c:pt idx="4">
                  <c:v>#N/A</c:v>
                </c:pt>
                <c:pt idx="5">
                  <c:v>0.12</c:v>
                </c:pt>
                <c:pt idx="6">
                  <c:v>#N/A</c:v>
                </c:pt>
                <c:pt idx="7">
                  <c:v>0.23</c:v>
                </c:pt>
                <c:pt idx="8">
                  <c:v>#N/A</c:v>
                </c:pt>
                <c:pt idx="9">
                  <c:v>0.31</c:v>
                </c:pt>
              </c:numCache>
            </c:numRef>
          </c:val>
          <c:extLst>
            <c:ext xmlns:c16="http://schemas.microsoft.com/office/drawing/2014/chart" uri="{C3380CC4-5D6E-409C-BE32-E72D297353CC}">
              <c16:uniqueId val="{00000005-859D-487D-B88A-02F0B7F23AF0}"/>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0.42</c:v>
                </c:pt>
                <c:pt idx="2">
                  <c:v>#N/A</c:v>
                </c:pt>
                <c:pt idx="3">
                  <c:v>0.18</c:v>
                </c:pt>
                <c:pt idx="4">
                  <c:v>#N/A</c:v>
                </c:pt>
                <c:pt idx="5">
                  <c:v>1.07</c:v>
                </c:pt>
                <c:pt idx="6">
                  <c:v>#N/A</c:v>
                </c:pt>
                <c:pt idx="7">
                  <c:v>1.02</c:v>
                </c:pt>
                <c:pt idx="8">
                  <c:v>#N/A</c:v>
                </c:pt>
                <c:pt idx="9">
                  <c:v>1.48</c:v>
                </c:pt>
              </c:numCache>
            </c:numRef>
          </c:val>
          <c:extLst>
            <c:ext xmlns:c16="http://schemas.microsoft.com/office/drawing/2014/chart" uri="{C3380CC4-5D6E-409C-BE32-E72D297353CC}">
              <c16:uniqueId val="{00000006-859D-487D-B88A-02F0B7F23AF0}"/>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1.65</c:v>
                </c:pt>
                <c:pt idx="2">
                  <c:v>#N/A</c:v>
                </c:pt>
                <c:pt idx="3">
                  <c:v>2.21</c:v>
                </c:pt>
                <c:pt idx="4">
                  <c:v>#N/A</c:v>
                </c:pt>
                <c:pt idx="5">
                  <c:v>2.71</c:v>
                </c:pt>
                <c:pt idx="6">
                  <c:v>#N/A</c:v>
                </c:pt>
                <c:pt idx="7">
                  <c:v>3.63</c:v>
                </c:pt>
                <c:pt idx="8">
                  <c:v>#N/A</c:v>
                </c:pt>
                <c:pt idx="9">
                  <c:v>4.3099999999999996</c:v>
                </c:pt>
              </c:numCache>
            </c:numRef>
          </c:val>
          <c:extLst>
            <c:ext xmlns:c16="http://schemas.microsoft.com/office/drawing/2014/chart" uri="{C3380CC4-5D6E-409C-BE32-E72D297353CC}">
              <c16:uniqueId val="{00000007-859D-487D-B88A-02F0B7F23AF0}"/>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5.05</c:v>
                </c:pt>
                <c:pt idx="2">
                  <c:v>#N/A</c:v>
                </c:pt>
                <c:pt idx="3">
                  <c:v>10.3</c:v>
                </c:pt>
                <c:pt idx="4">
                  <c:v>#N/A</c:v>
                </c:pt>
                <c:pt idx="5">
                  <c:v>7.4</c:v>
                </c:pt>
                <c:pt idx="6">
                  <c:v>#N/A</c:v>
                </c:pt>
                <c:pt idx="7">
                  <c:v>7.14</c:v>
                </c:pt>
                <c:pt idx="8">
                  <c:v>#N/A</c:v>
                </c:pt>
                <c:pt idx="9">
                  <c:v>5.68</c:v>
                </c:pt>
              </c:numCache>
            </c:numRef>
          </c:val>
          <c:extLst>
            <c:ext xmlns:c16="http://schemas.microsoft.com/office/drawing/2014/chart" uri="{C3380CC4-5D6E-409C-BE32-E72D297353CC}">
              <c16:uniqueId val="{00000008-859D-487D-B88A-02F0B7F23AF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9.06</c:v>
                </c:pt>
                <c:pt idx="2">
                  <c:v>#N/A</c:v>
                </c:pt>
                <c:pt idx="3">
                  <c:v>11.4</c:v>
                </c:pt>
                <c:pt idx="4">
                  <c:v>#N/A</c:v>
                </c:pt>
                <c:pt idx="5">
                  <c:v>10.47</c:v>
                </c:pt>
                <c:pt idx="6">
                  <c:v>#N/A</c:v>
                </c:pt>
                <c:pt idx="7">
                  <c:v>7.32</c:v>
                </c:pt>
                <c:pt idx="8">
                  <c:v>#N/A</c:v>
                </c:pt>
                <c:pt idx="9">
                  <c:v>9.68</c:v>
                </c:pt>
              </c:numCache>
            </c:numRef>
          </c:val>
          <c:extLst>
            <c:ext xmlns:c16="http://schemas.microsoft.com/office/drawing/2014/chart" uri="{C3380CC4-5D6E-409C-BE32-E72D297353CC}">
              <c16:uniqueId val="{00000009-859D-487D-B88A-02F0B7F23A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5725</c:v>
                </c:pt>
                <c:pt idx="5">
                  <c:v>6044</c:v>
                </c:pt>
                <c:pt idx="8">
                  <c:v>6231</c:v>
                </c:pt>
                <c:pt idx="11">
                  <c:v>5756</c:v>
                </c:pt>
                <c:pt idx="14">
                  <c:v>5507</c:v>
                </c:pt>
              </c:numCache>
            </c:numRef>
          </c:val>
          <c:extLst>
            <c:ext xmlns:c16="http://schemas.microsoft.com/office/drawing/2014/chart" uri="{C3380CC4-5D6E-409C-BE32-E72D297353CC}">
              <c16:uniqueId val="{00000000-C56D-42AF-ABF3-E862F597535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56D-42AF-ABF3-E862F597535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654</c:v>
                </c:pt>
                <c:pt idx="9">
                  <c:v>123</c:v>
                </c:pt>
                <c:pt idx="12">
                  <c:v>90</c:v>
                </c:pt>
              </c:numCache>
            </c:numRef>
          </c:val>
          <c:extLst>
            <c:ext xmlns:c16="http://schemas.microsoft.com/office/drawing/2014/chart" uri="{C3380CC4-5D6E-409C-BE32-E72D297353CC}">
              <c16:uniqueId val="{00000002-C56D-42AF-ABF3-E862F597535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5</c:v>
                </c:pt>
                <c:pt idx="6">
                  <c:v>5</c:v>
                </c:pt>
                <c:pt idx="9">
                  <c:v>12</c:v>
                </c:pt>
                <c:pt idx="12">
                  <c:v>112</c:v>
                </c:pt>
              </c:numCache>
            </c:numRef>
          </c:val>
          <c:extLst>
            <c:ext xmlns:c16="http://schemas.microsoft.com/office/drawing/2014/chart" uri="{C3380CC4-5D6E-409C-BE32-E72D297353CC}">
              <c16:uniqueId val="{00000003-C56D-42AF-ABF3-E862F597535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1122</c:v>
                </c:pt>
                <c:pt idx="3">
                  <c:v>1163</c:v>
                </c:pt>
                <c:pt idx="6">
                  <c:v>1141</c:v>
                </c:pt>
                <c:pt idx="9">
                  <c:v>1249</c:v>
                </c:pt>
                <c:pt idx="12">
                  <c:v>1213</c:v>
                </c:pt>
              </c:numCache>
            </c:numRef>
          </c:val>
          <c:extLst>
            <c:ext xmlns:c16="http://schemas.microsoft.com/office/drawing/2014/chart" uri="{C3380CC4-5D6E-409C-BE32-E72D297353CC}">
              <c16:uniqueId val="{00000004-C56D-42AF-ABF3-E862F597535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42</c:v>
                </c:pt>
                <c:pt idx="3">
                  <c:v>42</c:v>
                </c:pt>
                <c:pt idx="6">
                  <c:v>42</c:v>
                </c:pt>
                <c:pt idx="9">
                  <c:v>42</c:v>
                </c:pt>
                <c:pt idx="12">
                  <c:v>25</c:v>
                </c:pt>
              </c:numCache>
            </c:numRef>
          </c:val>
          <c:extLst>
            <c:ext xmlns:c16="http://schemas.microsoft.com/office/drawing/2014/chart" uri="{C3380CC4-5D6E-409C-BE32-E72D297353CC}">
              <c16:uniqueId val="{00000005-C56D-42AF-ABF3-E862F597535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56D-42AF-ABF3-E862F597535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5753</c:v>
                </c:pt>
                <c:pt idx="3">
                  <c:v>6044</c:v>
                </c:pt>
                <c:pt idx="6">
                  <c:v>6132</c:v>
                </c:pt>
                <c:pt idx="9">
                  <c:v>6036</c:v>
                </c:pt>
                <c:pt idx="12">
                  <c:v>6234</c:v>
                </c:pt>
              </c:numCache>
            </c:numRef>
          </c:val>
          <c:extLst>
            <c:ext xmlns:c16="http://schemas.microsoft.com/office/drawing/2014/chart" uri="{C3380CC4-5D6E-409C-BE32-E72D297353CC}">
              <c16:uniqueId val="{00000007-C56D-42AF-ABF3-E862F597535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1192</c:v>
                </c:pt>
                <c:pt idx="2">
                  <c:v>#N/A</c:v>
                </c:pt>
                <c:pt idx="3">
                  <c:v>#N/A</c:v>
                </c:pt>
                <c:pt idx="4">
                  <c:v>1210</c:v>
                </c:pt>
                <c:pt idx="5">
                  <c:v>#N/A</c:v>
                </c:pt>
                <c:pt idx="6">
                  <c:v>#N/A</c:v>
                </c:pt>
                <c:pt idx="7">
                  <c:v>1743</c:v>
                </c:pt>
                <c:pt idx="8">
                  <c:v>#N/A</c:v>
                </c:pt>
                <c:pt idx="9">
                  <c:v>#N/A</c:v>
                </c:pt>
                <c:pt idx="10">
                  <c:v>1706</c:v>
                </c:pt>
                <c:pt idx="11">
                  <c:v>#N/A</c:v>
                </c:pt>
                <c:pt idx="12">
                  <c:v>#N/A</c:v>
                </c:pt>
                <c:pt idx="13">
                  <c:v>2167</c:v>
                </c:pt>
                <c:pt idx="14">
                  <c:v>#N/A</c:v>
                </c:pt>
              </c:numCache>
            </c:numRef>
          </c:val>
          <c:smooth val="0"/>
          <c:extLst>
            <c:ext xmlns:c16="http://schemas.microsoft.com/office/drawing/2014/chart" uri="{C3380CC4-5D6E-409C-BE32-E72D297353CC}">
              <c16:uniqueId val="{00000008-C56D-42AF-ABF3-E862F597535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25318</c:v>
                </c:pt>
                <c:pt idx="5">
                  <c:v>23348</c:v>
                </c:pt>
                <c:pt idx="8">
                  <c:v>21803</c:v>
                </c:pt>
                <c:pt idx="11">
                  <c:v>21264</c:v>
                </c:pt>
                <c:pt idx="14">
                  <c:v>22788</c:v>
                </c:pt>
              </c:numCache>
            </c:numRef>
          </c:val>
          <c:extLst>
            <c:ext xmlns:c16="http://schemas.microsoft.com/office/drawing/2014/chart" uri="{C3380CC4-5D6E-409C-BE32-E72D297353CC}">
              <c16:uniqueId val="{00000000-4E7E-4589-873A-00D42942123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12261</c:v>
                </c:pt>
                <c:pt idx="5">
                  <c:v>14954</c:v>
                </c:pt>
                <c:pt idx="8">
                  <c:v>17411</c:v>
                </c:pt>
                <c:pt idx="11">
                  <c:v>17154</c:v>
                </c:pt>
                <c:pt idx="14">
                  <c:v>17325</c:v>
                </c:pt>
              </c:numCache>
            </c:numRef>
          </c:val>
          <c:extLst>
            <c:ext xmlns:c16="http://schemas.microsoft.com/office/drawing/2014/chart" uri="{C3380CC4-5D6E-409C-BE32-E72D297353CC}">
              <c16:uniqueId val="{00000001-4E7E-4589-873A-00D42942123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26472</c:v>
                </c:pt>
                <c:pt idx="5">
                  <c:v>28714</c:v>
                </c:pt>
                <c:pt idx="8">
                  <c:v>31127</c:v>
                </c:pt>
                <c:pt idx="11">
                  <c:v>33372</c:v>
                </c:pt>
                <c:pt idx="14">
                  <c:v>33532</c:v>
                </c:pt>
              </c:numCache>
            </c:numRef>
          </c:val>
          <c:extLst>
            <c:ext xmlns:c16="http://schemas.microsoft.com/office/drawing/2014/chart" uri="{C3380CC4-5D6E-409C-BE32-E72D297353CC}">
              <c16:uniqueId val="{00000002-4E7E-4589-873A-00D42942123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7E-4589-873A-00D42942123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7E-4589-873A-00D42942123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7E-4589-873A-00D42942123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11125</c:v>
                </c:pt>
                <c:pt idx="3">
                  <c:v>10660</c:v>
                </c:pt>
                <c:pt idx="6">
                  <c:v>10698</c:v>
                </c:pt>
                <c:pt idx="9">
                  <c:v>10840</c:v>
                </c:pt>
                <c:pt idx="12">
                  <c:v>10902</c:v>
                </c:pt>
              </c:numCache>
            </c:numRef>
          </c:val>
          <c:extLst>
            <c:ext xmlns:c16="http://schemas.microsoft.com/office/drawing/2014/chart" uri="{C3380CC4-5D6E-409C-BE32-E72D297353CC}">
              <c16:uniqueId val="{00000006-4E7E-4589-873A-00D42942123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1265</c:v>
                </c:pt>
                <c:pt idx="3">
                  <c:v>1373</c:v>
                </c:pt>
                <c:pt idx="6">
                  <c:v>2307</c:v>
                </c:pt>
                <c:pt idx="9">
                  <c:v>4715</c:v>
                </c:pt>
                <c:pt idx="12">
                  <c:v>11099</c:v>
                </c:pt>
              </c:numCache>
            </c:numRef>
          </c:val>
          <c:extLst>
            <c:ext xmlns:c16="http://schemas.microsoft.com/office/drawing/2014/chart" uri="{C3380CC4-5D6E-409C-BE32-E72D297353CC}">
              <c16:uniqueId val="{00000007-4E7E-4589-873A-00D42942123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12900</c:v>
                </c:pt>
                <c:pt idx="3">
                  <c:v>13817</c:v>
                </c:pt>
                <c:pt idx="6">
                  <c:v>14407</c:v>
                </c:pt>
                <c:pt idx="9">
                  <c:v>14648</c:v>
                </c:pt>
                <c:pt idx="12">
                  <c:v>14982</c:v>
                </c:pt>
              </c:numCache>
            </c:numRef>
          </c:val>
          <c:extLst>
            <c:ext xmlns:c16="http://schemas.microsoft.com/office/drawing/2014/chart" uri="{C3380CC4-5D6E-409C-BE32-E72D297353CC}">
              <c16:uniqueId val="{00000008-4E7E-4589-873A-00D42942123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654</c:v>
                </c:pt>
                <c:pt idx="9">
                  <c:v>1990</c:v>
                </c:pt>
                <c:pt idx="12">
                  <c:v>1850</c:v>
                </c:pt>
              </c:numCache>
            </c:numRef>
          </c:val>
          <c:extLst>
            <c:ext xmlns:c16="http://schemas.microsoft.com/office/drawing/2014/chart" uri="{C3380CC4-5D6E-409C-BE32-E72D297353CC}">
              <c16:uniqueId val="{00000009-4E7E-4589-873A-00D42942123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58568</c:v>
                </c:pt>
                <c:pt idx="3">
                  <c:v>60349</c:v>
                </c:pt>
                <c:pt idx="6">
                  <c:v>63061</c:v>
                </c:pt>
                <c:pt idx="9">
                  <c:v>67207</c:v>
                </c:pt>
                <c:pt idx="12">
                  <c:v>74334</c:v>
                </c:pt>
              </c:numCache>
            </c:numRef>
          </c:val>
          <c:extLst>
            <c:ext xmlns:c16="http://schemas.microsoft.com/office/drawing/2014/chart" uri="{C3380CC4-5D6E-409C-BE32-E72D297353CC}">
              <c16:uniqueId val="{0000000A-4E7E-4589-873A-00D42942123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19808</c:v>
                </c:pt>
                <c:pt idx="2">
                  <c:v>#N/A</c:v>
                </c:pt>
                <c:pt idx="3">
                  <c:v>#N/A</c:v>
                </c:pt>
                <c:pt idx="4">
                  <c:v>19184</c:v>
                </c:pt>
                <c:pt idx="5">
                  <c:v>#N/A</c:v>
                </c:pt>
                <c:pt idx="6">
                  <c:v>#N/A</c:v>
                </c:pt>
                <c:pt idx="7">
                  <c:v>20785</c:v>
                </c:pt>
                <c:pt idx="8">
                  <c:v>#N/A</c:v>
                </c:pt>
                <c:pt idx="9">
                  <c:v>#N/A</c:v>
                </c:pt>
                <c:pt idx="10">
                  <c:v>27611</c:v>
                </c:pt>
                <c:pt idx="11">
                  <c:v>#N/A</c:v>
                </c:pt>
                <c:pt idx="12">
                  <c:v>#N/A</c:v>
                </c:pt>
                <c:pt idx="13">
                  <c:v>39523</c:v>
                </c:pt>
                <c:pt idx="14">
                  <c:v>#N/A</c:v>
                </c:pt>
              </c:numCache>
            </c:numRef>
          </c:val>
          <c:smooth val="0"/>
          <c:extLst>
            <c:ext xmlns:c16="http://schemas.microsoft.com/office/drawing/2014/chart" uri="{C3380CC4-5D6E-409C-BE32-E72D297353CC}">
              <c16:uniqueId val="{0000000B-4E7E-4589-873A-00D42942123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14156</c:v>
                </c:pt>
                <c:pt idx="1">
                  <c:v>16079</c:v>
                </c:pt>
                <c:pt idx="2">
                  <c:v>16362</c:v>
                </c:pt>
              </c:numCache>
            </c:numRef>
          </c:val>
          <c:extLst>
            <c:ext xmlns:c16="http://schemas.microsoft.com/office/drawing/2014/chart" uri="{C3380CC4-5D6E-409C-BE32-E72D297353CC}">
              <c16:uniqueId val="{00000000-2322-451A-9EA0-EF96E3FFAB89}"/>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2322-451A-9EA0-EF96E3FFAB89}"/>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14199</c:v>
                </c:pt>
                <c:pt idx="1">
                  <c:v>15489</c:v>
                </c:pt>
                <c:pt idx="2">
                  <c:v>15210</c:v>
                </c:pt>
              </c:numCache>
            </c:numRef>
          </c:val>
          <c:extLst>
            <c:ext xmlns:c16="http://schemas.microsoft.com/office/drawing/2014/chart" uri="{C3380CC4-5D6E-409C-BE32-E72D297353CC}">
              <c16:uniqueId val="{00000002-2322-451A-9EA0-EF96E3FFAB8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神奈川県厚木市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分子の要因について、一般会計や公共用地取得事業特別会計の元利償還金の増、及び厚木愛甲環境施設組合の発行した地方債の償還に係る本市負担額の増となっており、また公債費を軽減する特定財源等については、都市計画事業の財源として発行された地方債償還額に充当した都市計画税が増となったが、災害復旧費等に係る基準財政需要額の減、用地国債取得用地売払収入等の減となったため、分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満期一括償還地方債については、平成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年度に発行しており、発行額の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分の１を毎年度の減債基金積立金積立相当額としている。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神奈川県厚木市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分子の要因について、財政調整基金、国民健康保険事業基金等の増加や、将来負担を軽減する特定財源等が増となり、また充当可能特定歳入のうち、公営住宅の賃貸料やその他特定の収入が減少したが、都市計画税収が増となった。基準財政需要算入額は、下水道費、清掃費などに係る算入額や臨財債などの公債費の増加により増となっ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一方、「あつあいクリーンセンター」の工事費増加にともなう環境施設組合の償還額への負担金の大幅増、一般会計と公共用地取得事業特別会計を合わせた地方債現在高の増となっており、分子全体としては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7734F28E-99E6-4657-8DF9-FD59CD2337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BCFCEB1F-9FA6-4883-8AE0-B44916571ED3}"/>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1502EE4-AA2C-4083-855B-BB8E1BC3906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3EEFBFF8-6225-4E67-9962-94F105A21797}"/>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E3603695-DB7D-469A-A608-829187040D6F}"/>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2A9D79C3-6E6B-4395-BEEB-5A7262C696BD}"/>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C94AA014-A093-41CC-8E9B-9ACAA18CA6E3}"/>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神奈川県厚木市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C5E7337D-FBC4-40E8-87BC-E51F81DDE0D9}"/>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AFC9A08-74DD-4405-9BDD-1E13DB044CD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F5CE51F6-54E1-4954-98F4-8B6C5F988FFA}"/>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E29C4EA7-A953-48A3-8273-601DA634BC9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億円、学校施設整備基金に約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千円を積み立てたこと等に対して、事業の進捗状況により大型施設建設に備えた庁舎整備基金を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億円取り崩したこと等により、令和６年度末残高は前年度と比べて約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不交付団体である本市においては、社会情勢等による税収の増減が直接予算に影響を与えることや、税還付や国の制度改正等の突発的な事項へ備えなければならないため、計画的な積み立てていくことが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また、老朽化が進む小・中学校、庁舎や一般廃棄物処理施設の建設など大規模な支出が予定されていることから、計画的に活用していく。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701CCD75-369A-4131-8A87-D523C73FDDC8}"/>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ABF8A9A9-7339-4FEB-B6E5-565F65EF086B}"/>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D3A2CC0C-E338-4959-8219-5C6B1FB63245}"/>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・庁舎整備基金（庁舎建設等基金から名称変更）：市庁舎の建設又は改修に必要な経費に充てるため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・学校施設整備基金：市立の学校施設の整備に必要な経費に充てるため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・一般廃棄物処理施設建設基金：一般廃棄物処理施設建設に必要な経費に充てるため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・社会福祉基金：社会福祉の向上を図るため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・みどりの基金：緑の保全及び緑化の推進を図るため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・庁舎整備基金：新庁舎建設に向けて、運用益等を含め約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億円を積み立てたこと等に対して、新庁舎建設に必要な経費として、約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庁舎整備基金、一般廃棄物処理施設建設基金及び学校施設整備基金については、資金需要のタイミングに応じて計画的に活用をしていく。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他の特定目的基金についても、寄附の受入れ、基金運用益の発生、大規模な財政需要への備えが必要となった際等には積立てを行い、基金目的にかなう事業を実施する際に取崩しを行う等、将来を見据えながら必要な場面で随時対応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73FB0375-70CD-4651-8318-8C70B8627F8D}"/>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1CB4C6E-D105-4EA2-B247-19C02B2CE14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C215E7E2-CFC0-4EEE-8F96-DE2D27CC7FE6}"/>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令和６年度においては、約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億円を取り崩した結果、年度末残高は前年度と比較して約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積立額の約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億円については、基金運用益等を原資とした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千円、令和６年度の法人市民税還付の準備分として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億円、ふるさと納税寄附分受入分として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億円をそれぞれ積み立てたもの。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取崩額の約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億円の内訳については、基金に積み立ててあった過年度ふるさと納税寄附金受入分を令和６年度事業に活用するため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億円、令和６年度法人市民税還付準備分の精算として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億円をそれぞれ取り崩したもの。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不交付団体である本市においては、社会情勢等による税収の増減が直接予算に影響を与えることや、税還付や、国の制度改正等の突発的な事項へ備えなければならないため、計画的な積み立て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C1859EA0-C169-4B33-A54C-7002217D67D6}"/>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621B7962-1FF4-4ED1-A35C-06C2D7FA72CE}"/>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192AA561-854C-496C-9712-1FDA5FBD83D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AA67502B-B1FE-4B17-BC6E-64E1E147EEBE}"/>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神奈川県厚木市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223,424
213,190
93.83
115,079,049
109,487,991
5,262,532
54,360,214
74,333,919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76.1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年度における財政力指数（３か年平均）は類似団体との比較で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ポイント高い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となっており、昭和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年の最終交付以来</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年連続で普通交付税の不交付団体となっている。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年度においては、分母である基準財政需要額が高齢者福祉費</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や公債費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等の拡大によ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したものの、分子となる基準財政収入額が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固定資産税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の増収等により約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19.1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億円（＋</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したことから、分子の増加率が分母のそれを上回ったため、単年度財政力指数は前年度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0.023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1.200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137160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0936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52087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137160</xdr:rowOff>
    </xdr:from>
    <xdr:to>
      <xdr:col>24</xdr:col>
      <xdr:colOff>12700</xdr:colOff>
      <xdr:row>36</xdr:row>
      <xdr:rowOff>137160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36</xdr:row>
      <xdr:rowOff>137160</xdr:rowOff>
    </xdr:from>
    <xdr:to>
      <xdr:col>23</xdr:col>
      <xdr:colOff>133350</xdr:colOff>
      <xdr:row>37</xdr:row>
      <xdr:rowOff>38100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630936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120667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137160</xdr:rowOff>
    </xdr:from>
    <xdr:to>
      <xdr:col>19</xdr:col>
      <xdr:colOff>133350</xdr:colOff>
      <xdr:row>37</xdr:row>
      <xdr:rowOff>38100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63093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148590</xdr:rowOff>
    </xdr:from>
    <xdr:to>
      <xdr:col>19</xdr:col>
      <xdr:colOff>184150</xdr:colOff>
      <xdr:row>41</xdr:row>
      <xdr:rowOff>78740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63517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36</xdr:row>
      <xdr:rowOff>88900</xdr:rowOff>
    </xdr:from>
    <xdr:to>
      <xdr:col>15</xdr:col>
      <xdr:colOff>82550</xdr:colOff>
      <xdr:row>36</xdr:row>
      <xdr:rowOff>137160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62611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124460</xdr:rowOff>
    </xdr:from>
    <xdr:to>
      <xdr:col>15</xdr:col>
      <xdr:colOff>133350</xdr:colOff>
      <xdr:row>41</xdr:row>
      <xdr:rowOff>54610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39387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115570</xdr:rowOff>
    </xdr:from>
    <xdr:to>
      <xdr:col>11</xdr:col>
      <xdr:colOff>31750</xdr:colOff>
      <xdr:row>36</xdr:row>
      <xdr:rowOff>88900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61163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36</xdr:row>
      <xdr:rowOff>86360</xdr:rowOff>
    </xdr:from>
    <xdr:to>
      <xdr:col>23</xdr:col>
      <xdr:colOff>184150</xdr:colOff>
      <xdr:row>37</xdr:row>
      <xdr:rowOff>16510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7637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17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158750</xdr:rowOff>
    </xdr:from>
    <xdr:to>
      <xdr:col>19</xdr:col>
      <xdr:colOff>184150</xdr:colOff>
      <xdr:row>37</xdr:row>
      <xdr:rowOff>88900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99077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86360</xdr:rowOff>
    </xdr:from>
    <xdr:to>
      <xdr:col>15</xdr:col>
      <xdr:colOff>133350</xdr:colOff>
      <xdr:row>37</xdr:row>
      <xdr:rowOff>16510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26687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02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38100</xdr:rowOff>
    </xdr:from>
    <xdr:to>
      <xdr:col>11</xdr:col>
      <xdr:colOff>82550</xdr:colOff>
      <xdr:row>36</xdr:row>
      <xdr:rowOff>139700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149877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64770</xdr:rowOff>
    </xdr:from>
    <xdr:to>
      <xdr:col>7</xdr:col>
      <xdr:colOff>31750</xdr:colOff>
      <xdr:row>35</xdr:row>
      <xdr:rowOff>166370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5097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は、定額減税減収補てん特例交付金の創設等により分母である経常一般財源が増加したものの、人件費、物件費、扶助費、繰出金の増加等により、分子である経常経費充当一般財源も増加したことから、経常収支比率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4.8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なお、本市では、経常一般財源において年度間の振れ幅が大きい法人市民税の比率が比較的高く、経常収支比率に大きな影響を与える財政構造となっている。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66</xdr:row>
      <xdr:rowOff>2117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11317"/>
          <a:ext cx="0" cy="1206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145644</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2117</xdr:rowOff>
    </xdr:from>
    <xdr:to>
      <xdr:col>24</xdr:col>
      <xdr:colOff>12700</xdr:colOff>
      <xdr:row>66</xdr:row>
      <xdr:rowOff>2117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156633</xdr:rowOff>
    </xdr:from>
    <xdr:to>
      <xdr:col>23</xdr:col>
      <xdr:colOff>133350</xdr:colOff>
      <xdr:row>62</xdr:row>
      <xdr:rowOff>28363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272183"/>
          <a:ext cx="838200" cy="38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148590</xdr:rowOff>
    </xdr:from>
    <xdr:to>
      <xdr:col>19</xdr:col>
      <xdr:colOff>133350</xdr:colOff>
      <xdr:row>59</xdr:row>
      <xdr:rowOff>156633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26414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116840</xdr:rowOff>
    </xdr:from>
    <xdr:to>
      <xdr:col>19</xdr:col>
      <xdr:colOff>184150</xdr:colOff>
      <xdr:row>62</xdr:row>
      <xdr:rowOff>46990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31767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661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148590</xdr:rowOff>
    </xdr:from>
    <xdr:to>
      <xdr:col>15</xdr:col>
      <xdr:colOff>82550</xdr:colOff>
      <xdr:row>60</xdr:row>
      <xdr:rowOff>170180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26414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60537</xdr:rowOff>
    </xdr:from>
    <xdr:to>
      <xdr:col>15</xdr:col>
      <xdr:colOff>133350</xdr:colOff>
      <xdr:row>61</xdr:row>
      <xdr:rowOff>162137</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146914</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97367</xdr:rowOff>
    </xdr:from>
    <xdr:to>
      <xdr:col>11</xdr:col>
      <xdr:colOff>31750</xdr:colOff>
      <xdr:row>60</xdr:row>
      <xdr:rowOff>170180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9870017"/>
          <a:ext cx="889000" cy="58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129963</xdr:rowOff>
    </xdr:from>
    <xdr:to>
      <xdr:col>11</xdr:col>
      <xdr:colOff>82550</xdr:colOff>
      <xdr:row>60</xdr:row>
      <xdr:rowOff>60113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24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70290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165540</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452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105833</xdr:rowOff>
    </xdr:from>
    <xdr:to>
      <xdr:col>19</xdr:col>
      <xdr:colOff>184150</xdr:colOff>
      <xdr:row>60</xdr:row>
      <xdr:rowOff>35983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46160</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999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97790</xdr:rowOff>
    </xdr:from>
    <xdr:to>
      <xdr:col>15</xdr:col>
      <xdr:colOff>133350</xdr:colOff>
      <xdr:row>60</xdr:row>
      <xdr:rowOff>27940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38117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119380</xdr:rowOff>
    </xdr:from>
    <xdr:to>
      <xdr:col>11</xdr:col>
      <xdr:colOff>82550</xdr:colOff>
      <xdr:row>61</xdr:row>
      <xdr:rowOff>49530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34307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57</xdr:row>
      <xdr:rowOff>46567</xdr:rowOff>
    </xdr:from>
    <xdr:to>
      <xdr:col>7</xdr:col>
      <xdr:colOff>31750</xdr:colOff>
      <xdr:row>57</xdr:row>
      <xdr:rowOff>148167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98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55</xdr:row>
      <xdr:rowOff>158344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[158,899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tx1"/>
              </a:solidFill>
              <a:effectLst/>
              <a:latin typeface="+mn-lt"/>
              <a:ea typeface="+mn-ea"/>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年度は、給与改定等の影響により人件費が増加した</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ほか、小中学校給食費を徴収しないことなどによ</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り</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物件費も増加したことから、</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人口１人当たりの決算額としては、前年度と比べて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11,571</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となった。本市は、類似団体と比べて公共施設の数が多いことから、施設管理に係る委託料などの物件費が高くなる傾向がある。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65396</xdr:rowOff>
    </xdr:from>
    <xdr:to>
      <xdr:col>23</xdr:col>
      <xdr:colOff>133350</xdr:colOff>
      <xdr:row>89</xdr:row>
      <xdr:rowOff>158688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2846"/>
          <a:ext cx="0" cy="1464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130765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9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158688</xdr:rowOff>
    </xdr:from>
    <xdr:to>
      <xdr:col>24</xdr:col>
      <xdr:colOff>12700</xdr:colOff>
      <xdr:row>89</xdr:row>
      <xdr:rowOff>158688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151773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96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65396</xdr:rowOff>
    </xdr:from>
    <xdr:to>
      <xdr:col>24</xdr:col>
      <xdr:colOff>12700</xdr:colOff>
      <xdr:row>81</xdr:row>
      <xdr:rowOff>65396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167380</xdr:rowOff>
    </xdr:from>
    <xdr:to>
      <xdr:col>23</xdr:col>
      <xdr:colOff>133350</xdr:colOff>
      <xdr:row>85</xdr:row>
      <xdr:rowOff>151047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569180"/>
          <a:ext cx="838200" cy="155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15166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45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170089</xdr:rowOff>
    </xdr:from>
    <xdr:to>
      <xdr:col>23</xdr:col>
      <xdr:colOff>184150</xdr:colOff>
      <xdr:row>84</xdr:row>
      <xdr:rowOff>100239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40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167380</xdr:rowOff>
    </xdr:from>
    <xdr:to>
      <xdr:col>19</xdr:col>
      <xdr:colOff>133350</xdr:colOff>
      <xdr:row>85</xdr:row>
      <xdr:rowOff>5073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56918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52240</xdr:rowOff>
    </xdr:from>
    <xdr:to>
      <xdr:col>19</xdr:col>
      <xdr:colOff>184150</xdr:colOff>
      <xdr:row>83</xdr:row>
      <xdr:rowOff>153840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82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164017</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1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140221</xdr:rowOff>
    </xdr:from>
    <xdr:to>
      <xdr:col>15</xdr:col>
      <xdr:colOff>82550</xdr:colOff>
      <xdr:row>85</xdr:row>
      <xdr:rowOff>5073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542021"/>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48594</xdr:rowOff>
    </xdr:from>
    <xdr:to>
      <xdr:col>15</xdr:col>
      <xdr:colOff>133350</xdr:colOff>
      <xdr:row>83</xdr:row>
      <xdr:rowOff>150194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7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160371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4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60806</xdr:rowOff>
    </xdr:from>
    <xdr:to>
      <xdr:col>11</xdr:col>
      <xdr:colOff>31750</xdr:colOff>
      <xdr:row>84</xdr:row>
      <xdr:rowOff>140221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462606"/>
          <a:ext cx="889000" cy="7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4423</xdr:rowOff>
    </xdr:from>
    <xdr:to>
      <xdr:col>11</xdr:col>
      <xdr:colOff>82550</xdr:colOff>
      <xdr:row>83</xdr:row>
      <xdr:rowOff>106023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3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116200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0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67394</xdr:rowOff>
    </xdr:from>
    <xdr:to>
      <xdr:col>7</xdr:col>
      <xdr:colOff>31750</xdr:colOff>
      <xdr:row>82</xdr:row>
      <xdr:rowOff>168994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7721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100247</xdr:rowOff>
    </xdr:from>
    <xdr:to>
      <xdr:col>23</xdr:col>
      <xdr:colOff>184150</xdr:colOff>
      <xdr:row>86</xdr:row>
      <xdr:rowOff>30397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67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72324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645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116580</xdr:rowOff>
    </xdr:from>
    <xdr:to>
      <xdr:col>19</xdr:col>
      <xdr:colOff>184150</xdr:colOff>
      <xdr:row>85</xdr:row>
      <xdr:rowOff>46730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51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31507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604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125723</xdr:rowOff>
    </xdr:from>
    <xdr:to>
      <xdr:col>15</xdr:col>
      <xdr:colOff>133350</xdr:colOff>
      <xdr:row>85</xdr:row>
      <xdr:rowOff>55873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52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40650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613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89421</xdr:rowOff>
    </xdr:from>
    <xdr:to>
      <xdr:col>11</xdr:col>
      <xdr:colOff>82550</xdr:colOff>
      <xdr:row>85</xdr:row>
      <xdr:rowOff>19571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49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4348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57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10006</xdr:rowOff>
    </xdr:from>
    <xdr:to>
      <xdr:col>7</xdr:col>
      <xdr:colOff>31750</xdr:colOff>
      <xdr:row>84</xdr:row>
      <xdr:rowOff>111606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41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96383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49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令和２年度においては、退職及び採用並びに年齢による階層変動に係る職員構成の変動が要因となりラスパイレス指数が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上昇し</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たが、その後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おおむね</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横ばいに推移し</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は、</a:t>
          </a:r>
          <a:r>
            <a:rPr lang="ja-JP" altLang="en-US" sz="1300">
              <a:solidFill>
                <a:schemeClr val="tx1"/>
              </a:solidFill>
              <a:latin typeface="ＭＳ Ｐゴシック" panose="020B0600070205080204" pitchFamily="50" charset="-128"/>
              <a:ea typeface="ＭＳ Ｐゴシック" panose="020B0600070205080204" pitchFamily="50" charset="-128"/>
            </a:rPr>
            <a:t>退職及び定年延長に伴う職員構成の変動などにより、指数としては</a:t>
          </a:r>
          <a:r>
            <a:rPr lang="en-US" altLang="ja-JP" sz="1300">
              <a:solidFill>
                <a:schemeClr val="tx1"/>
              </a:solidFill>
              <a:latin typeface="ＭＳ Ｐゴシック" panose="020B0600070205080204" pitchFamily="50" charset="-128"/>
              <a:ea typeface="ＭＳ Ｐゴシック" panose="020B0600070205080204" pitchFamily="50" charset="-128"/>
            </a:rPr>
            <a:t>0.2</a:t>
          </a:r>
          <a:r>
            <a:rPr lang="ja-JP" altLang="en-US" sz="1300">
              <a:solidFill>
                <a:schemeClr val="tx1"/>
              </a:solidFill>
              <a:latin typeface="ＭＳ Ｐゴシック" panose="020B0600070205080204" pitchFamily="50" charset="-128"/>
              <a:ea typeface="ＭＳ Ｐゴシック" panose="020B0600070205080204" pitchFamily="50" charset="-128"/>
            </a:rPr>
            <a:t>ポイントの下降となった。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今後も、近隣市の状況を踏まえながら、引き続き給与の適正化に努める。</a:t>
          </a:r>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697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77470</xdr:rowOff>
    </xdr:from>
    <xdr:to>
      <xdr:col>81</xdr:col>
      <xdr:colOff>44450</xdr:colOff>
      <xdr:row>86</xdr:row>
      <xdr:rowOff>125730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82217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93997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9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77470</xdr:rowOff>
    </xdr:from>
    <xdr:to>
      <xdr:col>81</xdr:col>
      <xdr:colOff>95250</xdr:colOff>
      <xdr:row>86</xdr:row>
      <xdr:rowOff>7620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125730</xdr:rowOff>
    </xdr:from>
    <xdr:to>
      <xdr:col>77</xdr:col>
      <xdr:colOff>44450</xdr:colOff>
      <xdr:row>86</xdr:row>
      <xdr:rowOff>125730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70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125730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8463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50800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138447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26670</xdr:rowOff>
    </xdr:from>
    <xdr:to>
      <xdr:col>81</xdr:col>
      <xdr:colOff>95250</xdr:colOff>
      <xdr:row>86</xdr:row>
      <xdr:rowOff>128270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170197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74930</xdr:rowOff>
    </xdr:from>
    <xdr:to>
      <xdr:col>77</xdr:col>
      <xdr:colOff>95250</xdr:colOff>
      <xdr:row>87</xdr:row>
      <xdr:rowOff>5080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161307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90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74930</xdr:rowOff>
    </xdr:from>
    <xdr:to>
      <xdr:col>73</xdr:col>
      <xdr:colOff>44450</xdr:colOff>
      <xdr:row>87</xdr:row>
      <xdr:rowOff>5080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161307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0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類似団体の平均を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0.23</a:t>
          </a:r>
          <a:r>
            <a:rPr kumimoji="1" lang="ja-JP" altLang="en-US" sz="1300">
              <a:solidFill>
                <a:schemeClr val="tx1"/>
              </a:solidFill>
              <a:latin typeface="ＭＳ Ｐゴシック" panose="020B0600070205080204" pitchFamily="50" charset="-128"/>
              <a:ea typeface="ＭＳ Ｐゴシック" panose="020B0600070205080204" pitchFamily="50" charset="-128"/>
            </a:rPr>
            <a:t>人下回っているが、厚木市定員管理方針に基づき、将来を見据え、計画的な職員採用等を行うことにより、適正な定員管理に努める。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70696</xdr:rowOff>
    </xdr:from>
    <xdr:to>
      <xdr:col>81</xdr:col>
      <xdr:colOff>44450</xdr:colOff>
      <xdr:row>66</xdr:row>
      <xdr:rowOff>54398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14796"/>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70696</xdr:rowOff>
    </xdr:from>
    <xdr:to>
      <xdr:col>81</xdr:col>
      <xdr:colOff>133350</xdr:colOff>
      <xdr:row>58</xdr:row>
      <xdr:rowOff>70696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75142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0946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88917</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547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116840</xdr:rowOff>
    </xdr:from>
    <xdr:to>
      <xdr:col>81</xdr:col>
      <xdr:colOff>95250</xdr:colOff>
      <xdr:row>62</xdr:row>
      <xdr:rowOff>46990</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51012</xdr:rowOff>
    </xdr:from>
    <xdr:to>
      <xdr:col>77</xdr:col>
      <xdr:colOff>44450</xdr:colOff>
      <xdr:row>61</xdr:row>
      <xdr:rowOff>67098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50946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84667</xdr:rowOff>
    </xdr:from>
    <xdr:to>
      <xdr:col>77</xdr:col>
      <xdr:colOff>95250</xdr:colOff>
      <xdr:row>62</xdr:row>
      <xdr:rowOff>14817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171044</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629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67098</xdr:rowOff>
    </xdr:from>
    <xdr:to>
      <xdr:col>72</xdr:col>
      <xdr:colOff>203200</xdr:colOff>
      <xdr:row>61</xdr:row>
      <xdr:rowOff>91229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525548"/>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60537</xdr:rowOff>
    </xdr:from>
    <xdr:to>
      <xdr:col>73</xdr:col>
      <xdr:colOff>44450</xdr:colOff>
      <xdr:row>61</xdr:row>
      <xdr:rowOff>162137</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146914</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87206</xdr:rowOff>
    </xdr:from>
    <xdr:to>
      <xdr:col>68</xdr:col>
      <xdr:colOff>152400</xdr:colOff>
      <xdr:row>61</xdr:row>
      <xdr:rowOff>91229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545656"/>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134848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134848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24342</xdr:rowOff>
    </xdr:from>
    <xdr:to>
      <xdr:col>81</xdr:col>
      <xdr:colOff>95250</xdr:colOff>
      <xdr:row>61</xdr:row>
      <xdr:rowOff>125942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40869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2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16298</xdr:rowOff>
    </xdr:from>
    <xdr:to>
      <xdr:col>73</xdr:col>
      <xdr:colOff>44450</xdr:colOff>
      <xdr:row>61</xdr:row>
      <xdr:rowOff>117898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128075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40429</xdr:rowOff>
    </xdr:from>
    <xdr:to>
      <xdr:col>68</xdr:col>
      <xdr:colOff>203200</xdr:colOff>
      <xdr:row>61</xdr:row>
      <xdr:rowOff>142029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9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152206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267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36406</xdr:rowOff>
    </xdr:from>
    <xdr:to>
      <xdr:col>64</xdr:col>
      <xdr:colOff>152400</xdr:colOff>
      <xdr:row>61</xdr:row>
      <xdr:rowOff>138006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148183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26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分子の要素である、一般会計や公共用地取得事業特別会計の元利償還金の増（</a:t>
          </a:r>
          <a:r>
            <a:rPr kumimoji="1" lang="en-US" altLang="ja-JP" sz="1300">
              <a:solidFill>
                <a:schemeClr val="tx1"/>
              </a:solidFill>
              <a:latin typeface="ＭＳ Ｐゴシック" panose="020B0600070205080204" pitchFamily="50" charset="-128"/>
              <a:ea typeface="ＭＳ Ｐゴシック" panose="020B0600070205080204" pitchFamily="50" charset="-128"/>
            </a:rPr>
            <a:t>+2.0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億円）などにより、分子として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27.1</a:t>
          </a:r>
          <a:r>
            <a:rPr kumimoji="1" lang="ja-JP" altLang="en-US" sz="1300">
              <a:solidFill>
                <a:schemeClr val="tx1"/>
              </a:solidFill>
              <a:latin typeface="ＭＳ Ｐゴシック" panose="020B0600070205080204" pitchFamily="50" charset="-128"/>
              <a:ea typeface="ＭＳ Ｐゴシック" panose="020B0600070205080204" pitchFamily="50" charset="-128"/>
            </a:rPr>
            <a:t>％の増となった。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また、分母の要素である法人市民税の法人税割や固定資産税が増となったことから、分母として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5.7</a:t>
          </a:r>
          <a:r>
            <a:rPr kumimoji="1" lang="ja-JP" altLang="en-US" sz="1300">
              <a:solidFill>
                <a:schemeClr val="tx1"/>
              </a:solidFill>
              <a:latin typeface="ＭＳ Ｐゴシック" panose="020B0600070205080204" pitchFamily="50" charset="-128"/>
              <a:ea typeface="ＭＳ Ｐゴシック" panose="020B0600070205080204" pitchFamily="50" charset="-128"/>
            </a:rPr>
            <a:t>％の増となった。結果として、単年度の実質公債費比率は、</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分母、分子ともに増加となったが、分子の増加率が高かったことから、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なお、３ヵ年平均については、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R03</a:t>
          </a:r>
          <a:r>
            <a:rPr kumimoji="1" lang="ja-JP" altLang="en-US" sz="1300">
              <a:solidFill>
                <a:schemeClr val="tx1"/>
              </a:solidFill>
              <a:latin typeface="ＭＳ Ｐゴシック" panose="020B0600070205080204" pitchFamily="50" charset="-128"/>
              <a:ea typeface="ＭＳ Ｐゴシック" panose="020B0600070205080204" pitchFamily="50" charset="-128"/>
            </a:rPr>
            <a:t>の</a:t>
          </a:r>
          <a:r>
            <a:rPr kumimoji="1" lang="en-US" altLang="ja-JP" sz="1300">
              <a:solidFill>
                <a:schemeClr val="tx1"/>
              </a:solidFill>
              <a:latin typeface="ＭＳ Ｐゴシック" panose="020B0600070205080204" pitchFamily="50" charset="-128"/>
              <a:ea typeface="ＭＳ Ｐゴシック" panose="020B0600070205080204" pitchFamily="50" charset="-128"/>
            </a:rPr>
            <a:t>2.6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ポイントが抜け、</a:t>
          </a:r>
          <a:r>
            <a:rPr kumimoji="1" lang="en-US" altLang="ja-JP" sz="1300">
              <a:solidFill>
                <a:schemeClr val="tx1"/>
              </a:solidFill>
              <a:latin typeface="ＭＳ Ｐゴシック" panose="020B0600070205080204" pitchFamily="50" charset="-128"/>
              <a:ea typeface="ＭＳ Ｐゴシック" panose="020B0600070205080204" pitchFamily="50" charset="-128"/>
            </a:rPr>
            <a:t>R06</a:t>
          </a:r>
          <a:r>
            <a:rPr kumimoji="1" lang="ja-JP" altLang="en-US" sz="1300">
              <a:solidFill>
                <a:schemeClr val="tx1"/>
              </a:solidFill>
              <a:latin typeface="ＭＳ Ｐゴシック" panose="020B0600070205080204" pitchFamily="50" charset="-128"/>
              <a:ea typeface="ＭＳ Ｐゴシック" panose="020B0600070205080204" pitchFamily="50" charset="-128"/>
            </a:rPr>
            <a:t>の</a:t>
          </a:r>
          <a:r>
            <a:rPr kumimoji="1" lang="en-US" altLang="ja-JP" sz="1300">
              <a:solidFill>
                <a:schemeClr val="tx1"/>
              </a:solidFill>
              <a:latin typeface="ＭＳ Ｐゴシック" panose="020B0600070205080204" pitchFamily="50" charset="-128"/>
              <a:ea typeface="ＭＳ Ｐゴシック" panose="020B0600070205080204" pitchFamily="50" charset="-128"/>
            </a:rPr>
            <a:t>4.2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ポイント加わったため、前年度から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72672</xdr:rowOff>
    </xdr:from>
    <xdr:to>
      <xdr:col>81</xdr:col>
      <xdr:colOff>44450</xdr:colOff>
      <xdr:row>44</xdr:row>
      <xdr:rowOff>44450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0734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16527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44450</xdr:rowOff>
    </xdr:from>
    <xdr:to>
      <xdr:col>81</xdr:col>
      <xdr:colOff>133350</xdr:colOff>
      <xdr:row>44</xdr:row>
      <xdr:rowOff>44450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159049</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72672</xdr:rowOff>
    </xdr:from>
    <xdr:to>
      <xdr:col>81</xdr:col>
      <xdr:colOff>133350</xdr:colOff>
      <xdr:row>35</xdr:row>
      <xdr:rowOff>72672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94545</xdr:rowOff>
    </xdr:from>
    <xdr:to>
      <xdr:col>81</xdr:col>
      <xdr:colOff>44450</xdr:colOff>
      <xdr:row>38</xdr:row>
      <xdr:rowOff>161572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609645"/>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18644</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705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54328</xdr:rowOff>
    </xdr:from>
    <xdr:to>
      <xdr:col>77</xdr:col>
      <xdr:colOff>44450</xdr:colOff>
      <xdr:row>38</xdr:row>
      <xdr:rowOff>94545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56942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19755</xdr:rowOff>
    </xdr:from>
    <xdr:to>
      <xdr:col>77</xdr:col>
      <xdr:colOff>95250</xdr:colOff>
      <xdr:row>39</xdr:row>
      <xdr:rowOff>121355</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70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106132</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79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38</xdr:row>
      <xdr:rowOff>54328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54261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150989</xdr:rowOff>
    </xdr:from>
    <xdr:to>
      <xdr:col>73</xdr:col>
      <xdr:colOff>44450</xdr:colOff>
      <xdr:row>39</xdr:row>
      <xdr:rowOff>81139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66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65916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7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705</xdr:rowOff>
    </xdr:from>
    <xdr:to>
      <xdr:col>68</xdr:col>
      <xdr:colOff>152400</xdr:colOff>
      <xdr:row>38</xdr:row>
      <xdr:rowOff>27517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51580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97367</xdr:rowOff>
    </xdr:from>
    <xdr:to>
      <xdr:col>68</xdr:col>
      <xdr:colOff>203200</xdr:colOff>
      <xdr:row>39</xdr:row>
      <xdr:rowOff>27517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61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12294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83961</xdr:rowOff>
    </xdr:from>
    <xdr:to>
      <xdr:col>64</xdr:col>
      <xdr:colOff>152400</xdr:colOff>
      <xdr:row>39</xdr:row>
      <xdr:rowOff>14111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5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170338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110772</xdr:rowOff>
    </xdr:from>
    <xdr:to>
      <xdr:col>81</xdr:col>
      <xdr:colOff>95250</xdr:colOff>
      <xdr:row>39</xdr:row>
      <xdr:rowOff>40922</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127299</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4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43745</xdr:rowOff>
    </xdr:from>
    <xdr:to>
      <xdr:col>77</xdr:col>
      <xdr:colOff>95250</xdr:colOff>
      <xdr:row>38</xdr:row>
      <xdr:rowOff>145345</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155522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32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3528</xdr:rowOff>
    </xdr:from>
    <xdr:to>
      <xdr:col>73</xdr:col>
      <xdr:colOff>44450</xdr:colOff>
      <xdr:row>38</xdr:row>
      <xdr:rowOff>105128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115305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28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121355</xdr:rowOff>
    </xdr:from>
    <xdr:to>
      <xdr:col>64</xdr:col>
      <xdr:colOff>152400</xdr:colOff>
      <xdr:row>38</xdr:row>
      <xdr:rowOff>51505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46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61682</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23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令和６年度については、分子の要素である、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一般会計と公共用地取得事業特別会計を合わせた地方債現在高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となっているほか、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環境施設組合の償還額への負担金の増（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latin typeface="ＭＳ Ｐゴシック" panose="020B0600070205080204" pitchFamily="50" charset="-128"/>
              <a:ea typeface="ＭＳ Ｐゴシック" panose="020B0600070205080204" pitchFamily="50" charset="-128"/>
            </a:rPr>
            <a:t>基準財政需要算入見込額の増（</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億円）となり、分子全体としては</a:t>
          </a:r>
          <a:r>
            <a:rPr kumimoji="1" lang="en-US" altLang="ja-JP" sz="1300">
              <a:latin typeface="ＭＳ Ｐゴシック" panose="020B0600070205080204" pitchFamily="50" charset="-128"/>
              <a:ea typeface="ＭＳ Ｐゴシック" panose="020B0600070205080204" pitchFamily="50" charset="-128"/>
            </a:rPr>
            <a:t>43.1</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また、分母の要素である、法人市民税の法人税割や固定資産税が増となったことから、分母として</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％の増となっており、結果として、分母、分子ともに増加となったが、分子の増加率が高かったことから、将来負担比率は、前年度の</a:t>
          </a:r>
          <a:r>
            <a:rPr kumimoji="1" lang="en-US" altLang="ja-JP" sz="1300">
              <a:latin typeface="ＭＳ Ｐゴシック" panose="020B0600070205080204" pitchFamily="50" charset="-128"/>
              <a:ea typeface="ＭＳ Ｐゴシック" panose="020B0600070205080204" pitchFamily="50" charset="-128"/>
            </a:rPr>
            <a:t>56.2</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ポイント増加した。　</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129011</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5302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101088</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872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129011</xdr:rowOff>
    </xdr:from>
    <xdr:to>
      <xdr:col>81</xdr:col>
      <xdr:colOff>133350</xdr:colOff>
      <xdr:row>22</xdr:row>
      <xdr:rowOff>129011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20</xdr:row>
      <xdr:rowOff>71755</xdr:rowOff>
    </xdr:from>
    <xdr:to>
      <xdr:col>81</xdr:col>
      <xdr:colOff>44450</xdr:colOff>
      <xdr:row>22</xdr:row>
      <xdr:rowOff>129011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179800" y="3500755"/>
          <a:ext cx="838200" cy="40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72301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72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55774</xdr:rowOff>
    </xdr:from>
    <xdr:to>
      <xdr:col>81</xdr:col>
      <xdr:colOff>95250</xdr:colOff>
      <xdr:row>15</xdr:row>
      <xdr:rowOff>157374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62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9948</xdr:rowOff>
    </xdr:from>
    <xdr:to>
      <xdr:col>77</xdr:col>
      <xdr:colOff>44450</xdr:colOff>
      <xdr:row>20</xdr:row>
      <xdr:rowOff>71755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5290800" y="3267498"/>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129117</xdr:rowOff>
    </xdr:from>
    <xdr:to>
      <xdr:col>72</xdr:col>
      <xdr:colOff>203200</xdr:colOff>
      <xdr:row>19</xdr:row>
      <xdr:rowOff>9948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401800" y="3215217"/>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138748</xdr:rowOff>
    </xdr:from>
    <xdr:to>
      <xdr:col>73</xdr:col>
      <xdr:colOff>44450</xdr:colOff>
      <xdr:row>15</xdr:row>
      <xdr:rowOff>68898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79075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0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82867</xdr:rowOff>
    </xdr:from>
    <xdr:to>
      <xdr:col>68</xdr:col>
      <xdr:colOff>152400</xdr:colOff>
      <xdr:row>18</xdr:row>
      <xdr:rowOff>129117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3512800" y="3168967"/>
          <a:ext cx="889000" cy="4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11536</xdr:rowOff>
    </xdr:from>
    <xdr:to>
      <xdr:col>68</xdr:col>
      <xdr:colOff>203200</xdr:colOff>
      <xdr:row>15</xdr:row>
      <xdr:rowOff>113136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123313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50394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45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22</xdr:row>
      <xdr:rowOff>78211</xdr:rowOff>
    </xdr:from>
    <xdr:to>
      <xdr:col>81</xdr:col>
      <xdr:colOff>95250</xdr:colOff>
      <xdr:row>23</xdr:row>
      <xdr:rowOff>8361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385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145538</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374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20955</xdr:rowOff>
    </xdr:from>
    <xdr:to>
      <xdr:col>77</xdr:col>
      <xdr:colOff>95250</xdr:colOff>
      <xdr:row>20</xdr:row>
      <xdr:rowOff>122555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344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107332</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353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130598</xdr:rowOff>
    </xdr:from>
    <xdr:to>
      <xdr:col>73</xdr:col>
      <xdr:colOff>44450</xdr:colOff>
      <xdr:row>19</xdr:row>
      <xdr:rowOff>60748</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321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45525</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3303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78317</xdr:rowOff>
    </xdr:from>
    <xdr:to>
      <xdr:col>68</xdr:col>
      <xdr:colOff>203200</xdr:colOff>
      <xdr:row>19</xdr:row>
      <xdr:rowOff>8467</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316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164694</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325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32067</xdr:rowOff>
    </xdr:from>
    <xdr:to>
      <xdr:col>64</xdr:col>
      <xdr:colOff>152400</xdr:colOff>
      <xdr:row>18</xdr:row>
      <xdr:rowOff>133667</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311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118444</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3204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神奈川県厚木市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223,424
213,190
93.83
115,079,049
109,487,991
5,262,532
54,360,214
74,333,919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76.1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令和６年度においては、</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定額減税減収補てん特例交付金の創設等により分母となる経常一般財源が増加（＋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たものの</a:t>
          </a:r>
          <a:r>
            <a:rPr kumimoji="1" lang="ja-JP" altLang="en-US" sz="1300">
              <a:solidFill>
                <a:schemeClr val="tx1"/>
              </a:solidFill>
              <a:latin typeface="ＭＳ Ｐゴシック" panose="020B0600070205080204" pitchFamily="50" charset="-128"/>
              <a:ea typeface="ＭＳ Ｐゴシック" panose="020B0600070205080204" pitchFamily="50" charset="-128"/>
            </a:rPr>
            <a:t>、職員給与改定等に伴う人件費増により、分子となる人件費充当一般財源が増加（＋</a:t>
          </a:r>
          <a:r>
            <a:rPr kumimoji="1" lang="en-US" altLang="ja-JP" sz="1300">
              <a:solidFill>
                <a:schemeClr val="tx1"/>
              </a:solidFill>
              <a:latin typeface="ＭＳ Ｐゴシック" panose="020B0600070205080204" pitchFamily="50" charset="-128"/>
              <a:ea typeface="ＭＳ Ｐゴシック" panose="020B0600070205080204" pitchFamily="50" charset="-128"/>
            </a:rPr>
            <a:t>6.0</a:t>
          </a:r>
          <a:r>
            <a:rPr kumimoji="1" lang="ja-JP" altLang="en-US" sz="1300">
              <a:solidFill>
                <a:schemeClr val="tx1"/>
              </a:solidFill>
              <a:latin typeface="ＭＳ Ｐゴシック" panose="020B0600070205080204" pitchFamily="50" charset="-128"/>
              <a:ea typeface="ＭＳ Ｐゴシック" panose="020B0600070205080204" pitchFamily="50" charset="-128"/>
            </a:rPr>
            <a:t>％）し、分子の増加率が分母のそれを上回ったため、前年度から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41</xdr:row>
      <xdr:rowOff>85090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57167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8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85090</xdr:rowOff>
    </xdr:from>
    <xdr:to>
      <xdr:col>24</xdr:col>
      <xdr:colOff>114300</xdr:colOff>
      <xdr:row>41</xdr:row>
      <xdr:rowOff>85090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1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36</xdr:row>
      <xdr:rowOff>12700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477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134637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63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142240</xdr:rowOff>
    </xdr:from>
    <xdr:to>
      <xdr:col>19</xdr:col>
      <xdr:colOff>187325</xdr:colOff>
      <xdr:row>35</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9715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76200</xdr:rowOff>
    </xdr:from>
    <xdr:to>
      <xdr:col>20</xdr:col>
      <xdr:colOff>38100</xdr:colOff>
      <xdr:row>35</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142240</xdr:rowOff>
    </xdr:from>
    <xdr:to>
      <xdr:col>15</xdr:col>
      <xdr:colOff>98425</xdr:colOff>
      <xdr:row>36</xdr:row>
      <xdr:rowOff>88900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97154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36847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157480</xdr:rowOff>
    </xdr:from>
    <xdr:to>
      <xdr:col>11</xdr:col>
      <xdr:colOff>9525</xdr:colOff>
      <xdr:row>36</xdr:row>
      <xdr:rowOff>88900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598678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60960</xdr:rowOff>
    </xdr:from>
    <xdr:to>
      <xdr:col>11</xdr:col>
      <xdr:colOff>60325</xdr:colOff>
      <xdr:row>34</xdr:row>
      <xdr:rowOff>162560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07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158767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5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105427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167640</xdr:rowOff>
    </xdr:from>
    <xdr:to>
      <xdr:col>20</xdr:col>
      <xdr:colOff>38100</xdr:colOff>
      <xdr:row>35</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82567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8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91440</xdr:rowOff>
    </xdr:from>
    <xdr:to>
      <xdr:col>15</xdr:col>
      <xdr:colOff>149225</xdr:colOff>
      <xdr:row>35</xdr:row>
      <xdr:rowOff>21590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31767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106680</xdr:rowOff>
    </xdr:from>
    <xdr:to>
      <xdr:col>6</xdr:col>
      <xdr:colOff>171450</xdr:colOff>
      <xdr:row>35</xdr:row>
      <xdr:rowOff>36830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47007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年度においては、定額減税減収補てん特例交付金の創設等により分母となる経常一般財源が増加（＋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ものの、小中学校給食費を徴収しない施策の実施や、</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委託単価上昇の影響等により経常的な物件費</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したことで</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、分子となる物件費充当一般財源が増加（＋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％）したことから、</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結果として前年度から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21</xdr:row>
      <xdr:rowOff>120650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368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92727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9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120650</xdr:rowOff>
    </xdr:from>
    <xdr:to>
      <xdr:col>82</xdr:col>
      <xdr:colOff>196850</xdr:colOff>
      <xdr:row>21</xdr:row>
      <xdr:rowOff>120650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2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3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114300</xdr:rowOff>
    </xdr:from>
    <xdr:to>
      <xdr:col>82</xdr:col>
      <xdr:colOff>107950</xdr:colOff>
      <xdr:row>20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200400"/>
          <a:ext cx="838200" cy="35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73677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16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57150</xdr:rowOff>
    </xdr:from>
    <xdr:to>
      <xdr:col>82</xdr:col>
      <xdr:colOff>158750</xdr:colOff>
      <xdr:row>17</xdr:row>
      <xdr:rowOff>158750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114300</xdr:rowOff>
    </xdr:from>
    <xdr:to>
      <xdr:col>78</xdr:col>
      <xdr:colOff>69850</xdr:colOff>
      <xdr:row>18</xdr:row>
      <xdr:rowOff>152400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200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152400</xdr:rowOff>
    </xdr:from>
    <xdr:to>
      <xdr:col>73</xdr:col>
      <xdr:colOff>180975</xdr:colOff>
      <xdr:row>18</xdr:row>
      <xdr:rowOff>152400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23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3827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82550</xdr:rowOff>
    </xdr:from>
    <xdr:to>
      <xdr:col>69</xdr:col>
      <xdr:colOff>92075</xdr:colOff>
      <xdr:row>18</xdr:row>
      <xdr:rowOff>152400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9972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107950</xdr:rowOff>
    </xdr:from>
    <xdr:to>
      <xdr:col>69</xdr:col>
      <xdr:colOff>142875</xdr:colOff>
      <xdr:row>16</xdr:row>
      <xdr:rowOff>38100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48277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146050</xdr:rowOff>
    </xdr:from>
    <xdr:to>
      <xdr:col>65</xdr:col>
      <xdr:colOff>53975</xdr:colOff>
      <xdr:row>16</xdr:row>
      <xdr:rowOff>76200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86377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76200</xdr:rowOff>
    </xdr:from>
    <xdr:to>
      <xdr:col>82</xdr:col>
      <xdr:colOff>158750</xdr:colOff>
      <xdr:row>21</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5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48277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63500</xdr:rowOff>
    </xdr:from>
    <xdr:to>
      <xdr:col>78</xdr:col>
      <xdr:colOff>120650</xdr:colOff>
      <xdr:row>18</xdr:row>
      <xdr:rowOff>165100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4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149877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3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101600</xdr:rowOff>
    </xdr:from>
    <xdr:to>
      <xdr:col>74</xdr:col>
      <xdr:colOff>31750</xdr:colOff>
      <xdr:row>19</xdr:row>
      <xdr:rowOff>31750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16527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101600</xdr:rowOff>
    </xdr:from>
    <xdr:to>
      <xdr:col>69</xdr:col>
      <xdr:colOff>142875</xdr:colOff>
      <xdr:row>19</xdr:row>
      <xdr:rowOff>31750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8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31750</xdr:rowOff>
    </xdr:from>
    <xdr:to>
      <xdr:col>65</xdr:col>
      <xdr:colOff>53975</xdr:colOff>
      <xdr:row>17</xdr:row>
      <xdr:rowOff>133350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4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118127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経常的な扶助費に係る支出は年々増加傾向にあるが、こども及び障がい者関係扶助費に対する国庫・県支出金の拡充もあり、充当一般財源の伸びは一定程度抑制されている。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令和３年度以降は、児童福祉費や社会福祉費といった民生費関係の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扶</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助費増の影響を、分母となる経常一般財源の増加の影響が上回っていることから数値は下降傾向を示して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いたが、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、児童手当支給経費の増等により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経常一般財源</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7.9</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％増加したことから、結果として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上昇</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110672</xdr:rowOff>
    </xdr:from>
    <xdr:to>
      <xdr:col>24</xdr:col>
      <xdr:colOff>25400</xdr:colOff>
      <xdr:row>59</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54772"/>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43742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16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110672</xdr:rowOff>
    </xdr:from>
    <xdr:to>
      <xdr:col>19</xdr:col>
      <xdr:colOff>187325</xdr:colOff>
      <xdr:row>58</xdr:row>
      <xdr:rowOff>159657</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0547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149678</xdr:rowOff>
    </xdr:from>
    <xdr:to>
      <xdr:col>20</xdr:col>
      <xdr:colOff>38100</xdr:colOff>
      <xdr:row>58</xdr:row>
      <xdr:rowOff>79828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90005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91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159657</xdr:rowOff>
    </xdr:from>
    <xdr:to>
      <xdr:col>15</xdr:col>
      <xdr:colOff>98425</xdr:colOff>
      <xdr:row>59</xdr:row>
      <xdr:rowOff>37193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1037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35378</xdr:rowOff>
    </xdr:from>
    <xdr:to>
      <xdr:col>15</xdr:col>
      <xdr:colOff>149225</xdr:colOff>
      <xdr:row>57</xdr:row>
      <xdr:rowOff>136978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147155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118835</xdr:rowOff>
    </xdr:from>
    <xdr:to>
      <xdr:col>11</xdr:col>
      <xdr:colOff>9525</xdr:colOff>
      <xdr:row>59</xdr:row>
      <xdr:rowOff>37193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91485"/>
          <a:ext cx="889000" cy="26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125185</xdr:rowOff>
    </xdr:from>
    <xdr:to>
      <xdr:col>11</xdr:col>
      <xdr:colOff>60325</xdr:colOff>
      <xdr:row>57</xdr:row>
      <xdr:rowOff>55335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65512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59872</xdr:rowOff>
    </xdr:from>
    <xdr:to>
      <xdr:col>20</xdr:col>
      <xdr:colOff>38100</xdr:colOff>
      <xdr:row>58</xdr:row>
      <xdr:rowOff>161472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146249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9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108857</xdr:rowOff>
    </xdr:from>
    <xdr:to>
      <xdr:col>15</xdr:col>
      <xdr:colOff>149225</xdr:colOff>
      <xdr:row>59</xdr:row>
      <xdr:rowOff>39007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23784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157843</xdr:rowOff>
    </xdr:from>
    <xdr:to>
      <xdr:col>11</xdr:col>
      <xdr:colOff>60325</xdr:colOff>
      <xdr:row>59</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72770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68035</xdr:rowOff>
    </xdr:from>
    <xdr:to>
      <xdr:col>6</xdr:col>
      <xdr:colOff>171450</xdr:colOff>
      <xdr:row>57</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154412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年度においては、定額減税減収補てん特例交付金の創設等により分母となる経常一般財源が増加（＋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％）したものの、国民健康保険事業特別会計、介護保険事業特別会計及び後期高齢者医療事業特別会計に対する繰出金が増加したこと等に伴い、分子となるその他経費充当一般財源が増加（＋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％）したことから、その他経費全体として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133350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202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48277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6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133350</xdr:rowOff>
    </xdr:from>
    <xdr:to>
      <xdr:col>82</xdr:col>
      <xdr:colOff>196850</xdr:colOff>
      <xdr:row>53</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2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57</xdr:row>
      <xdr:rowOff>6350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282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156227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2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12700</xdr:rowOff>
    </xdr:from>
    <xdr:to>
      <xdr:col>82</xdr:col>
      <xdr:colOff>158750</xdr:colOff>
      <xdr:row>58</xdr:row>
      <xdr:rowOff>114300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101600</xdr:rowOff>
    </xdr:from>
    <xdr:to>
      <xdr:col>78</xdr:col>
      <xdr:colOff>69850</xdr:colOff>
      <xdr:row>56</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02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76200</xdr:rowOff>
    </xdr:from>
    <xdr:to>
      <xdr:col>73</xdr:col>
      <xdr:colOff>180975</xdr:colOff>
      <xdr:row>56</xdr:row>
      <xdr:rowOff>101600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77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120650</xdr:rowOff>
    </xdr:from>
    <xdr:to>
      <xdr:col>69</xdr:col>
      <xdr:colOff>92075</xdr:colOff>
      <xdr:row>56</xdr:row>
      <xdr:rowOff>76200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550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127000</xdr:rowOff>
    </xdr:from>
    <xdr:to>
      <xdr:col>82</xdr:col>
      <xdr:colOff>158750</xdr:colOff>
      <xdr:row>57</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143527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50800</xdr:rowOff>
    </xdr:from>
    <xdr:to>
      <xdr:col>74</xdr:col>
      <xdr:colOff>31750</xdr:colOff>
      <xdr:row>56</xdr:row>
      <xdr:rowOff>152400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162577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25400</xdr:rowOff>
    </xdr:from>
    <xdr:to>
      <xdr:col>69</xdr:col>
      <xdr:colOff>142875</xdr:colOff>
      <xdr:row>56</xdr:row>
      <xdr:rowOff>127000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137177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69850</xdr:rowOff>
    </xdr:from>
    <xdr:to>
      <xdr:col>65</xdr:col>
      <xdr:colOff>53975</xdr:colOff>
      <xdr:row>56</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4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年度においては、定額減税減収補てん特例交付金の創設等により分母となる経常一般財源が増加（＋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ており、一方、分子については、</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厚木愛甲環境施設組合負担金等の増加</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はあったものの、</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補助費等充当一般財源</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全体としては減少</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したことから、前年度から</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下降</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35560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9160"/>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56134</xdr:rowOff>
    </xdr:from>
    <xdr:to>
      <xdr:col>82</xdr:col>
      <xdr:colOff>107950</xdr:colOff>
      <xdr:row>35</xdr:row>
      <xdr:rowOff>78994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05688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82567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083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78994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0706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119634</xdr:rowOff>
    </xdr:from>
    <xdr:to>
      <xdr:col>78</xdr:col>
      <xdr:colOff>120650</xdr:colOff>
      <xdr:row>36</xdr:row>
      <xdr:rowOff>49784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12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34561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206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60706</xdr:rowOff>
    </xdr:from>
    <xdr:to>
      <xdr:col>73</xdr:col>
      <xdr:colOff>180975</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0614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110490</xdr:rowOff>
    </xdr:from>
    <xdr:to>
      <xdr:col>74</xdr:col>
      <xdr:colOff>31750</xdr:colOff>
      <xdr:row>36</xdr:row>
      <xdr:rowOff>40640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25417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60706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0523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92202</xdr:rowOff>
    </xdr:from>
    <xdr:to>
      <xdr:col>69</xdr:col>
      <xdr:colOff>142875</xdr:colOff>
      <xdr:row>36</xdr:row>
      <xdr:rowOff>22352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7129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85361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1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28194</xdr:rowOff>
    </xdr:from>
    <xdr:to>
      <xdr:col>78</xdr:col>
      <xdr:colOff>120650</xdr:colOff>
      <xdr:row>35</xdr:row>
      <xdr:rowOff>129794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139971</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797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9906</xdr:rowOff>
    </xdr:from>
    <xdr:to>
      <xdr:col>69</xdr:col>
      <xdr:colOff>142875</xdr:colOff>
      <xdr:row>35</xdr:row>
      <xdr:rowOff>111506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121683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近年大規模な繰上償還は行っておらず、公債費はほぼ経常経費となっている。公債費は近年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億円前後の横ばいで推移しており、公債費充当一般財源も大きな変動はなく、公債費に係る経常収支比率も類似団体と比べ低位で安定した動きとなっている。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一方で、今後進めていく新庁舎建設等大型事業に係る市債償還が本格化するタイミングにおいては、数値の上昇が予想される。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81</xdr:row>
      <xdr:rowOff>80736</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55072"/>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52813</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4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80736</xdr:rowOff>
    </xdr:from>
    <xdr:to>
      <xdr:col>24</xdr:col>
      <xdr:colOff>114300</xdr:colOff>
      <xdr:row>81</xdr:row>
      <xdr:rowOff>80736</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6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159657</xdr:rowOff>
    </xdr:from>
    <xdr:to>
      <xdr:col>24</xdr:col>
      <xdr:colOff>25400</xdr:colOff>
      <xdr:row>75</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846957"/>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53720</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8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81643</xdr:rowOff>
    </xdr:from>
    <xdr:to>
      <xdr:col>24</xdr:col>
      <xdr:colOff>76200</xdr:colOff>
      <xdr:row>77</xdr:row>
      <xdr:rowOff>11793</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159657</xdr:rowOff>
    </xdr:from>
    <xdr:to>
      <xdr:col>19</xdr:col>
      <xdr:colOff>187325</xdr:colOff>
      <xdr:row>75</xdr:row>
      <xdr:rowOff>9978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469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146957</xdr:rowOff>
    </xdr:from>
    <xdr:to>
      <xdr:col>20</xdr:col>
      <xdr:colOff>38100</xdr:colOff>
      <xdr:row>77</xdr:row>
      <xdr:rowOff>77107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61884</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9978</xdr:rowOff>
    </xdr:from>
    <xdr:to>
      <xdr:col>15</xdr:col>
      <xdr:colOff>98425</xdr:colOff>
      <xdr:row>75</xdr:row>
      <xdr:rowOff>75293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68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29936</xdr:rowOff>
    </xdr:from>
    <xdr:to>
      <xdr:col>15</xdr:col>
      <xdr:colOff>149225</xdr:colOff>
      <xdr:row>77</xdr:row>
      <xdr:rowOff>131536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116313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159657</xdr:rowOff>
    </xdr:from>
    <xdr:to>
      <xdr:col>11</xdr:col>
      <xdr:colOff>9525</xdr:colOff>
      <xdr:row>75</xdr:row>
      <xdr:rowOff>75293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28469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146957</xdr:rowOff>
    </xdr:from>
    <xdr:to>
      <xdr:col>11</xdr:col>
      <xdr:colOff>60325</xdr:colOff>
      <xdr:row>77</xdr:row>
      <xdr:rowOff>77107</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61884</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108857</xdr:rowOff>
    </xdr:from>
    <xdr:to>
      <xdr:col>20</xdr:col>
      <xdr:colOff>38100</xdr:colOff>
      <xdr:row>75</xdr:row>
      <xdr:rowOff>39007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49184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6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130628</xdr:rowOff>
    </xdr:from>
    <xdr:to>
      <xdr:col>15</xdr:col>
      <xdr:colOff>149225</xdr:colOff>
      <xdr:row>75</xdr:row>
      <xdr:rowOff>60778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1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70955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8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24493</xdr:rowOff>
    </xdr:from>
    <xdr:to>
      <xdr:col>11</xdr:col>
      <xdr:colOff>60325</xdr:colOff>
      <xdr:row>75</xdr:row>
      <xdr:rowOff>126093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136270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65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108857</xdr:rowOff>
    </xdr:from>
    <xdr:to>
      <xdr:col>6</xdr:col>
      <xdr:colOff>171450</xdr:colOff>
      <xdr:row>75</xdr:row>
      <xdr:rowOff>39007</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49184</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令和３年度は、法人市民税の上振れ幅が減少し、経常一般財源が減少したことにより、前年から上昇している。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年度は、定額減税減収補てん特例交付金の創設等により分母となる経常一般財源が増加（＋</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％）したものの、分子となる人件費、</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扶助費、物件費等の増加率が大きいため、結果として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ポイント上昇した</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106426</xdr:rowOff>
    </xdr:from>
    <xdr:to>
      <xdr:col>82</xdr:col>
      <xdr:colOff>107950</xdr:colOff>
      <xdr:row>81</xdr:row>
      <xdr:rowOff>33274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2227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5351</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2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33274</xdr:rowOff>
    </xdr:from>
    <xdr:to>
      <xdr:col>82</xdr:col>
      <xdr:colOff>196850</xdr:colOff>
      <xdr:row>81</xdr:row>
      <xdr:rowOff>33274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0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21353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6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106426</xdr:rowOff>
    </xdr:from>
    <xdr:to>
      <xdr:col>82</xdr:col>
      <xdr:colOff>196850</xdr:colOff>
      <xdr:row>73</xdr:row>
      <xdr:rowOff>106426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2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83566</xdr:rowOff>
    </xdr:from>
    <xdr:to>
      <xdr:col>82</xdr:col>
      <xdr:colOff>107950</xdr:colOff>
      <xdr:row>77</xdr:row>
      <xdr:rowOff>143002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942316"/>
          <a:ext cx="838200" cy="40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170451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29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56134</xdr:rowOff>
    </xdr:from>
    <xdr:to>
      <xdr:col>78</xdr:col>
      <xdr:colOff>69850</xdr:colOff>
      <xdr:row>75</xdr:row>
      <xdr:rowOff>83566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9148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56134</xdr:rowOff>
    </xdr:from>
    <xdr:to>
      <xdr:col>73</xdr:col>
      <xdr:colOff>180975</xdr:colOff>
      <xdr:row>76</xdr:row>
      <xdr:rowOff>49276</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2914884"/>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xdr:rowOff>
    </xdr:from>
    <xdr:to>
      <xdr:col>74</xdr:col>
      <xdr:colOff>31750</xdr:colOff>
      <xdr:row>75</xdr:row>
      <xdr:rowOff>106934</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86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117111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140716</xdr:rowOff>
    </xdr:from>
    <xdr:to>
      <xdr:col>69</xdr:col>
      <xdr:colOff>92075</xdr:colOff>
      <xdr:row>76</xdr:row>
      <xdr:rowOff>49276</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485116"/>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83058</xdr:rowOff>
    </xdr:from>
    <xdr:to>
      <xdr:col>69</xdr:col>
      <xdr:colOff>142875</xdr:colOff>
      <xdr:row>74</xdr:row>
      <xdr:rowOff>13208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598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23385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36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167640</xdr:rowOff>
    </xdr:from>
    <xdr:to>
      <xdr:col>65</xdr:col>
      <xdr:colOff>53975</xdr:colOff>
      <xdr:row>75</xdr:row>
      <xdr:rowOff>97790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82566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92202</xdr:rowOff>
    </xdr:from>
    <xdr:to>
      <xdr:col>82</xdr:col>
      <xdr:colOff>158750</xdr:colOff>
      <xdr:row>78</xdr:row>
      <xdr:rowOff>22352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64279</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32766</xdr:rowOff>
    </xdr:from>
    <xdr:to>
      <xdr:col>78</xdr:col>
      <xdr:colOff>120650</xdr:colOff>
      <xdr:row>75</xdr:row>
      <xdr:rowOff>134366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144543</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66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5334</xdr:rowOff>
    </xdr:from>
    <xdr:to>
      <xdr:col>74</xdr:col>
      <xdr:colOff>31750</xdr:colOff>
      <xdr:row>75</xdr:row>
      <xdr:rowOff>106934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91712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95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169926</xdr:rowOff>
    </xdr:from>
    <xdr:to>
      <xdr:col>69</xdr:col>
      <xdr:colOff>142875</xdr:colOff>
      <xdr:row>76</xdr:row>
      <xdr:rowOff>100076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84853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89916</xdr:rowOff>
    </xdr:from>
    <xdr:to>
      <xdr:col>65</xdr:col>
      <xdr:colOff>53975</xdr:colOff>
      <xdr:row>73</xdr:row>
      <xdr:rowOff>20066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43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30243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20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神奈川県厚木市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76746</xdr:rowOff>
    </xdr:from>
    <xdr:to>
      <xdr:col>29</xdr:col>
      <xdr:colOff>127000</xdr:colOff>
      <xdr:row>20</xdr:row>
      <xdr:rowOff>164109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10321"/>
          <a:ext cx="0" cy="16304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136186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164109</xdr:rowOff>
    </xdr:from>
    <xdr:to>
      <xdr:col>30</xdr:col>
      <xdr:colOff>25400</xdr:colOff>
      <xdr:row>20</xdr:row>
      <xdr:rowOff>164109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0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163123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53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76746</xdr:rowOff>
    </xdr:from>
    <xdr:to>
      <xdr:col>30</xdr:col>
      <xdr:colOff>25400</xdr:colOff>
      <xdr:row>11</xdr:row>
      <xdr:rowOff>76746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103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32931</xdr:rowOff>
    </xdr:from>
    <xdr:to>
      <xdr:col>29</xdr:col>
      <xdr:colOff>127000</xdr:colOff>
      <xdr:row>17</xdr:row>
      <xdr:rowOff>75298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23756"/>
          <a:ext cx="647700" cy="2138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162844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53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19317</xdr:rowOff>
    </xdr:from>
    <xdr:to>
      <xdr:col>29</xdr:col>
      <xdr:colOff>177800</xdr:colOff>
      <xdr:row>17</xdr:row>
      <xdr:rowOff>120917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15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75298</xdr:rowOff>
    </xdr:from>
    <xdr:to>
      <xdr:col>26</xdr:col>
      <xdr:colOff>50800</xdr:colOff>
      <xdr:row>17</xdr:row>
      <xdr:rowOff>85128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37573"/>
          <a:ext cx="698500" cy="9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30709</xdr:rowOff>
    </xdr:from>
    <xdr:to>
      <xdr:col>26</xdr:col>
      <xdr:colOff>101600</xdr:colOff>
      <xdr:row>18</xdr:row>
      <xdr:rowOff>132309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64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117086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50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85128</xdr:rowOff>
    </xdr:from>
    <xdr:to>
      <xdr:col>22</xdr:col>
      <xdr:colOff>114300</xdr:colOff>
      <xdr:row>17</xdr:row>
      <xdr:rowOff>136792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47403"/>
          <a:ext cx="698500" cy="51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102908</xdr:rowOff>
    </xdr:from>
    <xdr:to>
      <xdr:col>22</xdr:col>
      <xdr:colOff>165100</xdr:colOff>
      <xdr:row>19</xdr:row>
      <xdr:rowOff>33058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2366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17835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323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124295</xdr:rowOff>
    </xdr:from>
    <xdr:to>
      <xdr:col>18</xdr:col>
      <xdr:colOff>177800</xdr:colOff>
      <xdr:row>17</xdr:row>
      <xdr:rowOff>136792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86570"/>
          <a:ext cx="698500" cy="12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126416</xdr:rowOff>
    </xdr:from>
    <xdr:to>
      <xdr:col>19</xdr:col>
      <xdr:colOff>38100</xdr:colOff>
      <xdr:row>19</xdr:row>
      <xdr:rowOff>56566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2601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41343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346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148133</xdr:rowOff>
    </xdr:from>
    <xdr:to>
      <xdr:col>15</xdr:col>
      <xdr:colOff>101600</xdr:colOff>
      <xdr:row>19</xdr:row>
      <xdr:rowOff>78283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1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63060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368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153581</xdr:rowOff>
    </xdr:from>
    <xdr:to>
      <xdr:col>29</xdr:col>
      <xdr:colOff>177800</xdr:colOff>
      <xdr:row>16</xdr:row>
      <xdr:rowOff>83731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72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170108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18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24498</xdr:rowOff>
    </xdr:from>
    <xdr:to>
      <xdr:col>26</xdr:col>
      <xdr:colOff>101600</xdr:colOff>
      <xdr:row>17</xdr:row>
      <xdr:rowOff>126098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86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136275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55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34328</xdr:rowOff>
    </xdr:from>
    <xdr:to>
      <xdr:col>22</xdr:col>
      <xdr:colOff>165100</xdr:colOff>
      <xdr:row>17</xdr:row>
      <xdr:rowOff>135928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96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146105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6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85992</xdr:rowOff>
    </xdr:from>
    <xdr:to>
      <xdr:col>19</xdr:col>
      <xdr:colOff>38100</xdr:colOff>
      <xdr:row>18</xdr:row>
      <xdr:rowOff>16142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48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26319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81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73495</xdr:rowOff>
    </xdr:from>
    <xdr:to>
      <xdr:col>15</xdr:col>
      <xdr:colOff>101600</xdr:colOff>
      <xdr:row>18</xdr:row>
      <xdr:rowOff>3645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3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13822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0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129572</xdr:rowOff>
    </xdr:from>
    <xdr:to>
      <xdr:col>29</xdr:col>
      <xdr:colOff>127000</xdr:colOff>
      <xdr:row>37</xdr:row>
      <xdr:rowOff>300393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054122"/>
          <a:ext cx="0" cy="13709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272470</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39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300393</xdr:rowOff>
    </xdr:from>
    <xdr:to>
      <xdr:col>30</xdr:col>
      <xdr:colOff>25400</xdr:colOff>
      <xdr:row>37</xdr:row>
      <xdr:rowOff>300393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4250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44499</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797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129572</xdr:rowOff>
    </xdr:from>
    <xdr:to>
      <xdr:col>30</xdr:col>
      <xdr:colOff>25400</xdr:colOff>
      <xdr:row>33</xdr:row>
      <xdr:rowOff>129572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054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201009</xdr:rowOff>
    </xdr:from>
    <xdr:to>
      <xdr:col>29</xdr:col>
      <xdr:colOff>127000</xdr:colOff>
      <xdr:row>35</xdr:row>
      <xdr:rowOff>320110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11359"/>
          <a:ext cx="647700" cy="119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185786</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7961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202273</xdr:rowOff>
    </xdr:from>
    <xdr:to>
      <xdr:col>29</xdr:col>
      <xdr:colOff>177800</xdr:colOff>
      <xdr:row>35</xdr:row>
      <xdr:rowOff>303873</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812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310166</xdr:rowOff>
    </xdr:from>
    <xdr:to>
      <xdr:col>26</xdr:col>
      <xdr:colOff>50800</xdr:colOff>
      <xdr:row>35</xdr:row>
      <xdr:rowOff>320110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920516"/>
          <a:ext cx="698500" cy="9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218218</xdr:rowOff>
    </xdr:from>
    <xdr:to>
      <xdr:col>26</xdr:col>
      <xdr:colOff>101600</xdr:colOff>
      <xdr:row>35</xdr:row>
      <xdr:rowOff>319818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828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329995</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59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310166</xdr:rowOff>
    </xdr:from>
    <xdr:to>
      <xdr:col>22</xdr:col>
      <xdr:colOff>114300</xdr:colOff>
      <xdr:row>36</xdr:row>
      <xdr:rowOff>103512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920516"/>
          <a:ext cx="698500" cy="136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182270</xdr:rowOff>
    </xdr:from>
    <xdr:to>
      <xdr:col>22</xdr:col>
      <xdr:colOff>165100</xdr:colOff>
      <xdr:row>35</xdr:row>
      <xdr:rowOff>283870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9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294047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103512</xdr:rowOff>
    </xdr:from>
    <xdr:to>
      <xdr:col>18</xdr:col>
      <xdr:colOff>177800</xdr:colOff>
      <xdr:row>36</xdr:row>
      <xdr:rowOff>108426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056762"/>
          <a:ext cx="698500" cy="4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292913</xdr:rowOff>
    </xdr:from>
    <xdr:to>
      <xdr:col>19</xdr:col>
      <xdr:colOff>38100</xdr:colOff>
      <xdr:row>36</xdr:row>
      <xdr:rowOff>51613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90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61790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67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333775</xdr:rowOff>
    </xdr:from>
    <xdr:to>
      <xdr:col>15</xdr:col>
      <xdr:colOff>101600</xdr:colOff>
      <xdr:row>36</xdr:row>
      <xdr:rowOff>92475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944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102652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71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150209</xdr:rowOff>
    </xdr:from>
    <xdr:to>
      <xdr:col>29</xdr:col>
      <xdr:colOff>177800</xdr:colOff>
      <xdr:row>35</xdr:row>
      <xdr:rowOff>251809</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760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338186</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60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269310</xdr:rowOff>
    </xdr:from>
    <xdr:to>
      <xdr:col>26</xdr:col>
      <xdr:colOff>101600</xdr:colOff>
      <xdr:row>36</xdr:row>
      <xdr:rowOff>28010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796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12787</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66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259366</xdr:rowOff>
    </xdr:from>
    <xdr:to>
      <xdr:col>22</xdr:col>
      <xdr:colOff>165100</xdr:colOff>
      <xdr:row>36</xdr:row>
      <xdr:rowOff>18066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69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2843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5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52712</xdr:rowOff>
    </xdr:from>
    <xdr:to>
      <xdr:col>19</xdr:col>
      <xdr:colOff>38100</xdr:colOff>
      <xdr:row>36</xdr:row>
      <xdr:rowOff>154312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005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139089</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092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57626</xdr:rowOff>
    </xdr:from>
    <xdr:to>
      <xdr:col>15</xdr:col>
      <xdr:colOff>101600</xdr:colOff>
      <xdr:row>36</xdr:row>
      <xdr:rowOff>159226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010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144003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0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神奈川県厚木市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223,424
213,190
93.83
115,079,049
109,487,991
5,262,532
54,360,214
74,333,919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76.1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35785</xdr:rowOff>
    </xdr:from>
    <xdr:to>
      <xdr:col>24</xdr:col>
      <xdr:colOff>62865</xdr:colOff>
      <xdr:row>38</xdr:row>
      <xdr:rowOff>124024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735"/>
          <a:ext cx="1270" cy="1288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127851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4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124024</xdr:rowOff>
    </xdr:from>
    <xdr:to>
      <xdr:col>24</xdr:col>
      <xdr:colOff>152400</xdr:colOff>
      <xdr:row>38</xdr:row>
      <xdr:rowOff>124024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3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153912</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35785</xdr:rowOff>
    </xdr:from>
    <xdr:to>
      <xdr:col>24</xdr:col>
      <xdr:colOff>152400</xdr:colOff>
      <xdr:row>31</xdr:row>
      <xdr:rowOff>35785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123502</xdr:rowOff>
    </xdr:from>
    <xdr:to>
      <xdr:col>24</xdr:col>
      <xdr:colOff>63500</xdr:colOff>
      <xdr:row>35</xdr:row>
      <xdr:rowOff>114293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52802"/>
          <a:ext cx="838200" cy="16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54493</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5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76066</xdr:rowOff>
    </xdr:from>
    <xdr:to>
      <xdr:col>24</xdr:col>
      <xdr:colOff>114300</xdr:colOff>
      <xdr:row>36</xdr:row>
      <xdr:rowOff>6216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114293</xdr:rowOff>
    </xdr:from>
    <xdr:to>
      <xdr:col>19</xdr:col>
      <xdr:colOff>177800</xdr:colOff>
      <xdr:row>35</xdr:row>
      <xdr:rowOff>142117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15043"/>
          <a:ext cx="889000" cy="2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103694</xdr:rowOff>
    </xdr:from>
    <xdr:to>
      <xdr:col>20</xdr:col>
      <xdr:colOff>38100</xdr:colOff>
      <xdr:row>37</xdr:row>
      <xdr:rowOff>33844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24971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83693</xdr:rowOff>
    </xdr:from>
    <xdr:to>
      <xdr:col>15</xdr:col>
      <xdr:colOff>50800</xdr:colOff>
      <xdr:row>35</xdr:row>
      <xdr:rowOff>142117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84443"/>
          <a:ext cx="889000" cy="5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116528</xdr:rowOff>
    </xdr:from>
    <xdr:to>
      <xdr:col>15</xdr:col>
      <xdr:colOff>101600</xdr:colOff>
      <xdr:row>37</xdr:row>
      <xdr:rowOff>46678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8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37805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83693</xdr:rowOff>
    </xdr:from>
    <xdr:to>
      <xdr:col>10</xdr:col>
      <xdr:colOff>114300</xdr:colOff>
      <xdr:row>35</xdr:row>
      <xdr:rowOff>103646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84443"/>
          <a:ext cx="889000" cy="19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130015</xdr:rowOff>
    </xdr:from>
    <xdr:to>
      <xdr:col>10</xdr:col>
      <xdr:colOff>165100</xdr:colOff>
      <xdr:row>37</xdr:row>
      <xdr:rowOff>60165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51292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9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156435</xdr:rowOff>
    </xdr:from>
    <xdr:to>
      <xdr:col>6</xdr:col>
      <xdr:colOff>38100</xdr:colOff>
      <xdr:row>37</xdr:row>
      <xdr:rowOff>86585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77712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72702</xdr:rowOff>
    </xdr:from>
    <xdr:to>
      <xdr:col>24</xdr:col>
      <xdr:colOff>114300</xdr:colOff>
      <xdr:row>35</xdr:row>
      <xdr:rowOff>2852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0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95579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5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63493</xdr:rowOff>
    </xdr:from>
    <xdr:to>
      <xdr:col>20</xdr:col>
      <xdr:colOff>38100</xdr:colOff>
      <xdr:row>35</xdr:row>
      <xdr:rowOff>165093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10170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39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91317</xdr:rowOff>
    </xdr:from>
    <xdr:to>
      <xdr:col>15</xdr:col>
      <xdr:colOff>101600</xdr:colOff>
      <xdr:row>36</xdr:row>
      <xdr:rowOff>21467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9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37994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6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32893</xdr:rowOff>
    </xdr:from>
    <xdr:to>
      <xdr:col>10</xdr:col>
      <xdr:colOff>165100</xdr:colOff>
      <xdr:row>35</xdr:row>
      <xdr:rowOff>134493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3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151020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0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52846</xdr:rowOff>
    </xdr:from>
    <xdr:to>
      <xdr:col>6</xdr:col>
      <xdr:colOff>38100</xdr:colOff>
      <xdr:row>35</xdr:row>
      <xdr:rowOff>154446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5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170973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2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156921</xdr:rowOff>
    </xdr:from>
    <xdr:to>
      <xdr:col>24</xdr:col>
      <xdr:colOff>62865</xdr:colOff>
      <xdr:row>59</xdr:row>
      <xdr:rowOff>82588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900871"/>
          <a:ext cx="1270" cy="129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86415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0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82588</xdr:rowOff>
    </xdr:from>
    <xdr:to>
      <xdr:col>24</xdr:col>
      <xdr:colOff>152400</xdr:colOff>
      <xdr:row>59</xdr:row>
      <xdr:rowOff>82588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98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103598</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67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156921</xdr:rowOff>
    </xdr:from>
    <xdr:to>
      <xdr:col>24</xdr:col>
      <xdr:colOff>152400</xdr:colOff>
      <xdr:row>51</xdr:row>
      <xdr:rowOff>156921</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90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1321</xdr:rowOff>
    </xdr:from>
    <xdr:to>
      <xdr:col>24</xdr:col>
      <xdr:colOff>63500</xdr:colOff>
      <xdr:row>54</xdr:row>
      <xdr:rowOff>124079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088171"/>
          <a:ext cx="838200" cy="29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114037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3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135610</xdr:rowOff>
    </xdr:from>
    <xdr:to>
      <xdr:col>24</xdr:col>
      <xdr:colOff>114300</xdr:colOff>
      <xdr:row>56</xdr:row>
      <xdr:rowOff>65760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5741</xdr:rowOff>
    </xdr:from>
    <xdr:to>
      <xdr:col>19</xdr:col>
      <xdr:colOff>177800</xdr:colOff>
      <xdr:row>54</xdr:row>
      <xdr:rowOff>124079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264041"/>
          <a:ext cx="889000" cy="11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98844</xdr:rowOff>
    </xdr:from>
    <xdr:to>
      <xdr:col>20</xdr:col>
      <xdr:colOff>38100</xdr:colOff>
      <xdr:row>57</xdr:row>
      <xdr:rowOff>28994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0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20121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9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5741</xdr:rowOff>
    </xdr:from>
    <xdr:to>
      <xdr:col>15</xdr:col>
      <xdr:colOff>50800</xdr:colOff>
      <xdr:row>54</xdr:row>
      <xdr:rowOff>68834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264041"/>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35826</xdr:rowOff>
    </xdr:from>
    <xdr:to>
      <xdr:col>15</xdr:col>
      <xdr:colOff>101600</xdr:colOff>
      <xdr:row>56</xdr:row>
      <xdr:rowOff>137426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3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128553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2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68834</xdr:rowOff>
    </xdr:from>
    <xdr:to>
      <xdr:col>10</xdr:col>
      <xdr:colOff>114300</xdr:colOff>
      <xdr:row>55</xdr:row>
      <xdr:rowOff>141224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327134"/>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135230</xdr:rowOff>
    </xdr:from>
    <xdr:to>
      <xdr:col>10</xdr:col>
      <xdr:colOff>165100</xdr:colOff>
      <xdr:row>57</xdr:row>
      <xdr:rowOff>65380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3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56507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2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71336</xdr:rowOff>
    </xdr:from>
    <xdr:to>
      <xdr:col>6</xdr:col>
      <xdr:colOff>38100</xdr:colOff>
      <xdr:row>59</xdr:row>
      <xdr:rowOff>1486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164063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121971</xdr:rowOff>
    </xdr:from>
    <xdr:to>
      <xdr:col>24</xdr:col>
      <xdr:colOff>114300</xdr:colOff>
      <xdr:row>53</xdr:row>
      <xdr:rowOff>52121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03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144848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888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73279</xdr:rowOff>
    </xdr:from>
    <xdr:to>
      <xdr:col>20</xdr:col>
      <xdr:colOff>38100</xdr:colOff>
      <xdr:row>55</xdr:row>
      <xdr:rowOff>3429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33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19956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10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126391</xdr:rowOff>
    </xdr:from>
    <xdr:to>
      <xdr:col>15</xdr:col>
      <xdr:colOff>101600</xdr:colOff>
      <xdr:row>54</xdr:row>
      <xdr:rowOff>56541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2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73068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898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18034</xdr:rowOff>
    </xdr:from>
    <xdr:to>
      <xdr:col>10</xdr:col>
      <xdr:colOff>165100</xdr:colOff>
      <xdr:row>54</xdr:row>
      <xdr:rowOff>119634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27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136161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05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90424</xdr:rowOff>
    </xdr:from>
    <xdr:to>
      <xdr:col>6</xdr:col>
      <xdr:colOff>38100</xdr:colOff>
      <xdr:row>56</xdr:row>
      <xdr:rowOff>20574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5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37101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29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126403</xdr:rowOff>
    </xdr:from>
    <xdr:to>
      <xdr:col>24</xdr:col>
      <xdr:colOff>62865</xdr:colOff>
      <xdr:row>79</xdr:row>
      <xdr:rowOff>21476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27903"/>
          <a:ext cx="1270" cy="1438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25303</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9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21476</xdr:rowOff>
    </xdr:from>
    <xdr:to>
      <xdr:col>24</xdr:col>
      <xdr:colOff>152400</xdr:colOff>
      <xdr:row>79</xdr:row>
      <xdr:rowOff>21476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6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73080</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0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126403</xdr:rowOff>
    </xdr:from>
    <xdr:to>
      <xdr:col>24</xdr:col>
      <xdr:colOff>152400</xdr:colOff>
      <xdr:row>70</xdr:row>
      <xdr:rowOff>126403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27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79235</xdr:rowOff>
    </xdr:from>
    <xdr:to>
      <xdr:col>24</xdr:col>
      <xdr:colOff>63500</xdr:colOff>
      <xdr:row>77</xdr:row>
      <xdr:rowOff>85865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280885"/>
          <a:ext cx="8382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63822</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65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85395</xdr:rowOff>
    </xdr:from>
    <xdr:to>
      <xdr:col>24</xdr:col>
      <xdr:colOff>114300</xdr:colOff>
      <xdr:row>78</xdr:row>
      <xdr:rowOff>15545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79235</xdr:rowOff>
    </xdr:from>
    <xdr:to>
      <xdr:col>19</xdr:col>
      <xdr:colOff>177800</xdr:colOff>
      <xdr:row>77</xdr:row>
      <xdr:rowOff>114630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280885"/>
          <a:ext cx="889000" cy="3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115912</xdr:rowOff>
    </xdr:from>
    <xdr:to>
      <xdr:col>20</xdr:col>
      <xdr:colOff>38100</xdr:colOff>
      <xdr:row>78</xdr:row>
      <xdr:rowOff>46062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1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37189</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41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114630</xdr:rowOff>
    </xdr:from>
    <xdr:to>
      <xdr:col>15</xdr:col>
      <xdr:colOff>50800</xdr:colOff>
      <xdr:row>77</xdr:row>
      <xdr:rowOff>119545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16280"/>
          <a:ext cx="8890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117742</xdr:rowOff>
    </xdr:from>
    <xdr:to>
      <xdr:col>15</xdr:col>
      <xdr:colOff>101600</xdr:colOff>
      <xdr:row>78</xdr:row>
      <xdr:rowOff>47892</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39019</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41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119545</xdr:rowOff>
    </xdr:from>
    <xdr:to>
      <xdr:col>10</xdr:col>
      <xdr:colOff>114300</xdr:colOff>
      <xdr:row>77</xdr:row>
      <xdr:rowOff>123279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21195"/>
          <a:ext cx="8890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122504</xdr:rowOff>
    </xdr:from>
    <xdr:to>
      <xdr:col>10</xdr:col>
      <xdr:colOff>165100</xdr:colOff>
      <xdr:row>78</xdr:row>
      <xdr:rowOff>52654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43781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416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124904</xdr:rowOff>
    </xdr:from>
    <xdr:to>
      <xdr:col>6</xdr:col>
      <xdr:colOff>38100</xdr:colOff>
      <xdr:row>78</xdr:row>
      <xdr:rowOff>55054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2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46181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19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35065</xdr:rowOff>
    </xdr:from>
    <xdr:to>
      <xdr:col>24</xdr:col>
      <xdr:colOff>114300</xdr:colOff>
      <xdr:row>77</xdr:row>
      <xdr:rowOff>136665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3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57942</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0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28435</xdr:rowOff>
    </xdr:from>
    <xdr:to>
      <xdr:col>20</xdr:col>
      <xdr:colOff>38100</xdr:colOff>
      <xdr:row>77</xdr:row>
      <xdr:rowOff>130035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3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146562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005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63830</xdr:rowOff>
    </xdr:from>
    <xdr:to>
      <xdr:col>15</xdr:col>
      <xdr:colOff>101600</xdr:colOff>
      <xdr:row>77</xdr:row>
      <xdr:rowOff>165430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10507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68745</xdr:rowOff>
    </xdr:from>
    <xdr:to>
      <xdr:col>10</xdr:col>
      <xdr:colOff>165100</xdr:colOff>
      <xdr:row>77</xdr:row>
      <xdr:rowOff>170345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7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15422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04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72479</xdr:rowOff>
    </xdr:from>
    <xdr:to>
      <xdr:col>6</xdr:col>
      <xdr:colOff>38100</xdr:colOff>
      <xdr:row>78</xdr:row>
      <xdr:rowOff>2629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7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19156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0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136613</xdr:rowOff>
    </xdr:from>
    <xdr:to>
      <xdr:col>24</xdr:col>
      <xdr:colOff>62865</xdr:colOff>
      <xdr:row>98</xdr:row>
      <xdr:rowOff>25270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395663"/>
          <a:ext cx="1270" cy="143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29097</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3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25270</xdr:rowOff>
    </xdr:from>
    <xdr:to>
      <xdr:col>24</xdr:col>
      <xdr:colOff>152400</xdr:colOff>
      <xdr:row>98</xdr:row>
      <xdr:rowOff>25270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2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83290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17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136613</xdr:rowOff>
    </xdr:from>
    <xdr:to>
      <xdr:col>24</xdr:col>
      <xdr:colOff>152400</xdr:colOff>
      <xdr:row>89</xdr:row>
      <xdr:rowOff>136613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39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81375</xdr:rowOff>
    </xdr:from>
    <xdr:to>
      <xdr:col>24</xdr:col>
      <xdr:colOff>63500</xdr:colOff>
      <xdr:row>95</xdr:row>
      <xdr:rowOff>112889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197675"/>
          <a:ext cx="838200" cy="20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149427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65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171000</xdr:rowOff>
    </xdr:from>
    <xdr:to>
      <xdr:col>24</xdr:col>
      <xdr:colOff>114300</xdr:colOff>
      <xdr:row>95</xdr:row>
      <xdr:rowOff>101150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112889</xdr:rowOff>
    </xdr:from>
    <xdr:to>
      <xdr:col>19</xdr:col>
      <xdr:colOff>177800</xdr:colOff>
      <xdr:row>96</xdr:row>
      <xdr:rowOff>35785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00639"/>
          <a:ext cx="889000" cy="9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146312</xdr:rowOff>
    </xdr:from>
    <xdr:to>
      <xdr:col>20</xdr:col>
      <xdr:colOff>38100</xdr:colOff>
      <xdr:row>96</xdr:row>
      <xdr:rowOff>76462</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67589</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52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161646</xdr:rowOff>
    </xdr:from>
    <xdr:to>
      <xdr:col>15</xdr:col>
      <xdr:colOff>50800</xdr:colOff>
      <xdr:row>96</xdr:row>
      <xdr:rowOff>35785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277946"/>
          <a:ext cx="889000" cy="21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108479</xdr:rowOff>
    </xdr:from>
    <xdr:to>
      <xdr:col>15</xdr:col>
      <xdr:colOff>101600</xdr:colOff>
      <xdr:row>97</xdr:row>
      <xdr:rowOff>38629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29756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161646</xdr:rowOff>
    </xdr:from>
    <xdr:to>
      <xdr:col>10</xdr:col>
      <xdr:colOff>114300</xdr:colOff>
      <xdr:row>97</xdr:row>
      <xdr:rowOff>25662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77946"/>
          <a:ext cx="889000" cy="37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91235</xdr:rowOff>
    </xdr:from>
    <xdr:to>
      <xdr:col>10</xdr:col>
      <xdr:colOff>165100</xdr:colOff>
      <xdr:row>96</xdr:row>
      <xdr:rowOff>21385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12512</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152222</xdr:rowOff>
    </xdr:from>
    <xdr:to>
      <xdr:col>6</xdr:col>
      <xdr:colOff>38100</xdr:colOff>
      <xdr:row>98</xdr:row>
      <xdr:rowOff>82372</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73499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30575</xdr:rowOff>
    </xdr:from>
    <xdr:to>
      <xdr:col>24</xdr:col>
      <xdr:colOff>114300</xdr:colOff>
      <xdr:row>94</xdr:row>
      <xdr:rowOff>132175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14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53452</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998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62089</xdr:rowOff>
    </xdr:from>
    <xdr:to>
      <xdr:col>20</xdr:col>
      <xdr:colOff>38100</xdr:colOff>
      <xdr:row>95</xdr:row>
      <xdr:rowOff>163689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34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8766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125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156435</xdr:rowOff>
    </xdr:from>
    <xdr:to>
      <xdr:col>15</xdr:col>
      <xdr:colOff>101600</xdr:colOff>
      <xdr:row>96</xdr:row>
      <xdr:rowOff>86585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4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103112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21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110846</xdr:rowOff>
    </xdr:from>
    <xdr:to>
      <xdr:col>10</xdr:col>
      <xdr:colOff>165100</xdr:colOff>
      <xdr:row>95</xdr:row>
      <xdr:rowOff>40996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22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57523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002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146312</xdr:rowOff>
    </xdr:from>
    <xdr:to>
      <xdr:col>6</xdr:col>
      <xdr:colOff>38100</xdr:colOff>
      <xdr:row>97</xdr:row>
      <xdr:rowOff>76462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0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92989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8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14415</xdr:rowOff>
    </xdr:from>
    <xdr:to>
      <xdr:col>54</xdr:col>
      <xdr:colOff>189865</xdr:colOff>
      <xdr:row>39</xdr:row>
      <xdr:rowOff>122275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15165"/>
          <a:ext cx="1270" cy="79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126102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81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122275</xdr:rowOff>
    </xdr:from>
    <xdr:to>
      <xdr:col>55</xdr:col>
      <xdr:colOff>88900</xdr:colOff>
      <xdr:row>39</xdr:row>
      <xdr:rowOff>122275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80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132542</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790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14415</xdr:rowOff>
    </xdr:from>
    <xdr:to>
      <xdr:col>55</xdr:col>
      <xdr:colOff>88900</xdr:colOff>
      <xdr:row>35</xdr:row>
      <xdr:rowOff>14415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1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113220</xdr:rowOff>
    </xdr:from>
    <xdr:to>
      <xdr:col>55</xdr:col>
      <xdr:colOff>0</xdr:colOff>
      <xdr:row>38</xdr:row>
      <xdr:rowOff>114909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628320"/>
          <a:ext cx="838200" cy="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44950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88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22072</xdr:rowOff>
    </xdr:from>
    <xdr:to>
      <xdr:col>55</xdr:col>
      <xdr:colOff>50800</xdr:colOff>
      <xdr:row>38</xdr:row>
      <xdr:rowOff>123672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5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114909</xdr:rowOff>
    </xdr:from>
    <xdr:to>
      <xdr:col>50</xdr:col>
      <xdr:colOff>114300</xdr:colOff>
      <xdr:row>38</xdr:row>
      <xdr:rowOff>119672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630009"/>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151020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2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119672</xdr:rowOff>
    </xdr:from>
    <xdr:to>
      <xdr:col>45</xdr:col>
      <xdr:colOff>177800</xdr:colOff>
      <xdr:row>39</xdr:row>
      <xdr:rowOff>5829</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634772"/>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1371</xdr:rowOff>
    </xdr:from>
    <xdr:to>
      <xdr:col>46</xdr:col>
      <xdr:colOff>38100</xdr:colOff>
      <xdr:row>38</xdr:row>
      <xdr:rowOff>102971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119499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29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79451</xdr:rowOff>
    </xdr:from>
    <xdr:to>
      <xdr:col>41</xdr:col>
      <xdr:colOff>50800</xdr:colOff>
      <xdr:row>39</xdr:row>
      <xdr:rowOff>5829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394401"/>
          <a:ext cx="889000" cy="129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68059</xdr:rowOff>
    </xdr:from>
    <xdr:to>
      <xdr:col>41</xdr:col>
      <xdr:colOff>101600</xdr:colOff>
      <xdr:row>38</xdr:row>
      <xdr:rowOff>169659</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14736</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134023</xdr:rowOff>
    </xdr:from>
    <xdr:to>
      <xdr:col>36</xdr:col>
      <xdr:colOff>165100</xdr:colOff>
      <xdr:row>31</xdr:row>
      <xdr:rowOff>64173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80700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62420</xdr:rowOff>
    </xdr:from>
    <xdr:to>
      <xdr:col>55</xdr:col>
      <xdr:colOff>50800</xdr:colOff>
      <xdr:row>38</xdr:row>
      <xdr:rowOff>164020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57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40847</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55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64109</xdr:rowOff>
    </xdr:from>
    <xdr:to>
      <xdr:col>50</xdr:col>
      <xdr:colOff>165100</xdr:colOff>
      <xdr:row>38</xdr:row>
      <xdr:rowOff>165709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5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156836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67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68872</xdr:rowOff>
    </xdr:from>
    <xdr:to>
      <xdr:col>46</xdr:col>
      <xdr:colOff>38100</xdr:colOff>
      <xdr:row>38</xdr:row>
      <xdr:rowOff>170472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58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161599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7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126479</xdr:rowOff>
    </xdr:from>
    <xdr:to>
      <xdr:col>41</xdr:col>
      <xdr:colOff>101600</xdr:colOff>
      <xdr:row>39</xdr:row>
      <xdr:rowOff>56629</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64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47756</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73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28651</xdr:rowOff>
    </xdr:from>
    <xdr:to>
      <xdr:col>36</xdr:col>
      <xdr:colOff>165100</xdr:colOff>
      <xdr:row>31</xdr:row>
      <xdr:rowOff>130251</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34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121378</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43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58479</xdr:rowOff>
    </xdr:from>
    <xdr:to>
      <xdr:col>54</xdr:col>
      <xdr:colOff>189865</xdr:colOff>
      <xdr:row>59</xdr:row>
      <xdr:rowOff>40670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630979"/>
          <a:ext cx="1270" cy="1525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44497</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16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40670</xdr:rowOff>
    </xdr:from>
    <xdr:to>
      <xdr:col>55</xdr:col>
      <xdr:colOff>88900</xdr:colOff>
      <xdr:row>59</xdr:row>
      <xdr:rowOff>40670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15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5156</xdr:rowOff>
    </xdr:from>
    <xdr:ext cx="534377"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40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58479</xdr:rowOff>
    </xdr:from>
    <xdr:to>
      <xdr:col>55</xdr:col>
      <xdr:colOff>88900</xdr:colOff>
      <xdr:row>50</xdr:row>
      <xdr:rowOff>58479</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63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130099</xdr:rowOff>
    </xdr:from>
    <xdr:to>
      <xdr:col>55</xdr:col>
      <xdr:colOff>0</xdr:colOff>
      <xdr:row>53</xdr:row>
      <xdr:rowOff>102233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8874049"/>
          <a:ext cx="838200" cy="315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52788</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3110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74361</xdr:rowOff>
    </xdr:from>
    <xdr:to>
      <xdr:col>55</xdr:col>
      <xdr:colOff>50800</xdr:colOff>
      <xdr:row>55</xdr:row>
      <xdr:rowOff>4511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332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102233</xdr:rowOff>
    </xdr:from>
    <xdr:to>
      <xdr:col>50</xdr:col>
      <xdr:colOff>114300</xdr:colOff>
      <xdr:row>54</xdr:row>
      <xdr:rowOff>460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750300" y="9189083"/>
          <a:ext cx="889000" cy="6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107783</xdr:rowOff>
    </xdr:from>
    <xdr:to>
      <xdr:col>50</xdr:col>
      <xdr:colOff>165100</xdr:colOff>
      <xdr:row>55</xdr:row>
      <xdr:rowOff>37933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3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29060</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4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460</xdr:rowOff>
    </xdr:from>
    <xdr:to>
      <xdr:col>45</xdr:col>
      <xdr:colOff>177800</xdr:colOff>
      <xdr:row>55</xdr:row>
      <xdr:rowOff>17422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61300" y="9258760"/>
          <a:ext cx="889000" cy="18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5849</xdr:rowOff>
    </xdr:from>
    <xdr:to>
      <xdr:col>46</xdr:col>
      <xdr:colOff>38100</xdr:colOff>
      <xdr:row>55</xdr:row>
      <xdr:rowOff>107449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43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98576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83111" y="952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119629</xdr:rowOff>
    </xdr:from>
    <xdr:to>
      <xdr:col>41</xdr:col>
      <xdr:colOff>50800</xdr:colOff>
      <xdr:row>55</xdr:row>
      <xdr:rowOff>17422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206479"/>
          <a:ext cx="889000" cy="24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131740</xdr:rowOff>
    </xdr:from>
    <xdr:to>
      <xdr:col>41</xdr:col>
      <xdr:colOff>101600</xdr:colOff>
      <xdr:row>56</xdr:row>
      <xdr:rowOff>61890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56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53017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65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71503</xdr:rowOff>
    </xdr:from>
    <xdr:to>
      <xdr:col>36</xdr:col>
      <xdr:colOff>165100</xdr:colOff>
      <xdr:row>56</xdr:row>
      <xdr:rowOff>1653</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501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164230</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59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79299</xdr:rowOff>
    </xdr:from>
    <xdr:to>
      <xdr:col>55</xdr:col>
      <xdr:colOff>50800</xdr:colOff>
      <xdr:row>52</xdr:row>
      <xdr:rowOff>9449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8823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50</xdr:row>
      <xdr:rowOff>102176</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86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51433</xdr:rowOff>
    </xdr:from>
    <xdr:to>
      <xdr:col>50</xdr:col>
      <xdr:colOff>165100</xdr:colOff>
      <xdr:row>53</xdr:row>
      <xdr:rowOff>153033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13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169560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891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121110</xdr:rowOff>
    </xdr:from>
    <xdr:to>
      <xdr:col>46</xdr:col>
      <xdr:colOff>38100</xdr:colOff>
      <xdr:row>54</xdr:row>
      <xdr:rowOff>51260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20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67787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898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138072</xdr:rowOff>
    </xdr:from>
    <xdr:to>
      <xdr:col>41</xdr:col>
      <xdr:colOff>101600</xdr:colOff>
      <xdr:row>55</xdr:row>
      <xdr:rowOff>68222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39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84749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171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68829</xdr:rowOff>
    </xdr:from>
    <xdr:to>
      <xdr:col>36</xdr:col>
      <xdr:colOff>165100</xdr:colOff>
      <xdr:row>53</xdr:row>
      <xdr:rowOff>170429</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15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15506</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893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112908</xdr:rowOff>
    </xdr:from>
    <xdr:to>
      <xdr:col>54</xdr:col>
      <xdr:colOff>189865</xdr:colOff>
      <xdr:row>78</xdr:row>
      <xdr:rowOff>129139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85858"/>
          <a:ext cx="1270" cy="12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132966</xdr:rowOff>
    </xdr:from>
    <xdr:ext cx="378565"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06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129139</xdr:rowOff>
    </xdr:from>
    <xdr:to>
      <xdr:col>55</xdr:col>
      <xdr:colOff>88900</xdr:colOff>
      <xdr:row>78</xdr:row>
      <xdr:rowOff>129139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0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59585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112908</xdr:rowOff>
    </xdr:from>
    <xdr:to>
      <xdr:col>55</xdr:col>
      <xdr:colOff>88900</xdr:colOff>
      <xdr:row>71</xdr:row>
      <xdr:rowOff>112908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85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127219</xdr:rowOff>
    </xdr:from>
    <xdr:to>
      <xdr:col>55</xdr:col>
      <xdr:colOff>0</xdr:colOff>
      <xdr:row>76</xdr:row>
      <xdr:rowOff>76653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985969"/>
          <a:ext cx="838200" cy="12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133050</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63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154623</xdr:rowOff>
    </xdr:from>
    <xdr:to>
      <xdr:col>55</xdr:col>
      <xdr:colOff>50800</xdr:colOff>
      <xdr:row>77</xdr:row>
      <xdr:rowOff>84773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1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127219</xdr:rowOff>
    </xdr:from>
    <xdr:to>
      <xdr:col>50</xdr:col>
      <xdr:colOff>114300</xdr:colOff>
      <xdr:row>75</xdr:row>
      <xdr:rowOff>160251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2985969"/>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86294</xdr:rowOff>
    </xdr:from>
    <xdr:to>
      <xdr:col>50</xdr:col>
      <xdr:colOff>165100</xdr:colOff>
      <xdr:row>77</xdr:row>
      <xdr:rowOff>16444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7571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20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160251</xdr:rowOff>
    </xdr:from>
    <xdr:to>
      <xdr:col>45</xdr:col>
      <xdr:colOff>177800</xdr:colOff>
      <xdr:row>76</xdr:row>
      <xdr:rowOff>122875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019001"/>
          <a:ext cx="889000" cy="13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105291</xdr:rowOff>
    </xdr:from>
    <xdr:to>
      <xdr:col>46</xdr:col>
      <xdr:colOff>38100</xdr:colOff>
      <xdr:row>77</xdr:row>
      <xdr:rowOff>35441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26568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22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55073</xdr:rowOff>
    </xdr:from>
    <xdr:to>
      <xdr:col>41</xdr:col>
      <xdr:colOff>50800</xdr:colOff>
      <xdr:row>76</xdr:row>
      <xdr:rowOff>122875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085273"/>
          <a:ext cx="889000" cy="6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xdr:rowOff>
    </xdr:from>
    <xdr:to>
      <xdr:col>41</xdr:col>
      <xdr:colOff>101600</xdr:colOff>
      <xdr:row>77</xdr:row>
      <xdr:rowOff>102786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93913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29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18652</xdr:rowOff>
    </xdr:from>
    <xdr:to>
      <xdr:col>36</xdr:col>
      <xdr:colOff>165100</xdr:colOff>
      <xdr:row>77</xdr:row>
      <xdr:rowOff>120252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111379</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31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25853</xdr:rowOff>
    </xdr:from>
    <xdr:to>
      <xdr:col>55</xdr:col>
      <xdr:colOff>50800</xdr:colOff>
      <xdr:row>76</xdr:row>
      <xdr:rowOff>127453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05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48729</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290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76419</xdr:rowOff>
    </xdr:from>
    <xdr:to>
      <xdr:col>50</xdr:col>
      <xdr:colOff>165100</xdr:colOff>
      <xdr:row>76</xdr:row>
      <xdr:rowOff>6569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93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23096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71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109451</xdr:rowOff>
    </xdr:from>
    <xdr:to>
      <xdr:col>46</xdr:col>
      <xdr:colOff>38100</xdr:colOff>
      <xdr:row>76</xdr:row>
      <xdr:rowOff>39601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296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56128</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274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72075</xdr:rowOff>
    </xdr:from>
    <xdr:to>
      <xdr:col>41</xdr:col>
      <xdr:colOff>101600</xdr:colOff>
      <xdr:row>77</xdr:row>
      <xdr:rowOff>2225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10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18752</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287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4273</xdr:rowOff>
    </xdr:from>
    <xdr:to>
      <xdr:col>36</xdr:col>
      <xdr:colOff>165100</xdr:colOff>
      <xdr:row>76</xdr:row>
      <xdr:rowOff>105873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03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122400</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280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135737</xdr:rowOff>
    </xdr:from>
    <xdr:to>
      <xdr:col>54</xdr:col>
      <xdr:colOff>189865</xdr:colOff>
      <xdr:row>98</xdr:row>
      <xdr:rowOff>59613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66237"/>
          <a:ext cx="1270" cy="1295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63440</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86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59613</xdr:rowOff>
    </xdr:from>
    <xdr:to>
      <xdr:col>55</xdr:col>
      <xdr:colOff>88900</xdr:colOff>
      <xdr:row>98</xdr:row>
      <xdr:rowOff>59613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6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82414</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4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135737</xdr:rowOff>
    </xdr:from>
    <xdr:to>
      <xdr:col>55</xdr:col>
      <xdr:colOff>88900</xdr:colOff>
      <xdr:row>90</xdr:row>
      <xdr:rowOff>135737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66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135737</xdr:rowOff>
    </xdr:from>
    <xdr:to>
      <xdr:col>55</xdr:col>
      <xdr:colOff>0</xdr:colOff>
      <xdr:row>95</xdr:row>
      <xdr:rowOff>112497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5566237"/>
          <a:ext cx="838200" cy="83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47248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1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68821</xdr:rowOff>
    </xdr:from>
    <xdr:to>
      <xdr:col>55</xdr:col>
      <xdr:colOff>50800</xdr:colOff>
      <xdr:row>94</xdr:row>
      <xdr:rowOff>170421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1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112497</xdr:rowOff>
    </xdr:from>
    <xdr:to>
      <xdr:col>50</xdr:col>
      <xdr:colOff>114300</xdr:colOff>
      <xdr:row>96</xdr:row>
      <xdr:rowOff>47383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400247"/>
          <a:ext cx="889000" cy="10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48704</xdr:rowOff>
    </xdr:from>
    <xdr:to>
      <xdr:col>50</xdr:col>
      <xdr:colOff>165100</xdr:colOff>
      <xdr:row>95</xdr:row>
      <xdr:rowOff>150304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3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166831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47383</xdr:rowOff>
    </xdr:from>
    <xdr:to>
      <xdr:col>45</xdr:col>
      <xdr:colOff>177800</xdr:colOff>
      <xdr:row>97</xdr:row>
      <xdr:rowOff>2121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506583"/>
          <a:ext cx="889000" cy="12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143117</xdr:rowOff>
    </xdr:from>
    <xdr:to>
      <xdr:col>46</xdr:col>
      <xdr:colOff>38100</xdr:colOff>
      <xdr:row>96</xdr:row>
      <xdr:rowOff>73267</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43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89794</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20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161226</xdr:rowOff>
    </xdr:from>
    <xdr:to>
      <xdr:col>41</xdr:col>
      <xdr:colOff>50800</xdr:colOff>
      <xdr:row>97</xdr:row>
      <xdr:rowOff>2121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448976"/>
          <a:ext cx="889000" cy="18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109246</xdr:rowOff>
    </xdr:from>
    <xdr:to>
      <xdr:col>41</xdr:col>
      <xdr:colOff>101600</xdr:colOff>
      <xdr:row>97</xdr:row>
      <xdr:rowOff>39396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55923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166967</xdr:rowOff>
    </xdr:from>
    <xdr:to>
      <xdr:col>36</xdr:col>
      <xdr:colOff>165100</xdr:colOff>
      <xdr:row>96</xdr:row>
      <xdr:rowOff>97117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5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88244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54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84937</xdr:rowOff>
    </xdr:from>
    <xdr:to>
      <xdr:col>55</xdr:col>
      <xdr:colOff>50800</xdr:colOff>
      <xdr:row>91</xdr:row>
      <xdr:rowOff>15087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551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37964</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5468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61697</xdr:rowOff>
    </xdr:from>
    <xdr:to>
      <xdr:col>50</xdr:col>
      <xdr:colOff>165100</xdr:colOff>
      <xdr:row>95</xdr:row>
      <xdr:rowOff>163297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34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154424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44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168033</xdr:rowOff>
    </xdr:from>
    <xdr:to>
      <xdr:col>46</xdr:col>
      <xdr:colOff>38100</xdr:colOff>
      <xdr:row>96</xdr:row>
      <xdr:rowOff>98183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45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89310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54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122771</xdr:rowOff>
    </xdr:from>
    <xdr:to>
      <xdr:col>41</xdr:col>
      <xdr:colOff>101600</xdr:colOff>
      <xdr:row>97</xdr:row>
      <xdr:rowOff>52921</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58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44048</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67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39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168847</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312347"/>
          <a:ext cx="1269" cy="1418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115524</xdr:rowOff>
    </xdr:from>
    <xdr:ext cx="469744"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08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168847</xdr:rowOff>
    </xdr:from>
    <xdr:to>
      <xdr:col>86</xdr:col>
      <xdr:colOff>25400</xdr:colOff>
      <xdr:row>30</xdr:row>
      <xdr:rowOff>168847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31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74439</xdr:rowOff>
    </xdr:from>
    <xdr:ext cx="378565"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180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51562</xdr:rowOff>
    </xdr:from>
    <xdr:to>
      <xdr:col>85</xdr:col>
      <xdr:colOff>177800</xdr:colOff>
      <xdr:row>38</xdr:row>
      <xdr:rowOff>153162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80899</xdr:rowOff>
    </xdr:from>
    <xdr:to>
      <xdr:col>81</xdr:col>
      <xdr:colOff>101600</xdr:colOff>
      <xdr:row>39</xdr:row>
      <xdr:rowOff>11049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95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27576</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2017" y="6371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100140</xdr:rowOff>
    </xdr:from>
    <xdr:to>
      <xdr:col>76</xdr:col>
      <xdr:colOff>165100</xdr:colOff>
      <xdr:row>39</xdr:row>
      <xdr:rowOff>30290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1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46817</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90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89853</xdr:rowOff>
    </xdr:from>
    <xdr:to>
      <xdr:col>72</xdr:col>
      <xdr:colOff>38100</xdr:colOff>
      <xdr:row>39</xdr:row>
      <xdr:rowOff>20003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0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36530</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4017" y="6380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35369</xdr:rowOff>
    </xdr:from>
    <xdr:to>
      <xdr:col>67</xdr:col>
      <xdr:colOff>101600</xdr:colOff>
      <xdr:row>38</xdr:row>
      <xdr:rowOff>136969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5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153497</xdr:rowOff>
    </xdr:from>
    <xdr:ext cx="378565"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5017" y="6325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165674</xdr:rowOff>
    </xdr:from>
    <xdr:to>
      <xdr:col>85</xdr:col>
      <xdr:colOff>126364</xdr:colOff>
      <xdr:row>78</xdr:row>
      <xdr:rowOff>127242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167174"/>
          <a:ext cx="1269" cy="133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131069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127242</xdr:rowOff>
    </xdr:from>
    <xdr:to>
      <xdr:col>86</xdr:col>
      <xdr:colOff>25400</xdr:colOff>
      <xdr:row>78</xdr:row>
      <xdr:rowOff>127242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5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112351</xdr:rowOff>
    </xdr:from>
    <xdr:ext cx="534377"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94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165674</xdr:rowOff>
    </xdr:from>
    <xdr:to>
      <xdr:col>86</xdr:col>
      <xdr:colOff>25400</xdr:colOff>
      <xdr:row>70</xdr:row>
      <xdr:rowOff>165674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16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142157</xdr:rowOff>
    </xdr:from>
    <xdr:to>
      <xdr:col>85</xdr:col>
      <xdr:colOff>127000</xdr:colOff>
      <xdr:row>76</xdr:row>
      <xdr:rowOff>169590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5481300" y="13172357"/>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60427</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9191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37551</xdr:rowOff>
    </xdr:from>
    <xdr:to>
      <xdr:col>85</xdr:col>
      <xdr:colOff>177800</xdr:colOff>
      <xdr:row>76</xdr:row>
      <xdr:rowOff>139151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3067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156959</xdr:rowOff>
    </xdr:from>
    <xdr:to>
      <xdr:col>81</xdr:col>
      <xdr:colOff>50800</xdr:colOff>
      <xdr:row>76</xdr:row>
      <xdr:rowOff>169590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3187159"/>
          <a:ext cx="889000" cy="1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25291</xdr:rowOff>
    </xdr:from>
    <xdr:to>
      <xdr:col>81</xdr:col>
      <xdr:colOff>101600</xdr:colOff>
      <xdr:row>76</xdr:row>
      <xdr:rowOff>126891</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305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143419</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83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156959</xdr:rowOff>
    </xdr:from>
    <xdr:to>
      <xdr:col>76</xdr:col>
      <xdr:colOff>114300</xdr:colOff>
      <xdr:row>76</xdr:row>
      <xdr:rowOff>166846</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3703300" y="13187159"/>
          <a:ext cx="889000" cy="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xdr:rowOff>
    </xdr:from>
    <xdr:to>
      <xdr:col>76</xdr:col>
      <xdr:colOff>165100</xdr:colOff>
      <xdr:row>76</xdr:row>
      <xdr:rowOff>107490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303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124017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81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166846</xdr:rowOff>
    </xdr:from>
    <xdr:to>
      <xdr:col>71</xdr:col>
      <xdr:colOff>177800</xdr:colOff>
      <xdr:row>77</xdr:row>
      <xdr:rowOff>33373</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2814300" y="13197046"/>
          <a:ext cx="889000" cy="3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30550</xdr:rowOff>
    </xdr:from>
    <xdr:to>
      <xdr:col>72</xdr:col>
      <xdr:colOff>38100</xdr:colOff>
      <xdr:row>76</xdr:row>
      <xdr:rowOff>132150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306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148677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83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51552</xdr:rowOff>
    </xdr:from>
    <xdr:to>
      <xdr:col>67</xdr:col>
      <xdr:colOff>101600</xdr:colOff>
      <xdr:row>76</xdr:row>
      <xdr:rowOff>153152</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8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169680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85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91357</xdr:rowOff>
    </xdr:from>
    <xdr:to>
      <xdr:col>85</xdr:col>
      <xdr:colOff>177800</xdr:colOff>
      <xdr:row>77</xdr:row>
      <xdr:rowOff>21507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312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69784</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309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118790</xdr:rowOff>
    </xdr:from>
    <xdr:to>
      <xdr:col>81</xdr:col>
      <xdr:colOff>101600</xdr:colOff>
      <xdr:row>77</xdr:row>
      <xdr:rowOff>48940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314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40067</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24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106159</xdr:rowOff>
    </xdr:from>
    <xdr:to>
      <xdr:col>76</xdr:col>
      <xdr:colOff>165100</xdr:colOff>
      <xdr:row>77</xdr:row>
      <xdr:rowOff>36309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313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27436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22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116046</xdr:rowOff>
    </xdr:from>
    <xdr:to>
      <xdr:col>72</xdr:col>
      <xdr:colOff>38100</xdr:colOff>
      <xdr:row>77</xdr:row>
      <xdr:rowOff>46196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314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37323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23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154023</xdr:rowOff>
    </xdr:from>
    <xdr:to>
      <xdr:col>67</xdr:col>
      <xdr:colOff>101600</xdr:colOff>
      <xdr:row>77</xdr:row>
      <xdr:rowOff>84173</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318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75300</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327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45949</xdr:rowOff>
    </xdr:from>
    <xdr:to>
      <xdr:col>85</xdr:col>
      <xdr:colOff>126364</xdr:colOff>
      <xdr:row>99</xdr:row>
      <xdr:rowOff>42278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76449"/>
          <a:ext cx="1269" cy="1539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46105</xdr:rowOff>
    </xdr:from>
    <xdr:ext cx="378565"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19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42278</xdr:rowOff>
    </xdr:from>
    <xdr:to>
      <xdr:col>86</xdr:col>
      <xdr:colOff>25400</xdr:colOff>
      <xdr:row>99</xdr:row>
      <xdr:rowOff>42278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15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164076</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51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45949</xdr:rowOff>
    </xdr:from>
    <xdr:to>
      <xdr:col>86</xdr:col>
      <xdr:colOff>25400</xdr:colOff>
      <xdr:row>90</xdr:row>
      <xdr:rowOff>45949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76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48120</xdr:rowOff>
    </xdr:from>
    <xdr:to>
      <xdr:col>85</xdr:col>
      <xdr:colOff>127000</xdr:colOff>
      <xdr:row>98</xdr:row>
      <xdr:rowOff>29439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5481300" y="16678770"/>
          <a:ext cx="838200" cy="15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141761</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7724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163334</xdr:rowOff>
    </xdr:from>
    <xdr:to>
      <xdr:col>85</xdr:col>
      <xdr:colOff>177800</xdr:colOff>
      <xdr:row>98</xdr:row>
      <xdr:rowOff>93484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79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144945</xdr:rowOff>
    </xdr:from>
    <xdr:to>
      <xdr:col>81</xdr:col>
      <xdr:colOff>50800</xdr:colOff>
      <xdr:row>97</xdr:row>
      <xdr:rowOff>48120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604145"/>
          <a:ext cx="889000" cy="7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26988</xdr:rowOff>
    </xdr:from>
    <xdr:to>
      <xdr:col>81</xdr:col>
      <xdr:colOff>101600</xdr:colOff>
      <xdr:row>98</xdr:row>
      <xdr:rowOff>128588</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82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119715</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2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144945</xdr:rowOff>
    </xdr:from>
    <xdr:to>
      <xdr:col>76</xdr:col>
      <xdr:colOff>114300</xdr:colOff>
      <xdr:row>97</xdr:row>
      <xdr:rowOff>120638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604145"/>
          <a:ext cx="889000" cy="14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12751</xdr:rowOff>
    </xdr:from>
    <xdr:to>
      <xdr:col>76</xdr:col>
      <xdr:colOff>165100</xdr:colOff>
      <xdr:row>98</xdr:row>
      <xdr:rowOff>114351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81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105478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90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17704</xdr:rowOff>
    </xdr:from>
    <xdr:to>
      <xdr:col>71</xdr:col>
      <xdr:colOff>177800</xdr:colOff>
      <xdr:row>97</xdr:row>
      <xdr:rowOff>120638</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a:off x="12814300" y="16648354"/>
          <a:ext cx="889000" cy="10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0</xdr:rowOff>
    </xdr:from>
    <xdr:to>
      <xdr:col>72</xdr:col>
      <xdr:colOff>38100</xdr:colOff>
      <xdr:row>98</xdr:row>
      <xdr:rowOff>101600</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80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92727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894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77939</xdr:rowOff>
    </xdr:from>
    <xdr:to>
      <xdr:col>67</xdr:col>
      <xdr:colOff>101600</xdr:colOff>
      <xdr:row>99</xdr:row>
      <xdr:rowOff>8089</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8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170666</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7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150089</xdr:rowOff>
    </xdr:from>
    <xdr:to>
      <xdr:col>85</xdr:col>
      <xdr:colOff>177800</xdr:colOff>
      <xdr:row>98</xdr:row>
      <xdr:rowOff>80239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78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1516</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63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168770</xdr:rowOff>
    </xdr:from>
    <xdr:to>
      <xdr:col>81</xdr:col>
      <xdr:colOff>101600</xdr:colOff>
      <xdr:row>97</xdr:row>
      <xdr:rowOff>98920</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62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115447</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40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94145</xdr:rowOff>
    </xdr:from>
    <xdr:to>
      <xdr:col>76</xdr:col>
      <xdr:colOff>165100</xdr:colOff>
      <xdr:row>97</xdr:row>
      <xdr:rowOff>24295</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5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40822</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32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69838</xdr:rowOff>
    </xdr:from>
    <xdr:to>
      <xdr:col>72</xdr:col>
      <xdr:colOff>38100</xdr:colOff>
      <xdr:row>97</xdr:row>
      <xdr:rowOff>171438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70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16515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47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138354</xdr:rowOff>
    </xdr:from>
    <xdr:to>
      <xdr:col>67</xdr:col>
      <xdr:colOff>101600</xdr:colOff>
      <xdr:row>97</xdr:row>
      <xdr:rowOff>68504</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59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85031</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47111" y="1637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122555</xdr:rowOff>
    </xdr:from>
    <xdr:to>
      <xdr:col>116</xdr:col>
      <xdr:colOff>62864</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437505"/>
          <a:ext cx="1269"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69232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212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122555</xdr:rowOff>
    </xdr:from>
    <xdr:to>
      <xdr:col>116</xdr:col>
      <xdr:colOff>152400</xdr:colOff>
      <xdr:row>31</xdr:row>
      <xdr:rowOff>122555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43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102252</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2744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79375</xdr:rowOff>
    </xdr:from>
    <xdr:to>
      <xdr:col>116</xdr:col>
      <xdr:colOff>114300</xdr:colOff>
      <xdr:row>38</xdr:row>
      <xdr:rowOff>9525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23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106426</xdr:rowOff>
    </xdr:from>
    <xdr:to>
      <xdr:col>112</xdr:col>
      <xdr:colOff>38100</xdr:colOff>
      <xdr:row>37</xdr:row>
      <xdr:rowOff>36576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2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53103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05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70612</xdr:rowOff>
    </xdr:from>
    <xdr:to>
      <xdr:col>107</xdr:col>
      <xdr:colOff>101600</xdr:colOff>
      <xdr:row>37</xdr:row>
      <xdr:rowOff>762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24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17289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01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29</xdr:row>
      <xdr:rowOff>165608</xdr:rowOff>
    </xdr:from>
    <xdr:to>
      <xdr:col>102</xdr:col>
      <xdr:colOff>114300</xdr:colOff>
      <xdr:row>39</xdr:row>
      <xdr:rowOff>44450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5137658"/>
          <a:ext cx="889000" cy="159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82423</xdr:rowOff>
    </xdr:from>
    <xdr:to>
      <xdr:col>102</xdr:col>
      <xdr:colOff>165100</xdr:colOff>
      <xdr:row>37</xdr:row>
      <xdr:rowOff>12573</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254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29100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8509</xdr:rowOff>
    </xdr:from>
    <xdr:to>
      <xdr:col>98</xdr:col>
      <xdr:colOff>38100</xdr:colOff>
      <xdr:row>36</xdr:row>
      <xdr:rowOff>110109</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8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101236</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27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114808</xdr:rowOff>
    </xdr:from>
    <xdr:to>
      <xdr:col>98</xdr:col>
      <xdr:colOff>38100</xdr:colOff>
      <xdr:row>30</xdr:row>
      <xdr:rowOff>44958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508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28</xdr:row>
      <xdr:rowOff>61485</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486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101219</xdr:rowOff>
    </xdr:from>
    <xdr:to>
      <xdr:col>116</xdr:col>
      <xdr:colOff>62864</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45169"/>
          <a:ext cx="1269" cy="1314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47896</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2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101219</xdr:rowOff>
    </xdr:from>
    <xdr:to>
      <xdr:col>116</xdr:col>
      <xdr:colOff>152400</xdr:colOff>
      <xdr:row>51</xdr:row>
      <xdr:rowOff>101219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45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85293</xdr:rowOff>
    </xdr:from>
    <xdr:to>
      <xdr:col>116</xdr:col>
      <xdr:colOff>63500</xdr:colOff>
      <xdr:row>55</xdr:row>
      <xdr:rowOff>103810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9515043"/>
          <a:ext cx="8382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31208</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03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52781</xdr:rowOff>
    </xdr:from>
    <xdr:to>
      <xdr:col>116</xdr:col>
      <xdr:colOff>114300</xdr:colOff>
      <xdr:row>57</xdr:row>
      <xdr:rowOff>154381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8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103505</xdr:rowOff>
    </xdr:from>
    <xdr:to>
      <xdr:col>111</xdr:col>
      <xdr:colOff>177800</xdr:colOff>
      <xdr:row>55</xdr:row>
      <xdr:rowOff>103810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953325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24816</xdr:rowOff>
    </xdr:from>
    <xdr:to>
      <xdr:col>112</xdr:col>
      <xdr:colOff>38100</xdr:colOff>
      <xdr:row>57</xdr:row>
      <xdr:rowOff>126416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117543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89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102438</xdr:rowOff>
    </xdr:from>
    <xdr:to>
      <xdr:col>107</xdr:col>
      <xdr:colOff>50800</xdr:colOff>
      <xdr:row>55</xdr:row>
      <xdr:rowOff>103505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9532188"/>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13386</xdr:rowOff>
    </xdr:from>
    <xdr:to>
      <xdr:col>107</xdr:col>
      <xdr:colOff>101600</xdr:colOff>
      <xdr:row>57</xdr:row>
      <xdr:rowOff>114986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106113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87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86131</xdr:rowOff>
    </xdr:from>
    <xdr:to>
      <xdr:col>102</xdr:col>
      <xdr:colOff>114300</xdr:colOff>
      <xdr:row>55</xdr:row>
      <xdr:rowOff>102438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9515881"/>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150393</xdr:rowOff>
    </xdr:from>
    <xdr:to>
      <xdr:col>102</xdr:col>
      <xdr:colOff>165100</xdr:colOff>
      <xdr:row>57</xdr:row>
      <xdr:rowOff>80543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71670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12167</xdr:rowOff>
    </xdr:from>
    <xdr:to>
      <xdr:col>98</xdr:col>
      <xdr:colOff>38100</xdr:colOff>
      <xdr:row>56</xdr:row>
      <xdr:rowOff>113767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104894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34493</xdr:rowOff>
    </xdr:from>
    <xdr:to>
      <xdr:col>116</xdr:col>
      <xdr:colOff>114300</xdr:colOff>
      <xdr:row>55</xdr:row>
      <xdr:rowOff>136093</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94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57370</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31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53010</xdr:rowOff>
    </xdr:from>
    <xdr:to>
      <xdr:col>112</xdr:col>
      <xdr:colOff>38100</xdr:colOff>
      <xdr:row>55</xdr:row>
      <xdr:rowOff>154610</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48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171137</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925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52705</xdr:rowOff>
    </xdr:from>
    <xdr:to>
      <xdr:col>107</xdr:col>
      <xdr:colOff>101600</xdr:colOff>
      <xdr:row>55</xdr:row>
      <xdr:rowOff>154305</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948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170832</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925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51638</xdr:rowOff>
    </xdr:from>
    <xdr:to>
      <xdr:col>102</xdr:col>
      <xdr:colOff>165100</xdr:colOff>
      <xdr:row>55</xdr:row>
      <xdr:rowOff>153238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4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169765</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925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35331</xdr:rowOff>
    </xdr:from>
    <xdr:to>
      <xdr:col>98</xdr:col>
      <xdr:colOff>38100</xdr:colOff>
      <xdr:row>55</xdr:row>
      <xdr:rowOff>136931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946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153458</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924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111125</xdr:rowOff>
    </xdr:from>
    <xdr:to>
      <xdr:col>116</xdr:col>
      <xdr:colOff>62864</xdr:colOff>
      <xdr:row>77</xdr:row>
      <xdr:rowOff>162514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284075"/>
          <a:ext cx="1269" cy="10800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166341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3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162514</xdr:rowOff>
    </xdr:from>
    <xdr:to>
      <xdr:col>116</xdr:col>
      <xdr:colOff>152400</xdr:colOff>
      <xdr:row>77</xdr:row>
      <xdr:rowOff>162514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36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57802</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05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111125</xdr:rowOff>
    </xdr:from>
    <xdr:to>
      <xdr:col>116</xdr:col>
      <xdr:colOff>152400</xdr:colOff>
      <xdr:row>71</xdr:row>
      <xdr:rowOff>111125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28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65725</xdr:rowOff>
    </xdr:from>
    <xdr:to>
      <xdr:col>116</xdr:col>
      <xdr:colOff>63500</xdr:colOff>
      <xdr:row>76</xdr:row>
      <xdr:rowOff>23022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924475"/>
          <a:ext cx="838200" cy="12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119092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63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96215</xdr:rowOff>
    </xdr:from>
    <xdr:to>
      <xdr:col>116</xdr:col>
      <xdr:colOff>114300</xdr:colOff>
      <xdr:row>75</xdr:row>
      <xdr:rowOff>26365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7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23022</xdr:rowOff>
    </xdr:from>
    <xdr:to>
      <xdr:col>111</xdr:col>
      <xdr:colOff>177800</xdr:colOff>
      <xdr:row>76</xdr:row>
      <xdr:rowOff>157302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053222"/>
          <a:ext cx="889000" cy="134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146782</xdr:rowOff>
    </xdr:from>
    <xdr:to>
      <xdr:col>112</xdr:col>
      <xdr:colOff>38100</xdr:colOff>
      <xdr:row>75</xdr:row>
      <xdr:rowOff>76932</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93459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0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157302</xdr:rowOff>
    </xdr:from>
    <xdr:to>
      <xdr:col>107</xdr:col>
      <xdr:colOff>50800</xdr:colOff>
      <xdr:row>77</xdr:row>
      <xdr:rowOff>54981</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3187502"/>
          <a:ext cx="889000" cy="69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57124</xdr:rowOff>
    </xdr:from>
    <xdr:to>
      <xdr:col>107</xdr:col>
      <xdr:colOff>101600</xdr:colOff>
      <xdr:row>75</xdr:row>
      <xdr:rowOff>158725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3801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9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45334</xdr:rowOff>
    </xdr:from>
    <xdr:to>
      <xdr:col>102</xdr:col>
      <xdr:colOff>114300</xdr:colOff>
      <xdr:row>77</xdr:row>
      <xdr:rowOff>54981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3246984"/>
          <a:ext cx="889000" cy="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94707</xdr:rowOff>
    </xdr:from>
    <xdr:to>
      <xdr:col>102</xdr:col>
      <xdr:colOff>165100</xdr:colOff>
      <xdr:row>76</xdr:row>
      <xdr:rowOff>24857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41384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72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102708</xdr:rowOff>
    </xdr:from>
    <xdr:to>
      <xdr:col>98</xdr:col>
      <xdr:colOff>38100</xdr:colOff>
      <xdr:row>76</xdr:row>
      <xdr:rowOff>32857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49385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73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14925</xdr:rowOff>
    </xdr:from>
    <xdr:to>
      <xdr:col>116</xdr:col>
      <xdr:colOff>114300</xdr:colOff>
      <xdr:row>75</xdr:row>
      <xdr:rowOff>116525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87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164802</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85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143673</xdr:rowOff>
    </xdr:from>
    <xdr:to>
      <xdr:col>112</xdr:col>
      <xdr:colOff>38100</xdr:colOff>
      <xdr:row>76</xdr:row>
      <xdr:rowOff>73822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64949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09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106502</xdr:rowOff>
    </xdr:from>
    <xdr:to>
      <xdr:col>107</xdr:col>
      <xdr:colOff>101600</xdr:colOff>
      <xdr:row>77</xdr:row>
      <xdr:rowOff>36652</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13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27779</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22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4181</xdr:rowOff>
    </xdr:from>
    <xdr:to>
      <xdr:col>102</xdr:col>
      <xdr:colOff>165100</xdr:colOff>
      <xdr:row>77</xdr:row>
      <xdr:rowOff>105781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20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96908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29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165984</xdr:rowOff>
    </xdr:from>
    <xdr:to>
      <xdr:col>98</xdr:col>
      <xdr:colOff>38100</xdr:colOff>
      <xdr:row>77</xdr:row>
      <xdr:rowOff>96134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19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87261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28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本市の特徴として、物件費について、類似団体と比較して高いコストで推移しているが、公民館、児童館、老人憩の家など管理すべき公共施設の数により、施設等管理運営委託をはじめとする委託料が多いことなどが挙げられる。令和３年度及び令和４年度は、新型コロナウイルスワクチン接種関連事業費が計上されたことにより例年よりも高い水準となったが、令和５年度</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以降</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においても物価上昇等の影響を受け、高止まりしている。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本市は歳入に占める法人市民税収の割合が高く、また交付税の不交付団体であることから、景気動向や企業業績に応じて歳入総額が大きく変動するリスクを負っており、年度間の歳入不均衡を調整するため、財政調整基金の残高を確保するよう努めているところである。市内企業の好調な業績による法人市民税の増収や、ふるさと納税の増収などを、将来に備えて財政調整基金積立金、庁舎整備基金積立金等に積極的に積み立てたことから、近年は、積立金については、類似他団体と比較して高い水準となっている。</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扶助費については、令和３年度に行った子育て世帯への臨時特別給付金給付事業費や住民税非課税世帯等に対する臨時特別給付金給付事業費等の給付が完了したことにより、令和４年度は減少し、令和５年度には国庫補助金を受け物価高騰緊急支援給付金事業を行ったこと</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、令和６年度には定額減税調整給付金給付事業を行ったことなど</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から</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、再び増加傾向となっている</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神奈川県厚木市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223,424
213,190
93.83
115,079,049
109,487,991
5,262,532
54,360,214
74,333,919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76.1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155416</xdr:rowOff>
    </xdr:from>
    <xdr:to>
      <xdr:col>24</xdr:col>
      <xdr:colOff>62865</xdr:colOff>
      <xdr:row>38</xdr:row>
      <xdr:rowOff>156845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98916"/>
          <a:ext cx="1270" cy="137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160672</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7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156845</xdr:rowOff>
    </xdr:from>
    <xdr:to>
      <xdr:col>24</xdr:col>
      <xdr:colOff>152400</xdr:colOff>
      <xdr:row>38</xdr:row>
      <xdr:rowOff>156845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7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102093</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155416</xdr:rowOff>
    </xdr:from>
    <xdr:to>
      <xdr:col>24</xdr:col>
      <xdr:colOff>152400</xdr:colOff>
      <xdr:row>30</xdr:row>
      <xdr:rowOff>155416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98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122555</xdr:rowOff>
    </xdr:from>
    <xdr:to>
      <xdr:col>24</xdr:col>
      <xdr:colOff>63500</xdr:colOff>
      <xdr:row>36</xdr:row>
      <xdr:rowOff>35401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3797300" y="6123305"/>
          <a:ext cx="838200" cy="8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23194</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852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317</xdr:rowOff>
    </xdr:from>
    <xdr:to>
      <xdr:col>24</xdr:col>
      <xdr:colOff>114300</xdr:colOff>
      <xdr:row>35</xdr:row>
      <xdr:rowOff>101917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0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101124</xdr:rowOff>
    </xdr:from>
    <xdr:to>
      <xdr:col>19</xdr:col>
      <xdr:colOff>177800</xdr:colOff>
      <xdr:row>36</xdr:row>
      <xdr:rowOff>35401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908300" y="6101874"/>
          <a:ext cx="889000" cy="10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76041</xdr:rowOff>
    </xdr:from>
    <xdr:to>
      <xdr:col>20</xdr:col>
      <xdr:colOff>38100</xdr:colOff>
      <xdr:row>36</xdr:row>
      <xdr:rowOff>6191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22718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5852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91122</xdr:rowOff>
    </xdr:from>
    <xdr:to>
      <xdr:col>15</xdr:col>
      <xdr:colOff>50800</xdr:colOff>
      <xdr:row>35</xdr:row>
      <xdr:rowOff>101124</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a:off x="2019300" y="6091872"/>
          <a:ext cx="889000" cy="1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120333</xdr:rowOff>
    </xdr:from>
    <xdr:to>
      <xdr:col>15</xdr:col>
      <xdr:colOff>101600</xdr:colOff>
      <xdr:row>36</xdr:row>
      <xdr:rowOff>50483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41610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621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69691</xdr:rowOff>
    </xdr:from>
    <xdr:to>
      <xdr:col>10</xdr:col>
      <xdr:colOff>114300</xdr:colOff>
      <xdr:row>35</xdr:row>
      <xdr:rowOff>91122</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6070441"/>
          <a:ext cx="889000" cy="2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123190</xdr:rowOff>
    </xdr:from>
    <xdr:to>
      <xdr:col>10</xdr:col>
      <xdr:colOff>165100</xdr:colOff>
      <xdr:row>36</xdr:row>
      <xdr:rowOff>53340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44467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161766</xdr:rowOff>
    </xdr:from>
    <xdr:to>
      <xdr:col>6</xdr:col>
      <xdr:colOff>38100</xdr:colOff>
      <xdr:row>36</xdr:row>
      <xdr:rowOff>91916</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83043</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625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71755</xdr:rowOff>
    </xdr:from>
    <xdr:to>
      <xdr:col>24</xdr:col>
      <xdr:colOff>114300</xdr:colOff>
      <xdr:row>36</xdr:row>
      <xdr:rowOff>1905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607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50182</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605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156051</xdr:rowOff>
    </xdr:from>
    <xdr:to>
      <xdr:col>20</xdr:col>
      <xdr:colOff>38100</xdr:colOff>
      <xdr:row>36</xdr:row>
      <xdr:rowOff>86201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615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77328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6249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50324</xdr:rowOff>
    </xdr:from>
    <xdr:to>
      <xdr:col>15</xdr:col>
      <xdr:colOff>101600</xdr:colOff>
      <xdr:row>35</xdr:row>
      <xdr:rowOff>151924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605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168451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582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40322</xdr:rowOff>
    </xdr:from>
    <xdr:to>
      <xdr:col>10</xdr:col>
      <xdr:colOff>165100</xdr:colOff>
      <xdr:row>35</xdr:row>
      <xdr:rowOff>141922</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158449</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81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18891</xdr:rowOff>
    </xdr:from>
    <xdr:to>
      <xdr:col>6</xdr:col>
      <xdr:colOff>38100</xdr:colOff>
      <xdr:row>35</xdr:row>
      <xdr:rowOff>120491</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601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137018</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79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総務費グラフ枠">
          <a:extLst>
            <a:ext uri="{FF2B5EF4-FFF2-40B4-BE49-F238E27FC236}">
              <a16:creationId xmlns:a16="http://schemas.microsoft.com/office/drawing/2014/main" id="{00000000-0008-0000-07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56</xdr:row>
      <xdr:rowOff>47520</xdr:rowOff>
    </xdr:from>
    <xdr:to>
      <xdr:col>24</xdr:col>
      <xdr:colOff>62865</xdr:colOff>
      <xdr:row>59</xdr:row>
      <xdr:rowOff>103581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4633595" y="9648720"/>
          <a:ext cx="1270" cy="570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107408</xdr:rowOff>
    </xdr:from>
    <xdr:ext cx="534377" cy="259045"/>
    <xdr:sp macro="" textlink="">
      <xdr:nvSpPr>
        <xdr:cNvPr id="121" name="総務費最小値テキスト">
          <a:extLst>
            <a:ext uri="{FF2B5EF4-FFF2-40B4-BE49-F238E27FC236}">
              <a16:creationId xmlns:a16="http://schemas.microsoft.com/office/drawing/2014/main" id="{00000000-0008-0000-0700-000079000000}"/>
            </a:ext>
          </a:extLst>
        </xdr:cNvPr>
        <xdr:cNvSpPr txBox="1"/>
      </xdr:nvSpPr>
      <xdr:spPr>
        <a:xfrm>
          <a:off x="4686300" y="1022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103581</xdr:rowOff>
    </xdr:from>
    <xdr:to>
      <xdr:col>24</xdr:col>
      <xdr:colOff>152400</xdr:colOff>
      <xdr:row>59</xdr:row>
      <xdr:rowOff>103581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10219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165647</xdr:rowOff>
    </xdr:from>
    <xdr:ext cx="534377" cy="259045"/>
    <xdr:sp macro="" textlink="">
      <xdr:nvSpPr>
        <xdr:cNvPr id="123" name="総務費最大値テキスト">
          <a:extLst>
            <a:ext uri="{FF2B5EF4-FFF2-40B4-BE49-F238E27FC236}">
              <a16:creationId xmlns:a16="http://schemas.microsoft.com/office/drawing/2014/main" id="{00000000-0008-0000-0700-00007B000000}"/>
            </a:ext>
          </a:extLst>
        </xdr:cNvPr>
        <xdr:cNvSpPr txBox="1"/>
      </xdr:nvSpPr>
      <xdr:spPr>
        <a:xfrm>
          <a:off x="4686300" y="942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56</xdr:row>
      <xdr:rowOff>47520</xdr:rowOff>
    </xdr:from>
    <xdr:to>
      <xdr:col>24</xdr:col>
      <xdr:colOff>152400</xdr:colOff>
      <xdr:row>56</xdr:row>
      <xdr:rowOff>47520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4546600" y="964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47520</xdr:rowOff>
    </xdr:from>
    <xdr:to>
      <xdr:col>24</xdr:col>
      <xdr:colOff>63500</xdr:colOff>
      <xdr:row>57</xdr:row>
      <xdr:rowOff>39421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3797300" y="9648720"/>
          <a:ext cx="838200" cy="16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20050</xdr:rowOff>
    </xdr:from>
    <xdr:ext cx="534377" cy="259045"/>
    <xdr:sp macro="" textlink="">
      <xdr:nvSpPr>
        <xdr:cNvPr id="126" name="総務費平均値テキスト">
          <a:extLst>
            <a:ext uri="{FF2B5EF4-FFF2-40B4-BE49-F238E27FC236}">
              <a16:creationId xmlns:a16="http://schemas.microsoft.com/office/drawing/2014/main" id="{00000000-0008-0000-0700-00007E000000}"/>
            </a:ext>
          </a:extLst>
        </xdr:cNvPr>
        <xdr:cNvSpPr txBox="1"/>
      </xdr:nvSpPr>
      <xdr:spPr>
        <a:xfrm>
          <a:off x="4686300" y="99641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41623</xdr:rowOff>
    </xdr:from>
    <xdr:to>
      <xdr:col>24</xdr:col>
      <xdr:colOff>114300</xdr:colOff>
      <xdr:row>58</xdr:row>
      <xdr:rowOff>143223</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4584700" y="998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39421</xdr:rowOff>
    </xdr:from>
    <xdr:to>
      <xdr:col>19</xdr:col>
      <xdr:colOff>177800</xdr:colOff>
      <xdr:row>57</xdr:row>
      <xdr:rowOff>134017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2908300" y="9812071"/>
          <a:ext cx="889000" cy="9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54784</xdr:rowOff>
    </xdr:from>
    <xdr:to>
      <xdr:col>20</xdr:col>
      <xdr:colOff>38100</xdr:colOff>
      <xdr:row>58</xdr:row>
      <xdr:rowOff>156384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3746500" y="999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147511</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530111" y="1009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134017</xdr:rowOff>
    </xdr:from>
    <xdr:to>
      <xdr:col>15</xdr:col>
      <xdr:colOff>50800</xdr:colOff>
      <xdr:row>58</xdr:row>
      <xdr:rowOff>3030</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2019300" y="9906667"/>
          <a:ext cx="889000" cy="40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52672</xdr:rowOff>
    </xdr:from>
    <xdr:to>
      <xdr:col>15</xdr:col>
      <xdr:colOff>101600</xdr:colOff>
      <xdr:row>58</xdr:row>
      <xdr:rowOff>154272</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2857500" y="9996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145399</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641111" y="1008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13393</xdr:rowOff>
    </xdr:from>
    <xdr:to>
      <xdr:col>10</xdr:col>
      <xdr:colOff>114300</xdr:colOff>
      <xdr:row>58</xdr:row>
      <xdr:rowOff>3030</xdr:rowOff>
    </xdr:to>
    <xdr:cxnSp macro="">
      <xdr:nvCxnSpPr>
        <xdr:cNvPr id="134" name="直線コネクタ 133">
          <a:extLst>
            <a:ext uri="{FF2B5EF4-FFF2-40B4-BE49-F238E27FC236}">
              <a16:creationId xmlns:a16="http://schemas.microsoft.com/office/drawing/2014/main" id="{00000000-0008-0000-0700-000086000000}"/>
            </a:ext>
          </a:extLst>
        </xdr:cNvPr>
        <xdr:cNvCxnSpPr/>
      </xdr:nvCxnSpPr>
      <xdr:spPr>
        <a:xfrm>
          <a:off x="1130300" y="8757343"/>
          <a:ext cx="889000" cy="118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63438</xdr:rowOff>
    </xdr:from>
    <xdr:to>
      <xdr:col>10</xdr:col>
      <xdr:colOff>165100</xdr:colOff>
      <xdr:row>58</xdr:row>
      <xdr:rowOff>165038</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968500" y="1000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156165</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752111" y="1010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59682</xdr:rowOff>
    </xdr:from>
    <xdr:to>
      <xdr:col>6</xdr:col>
      <xdr:colOff>38100</xdr:colOff>
      <xdr:row>52</xdr:row>
      <xdr:rowOff>161282</xdr:rowOff>
    </xdr:to>
    <xdr:sp macro="" textlink="">
      <xdr:nvSpPr>
        <xdr:cNvPr id="137" name="フローチャート: 判断 136">
          <a:extLst>
            <a:ext uri="{FF2B5EF4-FFF2-40B4-BE49-F238E27FC236}">
              <a16:creationId xmlns:a16="http://schemas.microsoft.com/office/drawing/2014/main" id="{00000000-0008-0000-0700-000089000000}"/>
            </a:ext>
          </a:extLst>
        </xdr:cNvPr>
        <xdr:cNvSpPr/>
      </xdr:nvSpPr>
      <xdr:spPr>
        <a:xfrm>
          <a:off x="1079500" y="897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152409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830795" y="906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168170</xdr:rowOff>
    </xdr:from>
    <xdr:to>
      <xdr:col>24</xdr:col>
      <xdr:colOff>114300</xdr:colOff>
      <xdr:row>56</xdr:row>
      <xdr:rowOff>98320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4584700" y="959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121197</xdr:rowOff>
    </xdr:from>
    <xdr:ext cx="534377" cy="259045"/>
    <xdr:sp macro="" textlink="">
      <xdr:nvSpPr>
        <xdr:cNvPr id="145" name="総務費該当値テキスト">
          <a:extLst>
            <a:ext uri="{FF2B5EF4-FFF2-40B4-BE49-F238E27FC236}">
              <a16:creationId xmlns:a16="http://schemas.microsoft.com/office/drawing/2014/main" id="{00000000-0008-0000-0700-000091000000}"/>
            </a:ext>
          </a:extLst>
        </xdr:cNvPr>
        <xdr:cNvSpPr txBox="1"/>
      </xdr:nvSpPr>
      <xdr:spPr>
        <a:xfrm>
          <a:off x="4686300" y="9550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160071</xdr:rowOff>
    </xdr:from>
    <xdr:to>
      <xdr:col>20</xdr:col>
      <xdr:colOff>38100</xdr:colOff>
      <xdr:row>57</xdr:row>
      <xdr:rowOff>90221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3746500" y="976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106748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3530111" y="953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83217</xdr:rowOff>
    </xdr:from>
    <xdr:to>
      <xdr:col>15</xdr:col>
      <xdr:colOff>101600</xdr:colOff>
      <xdr:row>58</xdr:row>
      <xdr:rowOff>13367</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2857500" y="985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29894</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2641111" y="963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123680</xdr:rowOff>
    </xdr:from>
    <xdr:to>
      <xdr:col>10</xdr:col>
      <xdr:colOff>165100</xdr:colOff>
      <xdr:row>58</xdr:row>
      <xdr:rowOff>53830</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968500" y="989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70357</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1752111" y="967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134043</xdr:rowOff>
    </xdr:from>
    <xdr:to>
      <xdr:col>6</xdr:col>
      <xdr:colOff>38100</xdr:colOff>
      <xdr:row>51</xdr:row>
      <xdr:rowOff>64193</xdr:rowOff>
    </xdr:to>
    <xdr:sp macro="" textlink="">
      <xdr:nvSpPr>
        <xdr:cNvPr id="152" name="楕円 151">
          <a:extLst>
            <a:ext uri="{FF2B5EF4-FFF2-40B4-BE49-F238E27FC236}">
              <a16:creationId xmlns:a16="http://schemas.microsoft.com/office/drawing/2014/main" id="{00000000-0008-0000-0700-000098000000}"/>
            </a:ext>
          </a:extLst>
        </xdr:cNvPr>
        <xdr:cNvSpPr/>
      </xdr:nvSpPr>
      <xdr:spPr>
        <a:xfrm>
          <a:off x="1079500" y="870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80720</xdr:rowOff>
    </xdr:from>
    <xdr:ext cx="599010"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830795" y="8481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7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7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85751</xdr:rowOff>
    </xdr:from>
    <xdr:to>
      <xdr:col>24</xdr:col>
      <xdr:colOff>62865</xdr:colOff>
      <xdr:row>78</xdr:row>
      <xdr:rowOff>37846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258701"/>
          <a:ext cx="1270" cy="115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41673</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41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37846</xdr:rowOff>
    </xdr:from>
    <xdr:to>
      <xdr:col>24</xdr:col>
      <xdr:colOff>152400</xdr:colOff>
      <xdr:row>78</xdr:row>
      <xdr:rowOff>37846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41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32428</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203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254,748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85751</xdr:rowOff>
    </xdr:from>
    <xdr:to>
      <xdr:col>24</xdr:col>
      <xdr:colOff>152400</xdr:colOff>
      <xdr:row>71</xdr:row>
      <xdr:rowOff>85751</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25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17754</xdr:rowOff>
    </xdr:from>
    <xdr:to>
      <xdr:col>24</xdr:col>
      <xdr:colOff>63500</xdr:colOff>
      <xdr:row>77</xdr:row>
      <xdr:rowOff>95275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3047954"/>
          <a:ext cx="838200" cy="24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16412</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304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37985</xdr:rowOff>
    </xdr:from>
    <xdr:to>
      <xdr:col>24</xdr:col>
      <xdr:colOff>114300</xdr:colOff>
      <xdr:row>76</xdr:row>
      <xdr:rowOff>139585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306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95275</xdr:rowOff>
    </xdr:from>
    <xdr:to>
      <xdr:col>19</xdr:col>
      <xdr:colOff>177800</xdr:colOff>
      <xdr:row>78</xdr:row>
      <xdr:rowOff>31026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908300" y="13296925"/>
          <a:ext cx="889000" cy="10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13615</xdr:rowOff>
    </xdr:from>
    <xdr:to>
      <xdr:col>20</xdr:col>
      <xdr:colOff>38100</xdr:colOff>
      <xdr:row>77</xdr:row>
      <xdr:rowOff>115215</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321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131742</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2990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89675</xdr:rowOff>
    </xdr:from>
    <xdr:to>
      <xdr:col>15</xdr:col>
      <xdr:colOff>50800</xdr:colOff>
      <xdr:row>78</xdr:row>
      <xdr:rowOff>31026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2019300" y="13291325"/>
          <a:ext cx="889000" cy="1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127215</xdr:rowOff>
    </xdr:from>
    <xdr:to>
      <xdr:col>15</xdr:col>
      <xdr:colOff>101600</xdr:colOff>
      <xdr:row>78</xdr:row>
      <xdr:rowOff>57365</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3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73892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310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89675</xdr:rowOff>
    </xdr:from>
    <xdr:to>
      <xdr:col>10</xdr:col>
      <xdr:colOff>114300</xdr:colOff>
      <xdr:row>79</xdr:row>
      <xdr:rowOff>53226</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flipV="1">
          <a:off x="1130300" y="13291325"/>
          <a:ext cx="889000" cy="30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50978</xdr:rowOff>
    </xdr:from>
    <xdr:to>
      <xdr:col>10</xdr:col>
      <xdr:colOff>165100</xdr:colOff>
      <xdr:row>77</xdr:row>
      <xdr:rowOff>152578</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25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143705</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334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11937</xdr:rowOff>
    </xdr:from>
    <xdr:to>
      <xdr:col>6</xdr:col>
      <xdr:colOff>38100</xdr:colOff>
      <xdr:row>79</xdr:row>
      <xdr:rowOff>113537</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55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104664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649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138405</xdr:rowOff>
    </xdr:from>
    <xdr:to>
      <xdr:col>24</xdr:col>
      <xdr:colOff>114300</xdr:colOff>
      <xdr:row>76</xdr:row>
      <xdr:rowOff>68554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299715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161282</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284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44475</xdr:rowOff>
    </xdr:from>
    <xdr:to>
      <xdr:col>20</xdr:col>
      <xdr:colOff>38100</xdr:colOff>
      <xdr:row>77</xdr:row>
      <xdr:rowOff>146075</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32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137202</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3338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151676</xdr:rowOff>
    </xdr:from>
    <xdr:to>
      <xdr:col>15</xdr:col>
      <xdr:colOff>101600</xdr:colOff>
      <xdr:row>78</xdr:row>
      <xdr:rowOff>81826</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335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72953</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3446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38875</xdr:rowOff>
    </xdr:from>
    <xdr:to>
      <xdr:col>10</xdr:col>
      <xdr:colOff>165100</xdr:colOff>
      <xdr:row>77</xdr:row>
      <xdr:rowOff>140475</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324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157002</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3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2426</xdr:rowOff>
    </xdr:from>
    <xdr:to>
      <xdr:col>6</xdr:col>
      <xdr:colOff>38100</xdr:colOff>
      <xdr:row>79</xdr:row>
      <xdr:rowOff>104026</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354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120553</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3322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96673</xdr:rowOff>
    </xdr:from>
    <xdr:to>
      <xdr:col>24</xdr:col>
      <xdr:colOff>62865</xdr:colOff>
      <xdr:row>99</xdr:row>
      <xdr:rowOff>83680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27173"/>
          <a:ext cx="1270" cy="1530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87507</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0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83680</xdr:rowOff>
    </xdr:from>
    <xdr:to>
      <xdr:col>24</xdr:col>
      <xdr:colOff>152400</xdr:colOff>
      <xdr:row>99</xdr:row>
      <xdr:rowOff>83680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057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43350</xdr:rowOff>
    </xdr:from>
    <xdr:ext cx="599010"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302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147,388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96673</xdr:rowOff>
    </xdr:from>
    <xdr:to>
      <xdr:col>24</xdr:col>
      <xdr:colOff>152400</xdr:colOff>
      <xdr:row>90</xdr:row>
      <xdr:rowOff>96673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2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123698</xdr:rowOff>
    </xdr:from>
    <xdr:to>
      <xdr:col>24</xdr:col>
      <xdr:colOff>63500</xdr:colOff>
      <xdr:row>97</xdr:row>
      <xdr:rowOff>130950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6754348"/>
          <a:ext cx="838200" cy="7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134878</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765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156451</xdr:rowOff>
    </xdr:from>
    <xdr:to>
      <xdr:col>24</xdr:col>
      <xdr:colOff>114300</xdr:colOff>
      <xdr:row>98</xdr:row>
      <xdr:rowOff>86601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78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123698</xdr:rowOff>
    </xdr:from>
    <xdr:to>
      <xdr:col>19</xdr:col>
      <xdr:colOff>177800</xdr:colOff>
      <xdr:row>97</xdr:row>
      <xdr:rowOff>125044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6754348"/>
          <a:ext cx="88900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26924</xdr:rowOff>
    </xdr:from>
    <xdr:to>
      <xdr:col>20</xdr:col>
      <xdr:colOff>38100</xdr:colOff>
      <xdr:row>98</xdr:row>
      <xdr:rowOff>128524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82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119651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92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96025</xdr:rowOff>
    </xdr:from>
    <xdr:to>
      <xdr:col>15</xdr:col>
      <xdr:colOff>50800</xdr:colOff>
      <xdr:row>97</xdr:row>
      <xdr:rowOff>125044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2019300" y="16726675"/>
          <a:ext cx="889000" cy="2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14694</xdr:rowOff>
    </xdr:from>
    <xdr:to>
      <xdr:col>15</xdr:col>
      <xdr:colOff>101600</xdr:colOff>
      <xdr:row>98</xdr:row>
      <xdr:rowOff>116294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81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107421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90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96025</xdr:rowOff>
    </xdr:from>
    <xdr:to>
      <xdr:col>10</xdr:col>
      <xdr:colOff>114300</xdr:colOff>
      <xdr:row>98</xdr:row>
      <xdr:rowOff>37440</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726675"/>
          <a:ext cx="889000" cy="11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20434</xdr:rowOff>
    </xdr:from>
    <xdr:to>
      <xdr:col>10</xdr:col>
      <xdr:colOff>165100</xdr:colOff>
      <xdr:row>98</xdr:row>
      <xdr:rowOff>122034</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2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113161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915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110362</xdr:rowOff>
    </xdr:from>
    <xdr:to>
      <xdr:col>6</xdr:col>
      <xdr:colOff>38100</xdr:colOff>
      <xdr:row>99</xdr:row>
      <xdr:rowOff>40512</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91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31639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700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80150</xdr:rowOff>
    </xdr:from>
    <xdr:to>
      <xdr:col>24</xdr:col>
      <xdr:colOff>114300</xdr:colOff>
      <xdr:row>98</xdr:row>
      <xdr:rowOff>10300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7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103027</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72898</xdr:rowOff>
    </xdr:from>
    <xdr:to>
      <xdr:col>20</xdr:col>
      <xdr:colOff>38100</xdr:colOff>
      <xdr:row>98</xdr:row>
      <xdr:rowOff>3048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19575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47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74244</xdr:rowOff>
    </xdr:from>
    <xdr:to>
      <xdr:col>15</xdr:col>
      <xdr:colOff>101600</xdr:colOff>
      <xdr:row>98</xdr:row>
      <xdr:rowOff>4394</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70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20921</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48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45225</xdr:rowOff>
    </xdr:from>
    <xdr:to>
      <xdr:col>10</xdr:col>
      <xdr:colOff>165100</xdr:colOff>
      <xdr:row>97</xdr:row>
      <xdr:rowOff>146825</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67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163352</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45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158090</xdr:rowOff>
    </xdr:from>
    <xdr:to>
      <xdr:col>6</xdr:col>
      <xdr:colOff>38100</xdr:colOff>
      <xdr:row>98</xdr:row>
      <xdr:rowOff>88240</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7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104767</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56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17780</xdr:rowOff>
    </xdr:from>
    <xdr:to>
      <xdr:col>54</xdr:col>
      <xdr:colOff>189865</xdr:colOff>
      <xdr:row>39</xdr:row>
      <xdr:rowOff>15494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504180"/>
          <a:ext cx="127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19321</xdr:rowOff>
    </xdr:from>
    <xdr:ext cx="313932"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7058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15494</xdr:rowOff>
    </xdr:from>
    <xdr:to>
      <xdr:col>55</xdr:col>
      <xdr:colOff>88900</xdr:colOff>
      <xdr:row>39</xdr:row>
      <xdr:rowOff>15494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702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135907</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52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17780</xdr:rowOff>
    </xdr:from>
    <xdr:to>
      <xdr:col>55</xdr:col>
      <xdr:colOff>88900</xdr:colOff>
      <xdr:row>32</xdr:row>
      <xdr:rowOff>17780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504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99314</xdr:rowOff>
    </xdr:from>
    <xdr:to>
      <xdr:col>55</xdr:col>
      <xdr:colOff>0</xdr:colOff>
      <xdr:row>34</xdr:row>
      <xdr:rowOff>105410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9639300" y="5757164"/>
          <a:ext cx="838200" cy="17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16273</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6188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37846</xdr:rowOff>
    </xdr:from>
    <xdr:to>
      <xdr:col>55</xdr:col>
      <xdr:colOff>50800</xdr:colOff>
      <xdr:row>36</xdr:row>
      <xdr:rowOff>139446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621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105410</xdr:rowOff>
    </xdr:from>
    <xdr:to>
      <xdr:col>50</xdr:col>
      <xdr:colOff>114300</xdr:colOff>
      <xdr:row>35</xdr:row>
      <xdr:rowOff>42164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8750300" y="5934710"/>
          <a:ext cx="889000" cy="10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59182</xdr:rowOff>
    </xdr:from>
    <xdr:to>
      <xdr:col>50</xdr:col>
      <xdr:colOff>165100</xdr:colOff>
      <xdr:row>36</xdr:row>
      <xdr:rowOff>160782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623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151909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6324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24638</xdr:rowOff>
    </xdr:from>
    <xdr:to>
      <xdr:col>45</xdr:col>
      <xdr:colOff>177800</xdr:colOff>
      <xdr:row>35</xdr:row>
      <xdr:rowOff>42164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02538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40132</xdr:rowOff>
    </xdr:from>
    <xdr:to>
      <xdr:col>46</xdr:col>
      <xdr:colOff>38100</xdr:colOff>
      <xdr:row>36</xdr:row>
      <xdr:rowOff>141732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132859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305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155702</xdr:rowOff>
    </xdr:from>
    <xdr:to>
      <xdr:col>41</xdr:col>
      <xdr:colOff>50800</xdr:colOff>
      <xdr:row>35</xdr:row>
      <xdr:rowOff>24638</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a:off x="6972300" y="5470652"/>
          <a:ext cx="889000" cy="55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2794</xdr:rowOff>
    </xdr:from>
    <xdr:to>
      <xdr:col>41</xdr:col>
      <xdr:colOff>101600</xdr:colOff>
      <xdr:row>35</xdr:row>
      <xdr:rowOff>104394</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600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95521</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6096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85090</xdr:rowOff>
    </xdr:from>
    <xdr:to>
      <xdr:col>36</xdr:col>
      <xdr:colOff>165100</xdr:colOff>
      <xdr:row>36</xdr:row>
      <xdr:rowOff>15240</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608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6367</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6178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48514</xdr:rowOff>
    </xdr:from>
    <xdr:to>
      <xdr:col>55</xdr:col>
      <xdr:colOff>50800</xdr:colOff>
      <xdr:row>33</xdr:row>
      <xdr:rowOff>150114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570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71391</xdr:rowOff>
    </xdr:from>
    <xdr:ext cx="469744"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5557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54610</xdr:rowOff>
    </xdr:from>
    <xdr:to>
      <xdr:col>50</xdr:col>
      <xdr:colOff>165100</xdr:colOff>
      <xdr:row>34</xdr:row>
      <xdr:rowOff>156210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588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1287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04428" y="565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162814</xdr:rowOff>
    </xdr:from>
    <xdr:to>
      <xdr:col>46</xdr:col>
      <xdr:colOff>38100</xdr:colOff>
      <xdr:row>35</xdr:row>
      <xdr:rowOff>92964</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599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109491</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61017" y="5767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145288</xdr:rowOff>
    </xdr:from>
    <xdr:to>
      <xdr:col>41</xdr:col>
      <xdr:colOff>101600</xdr:colOff>
      <xdr:row>35</xdr:row>
      <xdr:rowOff>75438</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59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33</xdr:row>
      <xdr:rowOff>91965</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72017" y="5749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104902</xdr:rowOff>
    </xdr:from>
    <xdr:to>
      <xdr:col>36</xdr:col>
      <xdr:colOff>165100</xdr:colOff>
      <xdr:row>32</xdr:row>
      <xdr:rowOff>35052</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541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51579</xdr:rowOff>
    </xdr:from>
    <xdr:ext cx="469744"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37428" y="519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45517</xdr:rowOff>
    </xdr:from>
    <xdr:to>
      <xdr:col>54</xdr:col>
      <xdr:colOff>189865</xdr:colOff>
      <xdr:row>58</xdr:row>
      <xdr:rowOff>126167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89467"/>
          <a:ext cx="1270" cy="128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129994</xdr:rowOff>
    </xdr:from>
    <xdr:ext cx="378565"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74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126167</xdr:rowOff>
    </xdr:from>
    <xdr:to>
      <xdr:col>55</xdr:col>
      <xdr:colOff>88900</xdr:colOff>
      <xdr:row>58</xdr:row>
      <xdr:rowOff>126167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7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163644</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56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45517</xdr:rowOff>
    </xdr:from>
    <xdr:to>
      <xdr:col>55</xdr:col>
      <xdr:colOff>88900</xdr:colOff>
      <xdr:row>51</xdr:row>
      <xdr:rowOff>45517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89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126212</xdr:rowOff>
    </xdr:from>
    <xdr:to>
      <xdr:col>55</xdr:col>
      <xdr:colOff>0</xdr:colOff>
      <xdr:row>57</xdr:row>
      <xdr:rowOff>139654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898862"/>
          <a:ext cx="8382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59565</xdr:rowOff>
    </xdr:from>
    <xdr:ext cx="469744"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660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36688</xdr:rowOff>
    </xdr:from>
    <xdr:to>
      <xdr:col>55</xdr:col>
      <xdr:colOff>50800</xdr:colOff>
      <xdr:row>57</xdr:row>
      <xdr:rowOff>138288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809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139654</xdr:rowOff>
    </xdr:from>
    <xdr:to>
      <xdr:col>50</xdr:col>
      <xdr:colOff>114300</xdr:colOff>
      <xdr:row>57</xdr:row>
      <xdr:rowOff>148844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912304"/>
          <a:ext cx="889000" cy="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19452</xdr:rowOff>
    </xdr:from>
    <xdr:to>
      <xdr:col>50</xdr:col>
      <xdr:colOff>165100</xdr:colOff>
      <xdr:row>57</xdr:row>
      <xdr:rowOff>121052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137579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04428" y="9567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148844</xdr:rowOff>
    </xdr:from>
    <xdr:to>
      <xdr:col>45</xdr:col>
      <xdr:colOff>177800</xdr:colOff>
      <xdr:row>58</xdr:row>
      <xdr:rowOff>4369</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921494"/>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24618</xdr:rowOff>
    </xdr:from>
    <xdr:to>
      <xdr:col>46</xdr:col>
      <xdr:colOff>38100</xdr:colOff>
      <xdr:row>57</xdr:row>
      <xdr:rowOff>126218</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142745</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146329</xdr:rowOff>
    </xdr:from>
    <xdr:to>
      <xdr:col>41</xdr:col>
      <xdr:colOff>50800</xdr:colOff>
      <xdr:row>58</xdr:row>
      <xdr:rowOff>4369</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918979"/>
          <a:ext cx="889000" cy="2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41031</xdr:rowOff>
    </xdr:from>
    <xdr:to>
      <xdr:col>41</xdr:col>
      <xdr:colOff>101600</xdr:colOff>
      <xdr:row>57</xdr:row>
      <xdr:rowOff>142631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159158</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26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29098</xdr:rowOff>
    </xdr:from>
    <xdr:to>
      <xdr:col>36</xdr:col>
      <xdr:colOff>165100</xdr:colOff>
      <xdr:row>57</xdr:row>
      <xdr:rowOff>130698</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147225</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37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75412</xdr:rowOff>
    </xdr:from>
    <xdr:to>
      <xdr:col>55</xdr:col>
      <xdr:colOff>50800</xdr:colOff>
      <xdr:row>58</xdr:row>
      <xdr:rowOff>5562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84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53839</xdr:rowOff>
    </xdr:from>
    <xdr:ext cx="469744"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826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88854</xdr:rowOff>
    </xdr:from>
    <xdr:to>
      <xdr:col>50</xdr:col>
      <xdr:colOff>165100</xdr:colOff>
      <xdr:row>58</xdr:row>
      <xdr:rowOff>19004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86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10131</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404428" y="9954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98044</xdr:rowOff>
    </xdr:from>
    <xdr:to>
      <xdr:col>46</xdr:col>
      <xdr:colOff>38100</xdr:colOff>
      <xdr:row>58</xdr:row>
      <xdr:rowOff>28194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8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19321</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515428" y="996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125019</xdr:rowOff>
    </xdr:from>
    <xdr:to>
      <xdr:col>41</xdr:col>
      <xdr:colOff>101600</xdr:colOff>
      <xdr:row>58</xdr:row>
      <xdr:rowOff>55169</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89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46296</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626428" y="999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95529</xdr:rowOff>
    </xdr:from>
    <xdr:to>
      <xdr:col>36</xdr:col>
      <xdr:colOff>165100</xdr:colOff>
      <xdr:row>58</xdr:row>
      <xdr:rowOff>25679</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86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16806</xdr:rowOff>
    </xdr:from>
    <xdr:ext cx="469744"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37428" y="996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70</xdr:row>
      <xdr:rowOff>111777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7855</xdr:rowOff>
    </xdr:from>
    <xdr:to>
      <xdr:col>54</xdr:col>
      <xdr:colOff>189865</xdr:colOff>
      <xdr:row>77</xdr:row>
      <xdr:rowOff>85750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80805"/>
          <a:ext cx="1270" cy="1106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89577</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2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85750</xdr:rowOff>
    </xdr:from>
    <xdr:to>
      <xdr:col>55</xdr:col>
      <xdr:colOff>88900</xdr:colOff>
      <xdr:row>77</xdr:row>
      <xdr:rowOff>85750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2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125982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5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7855</xdr:rowOff>
    </xdr:from>
    <xdr:to>
      <xdr:col>55</xdr:col>
      <xdr:colOff>88900</xdr:colOff>
      <xdr:row>71</xdr:row>
      <xdr:rowOff>7855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8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146386</xdr:rowOff>
    </xdr:from>
    <xdr:to>
      <xdr:col>55</xdr:col>
      <xdr:colOff>0</xdr:colOff>
      <xdr:row>73</xdr:row>
      <xdr:rowOff>24600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2490786"/>
          <a:ext cx="838200" cy="4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83443</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2770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105016</xdr:rowOff>
    </xdr:from>
    <xdr:to>
      <xdr:col>55</xdr:col>
      <xdr:colOff>50800</xdr:colOff>
      <xdr:row>75</xdr:row>
      <xdr:rowOff>35166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27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125413</xdr:rowOff>
    </xdr:from>
    <xdr:to>
      <xdr:col>50</xdr:col>
      <xdr:colOff>114300</xdr:colOff>
      <xdr:row>72</xdr:row>
      <xdr:rowOff>146386</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2469813"/>
          <a:ext cx="889000" cy="2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103474</xdr:rowOff>
    </xdr:from>
    <xdr:to>
      <xdr:col>50</xdr:col>
      <xdr:colOff>165100</xdr:colOff>
      <xdr:row>75</xdr:row>
      <xdr:rowOff>33624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279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24751</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288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36202</xdr:rowOff>
    </xdr:from>
    <xdr:to>
      <xdr:col>45</xdr:col>
      <xdr:colOff>177800</xdr:colOff>
      <xdr:row>72</xdr:row>
      <xdr:rowOff>125413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2380602"/>
          <a:ext cx="889000" cy="8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39636</xdr:rowOff>
    </xdr:from>
    <xdr:to>
      <xdr:col>46</xdr:col>
      <xdr:colOff>38100</xdr:colOff>
      <xdr:row>74</xdr:row>
      <xdr:rowOff>141236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272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132363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281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125755</xdr:rowOff>
    </xdr:from>
    <xdr:to>
      <xdr:col>41</xdr:col>
      <xdr:colOff>50800</xdr:colOff>
      <xdr:row>72</xdr:row>
      <xdr:rowOff>36202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2127255"/>
          <a:ext cx="889000" cy="25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66040</xdr:rowOff>
    </xdr:from>
    <xdr:to>
      <xdr:col>41</xdr:col>
      <xdr:colOff>101600</xdr:colOff>
      <xdr:row>74</xdr:row>
      <xdr:rowOff>167640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27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158767</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284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40094</xdr:rowOff>
    </xdr:from>
    <xdr:to>
      <xdr:col>36</xdr:col>
      <xdr:colOff>165100</xdr:colOff>
      <xdr:row>73</xdr:row>
      <xdr:rowOff>141694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25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132821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64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145250</xdr:rowOff>
    </xdr:from>
    <xdr:to>
      <xdr:col>55</xdr:col>
      <xdr:colOff>50800</xdr:colOff>
      <xdr:row>73</xdr:row>
      <xdr:rowOff>75400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24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168127</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34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95586</xdr:rowOff>
    </xdr:from>
    <xdr:to>
      <xdr:col>50</xdr:col>
      <xdr:colOff>165100</xdr:colOff>
      <xdr:row>73</xdr:row>
      <xdr:rowOff>25736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243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42263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221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74613</xdr:rowOff>
    </xdr:from>
    <xdr:to>
      <xdr:col>46</xdr:col>
      <xdr:colOff>38100</xdr:colOff>
      <xdr:row>73</xdr:row>
      <xdr:rowOff>4763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241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21290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194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156852</xdr:rowOff>
    </xdr:from>
    <xdr:to>
      <xdr:col>41</xdr:col>
      <xdr:colOff>101600</xdr:colOff>
      <xdr:row>72</xdr:row>
      <xdr:rowOff>87002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232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103529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10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74955</xdr:rowOff>
    </xdr:from>
    <xdr:to>
      <xdr:col>36</xdr:col>
      <xdr:colOff>165100</xdr:colOff>
      <xdr:row>71</xdr:row>
      <xdr:rowOff>5105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207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21632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185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7341</xdr:rowOff>
    </xdr:from>
    <xdr:to>
      <xdr:col>54</xdr:col>
      <xdr:colOff>189865</xdr:colOff>
      <xdr:row>98</xdr:row>
      <xdr:rowOff>91191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37841"/>
          <a:ext cx="1270" cy="1455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95018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9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91191</xdr:rowOff>
    </xdr:from>
    <xdr:to>
      <xdr:col>55</xdr:col>
      <xdr:colOff>88900</xdr:colOff>
      <xdr:row>98</xdr:row>
      <xdr:rowOff>91191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93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125468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1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7341</xdr:rowOff>
    </xdr:from>
    <xdr:to>
      <xdr:col>55</xdr:col>
      <xdr:colOff>88900</xdr:colOff>
      <xdr:row>90</xdr:row>
      <xdr:rowOff>7341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3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125549</xdr:rowOff>
    </xdr:from>
    <xdr:to>
      <xdr:col>55</xdr:col>
      <xdr:colOff>0</xdr:colOff>
      <xdr:row>95</xdr:row>
      <xdr:rowOff>32418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241849"/>
          <a:ext cx="838200" cy="78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35803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323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57376</xdr:rowOff>
    </xdr:from>
    <xdr:to>
      <xdr:col>55</xdr:col>
      <xdr:colOff>50800</xdr:colOff>
      <xdr:row>95</xdr:row>
      <xdr:rowOff>158976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125549</xdr:rowOff>
    </xdr:from>
    <xdr:to>
      <xdr:col>50</xdr:col>
      <xdr:colOff>114300</xdr:colOff>
      <xdr:row>94</xdr:row>
      <xdr:rowOff>127721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241849"/>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113748</xdr:rowOff>
    </xdr:from>
    <xdr:to>
      <xdr:col>50</xdr:col>
      <xdr:colOff>165100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35025</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4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81727</xdr:rowOff>
    </xdr:from>
    <xdr:to>
      <xdr:col>45</xdr:col>
      <xdr:colOff>177800</xdr:colOff>
      <xdr:row>94</xdr:row>
      <xdr:rowOff>127721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198027"/>
          <a:ext cx="889000" cy="4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117132</xdr:rowOff>
    </xdr:from>
    <xdr:to>
      <xdr:col>46</xdr:col>
      <xdr:colOff>38100</xdr:colOff>
      <xdr:row>96</xdr:row>
      <xdr:rowOff>47282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38409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49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101730</xdr:rowOff>
    </xdr:from>
    <xdr:to>
      <xdr:col>41</xdr:col>
      <xdr:colOff>50800</xdr:colOff>
      <xdr:row>94</xdr:row>
      <xdr:rowOff>81727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046580"/>
          <a:ext cx="889000" cy="15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102662</xdr:rowOff>
    </xdr:from>
    <xdr:to>
      <xdr:col>41</xdr:col>
      <xdr:colOff>101600</xdr:colOff>
      <xdr:row>96</xdr:row>
      <xdr:rowOff>32812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23939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48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116858</xdr:rowOff>
    </xdr:from>
    <xdr:to>
      <xdr:col>36</xdr:col>
      <xdr:colOff>165100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38135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49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153068</xdr:rowOff>
    </xdr:from>
    <xdr:to>
      <xdr:col>55</xdr:col>
      <xdr:colOff>50800</xdr:colOff>
      <xdr:row>95</xdr:row>
      <xdr:rowOff>83218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26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4495</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12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74749</xdr:rowOff>
    </xdr:from>
    <xdr:to>
      <xdr:col>50</xdr:col>
      <xdr:colOff>165100</xdr:colOff>
      <xdr:row>95</xdr:row>
      <xdr:rowOff>4899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19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21426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596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76921</xdr:rowOff>
    </xdr:from>
    <xdr:to>
      <xdr:col>46</xdr:col>
      <xdr:colOff>38100</xdr:colOff>
      <xdr:row>95</xdr:row>
      <xdr:rowOff>7071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19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23598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596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30927</xdr:rowOff>
    </xdr:from>
    <xdr:to>
      <xdr:col>41</xdr:col>
      <xdr:colOff>101600</xdr:colOff>
      <xdr:row>94</xdr:row>
      <xdr:rowOff>132527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14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149054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592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50930</xdr:rowOff>
    </xdr:from>
    <xdr:to>
      <xdr:col>36</xdr:col>
      <xdr:colOff>165100</xdr:colOff>
      <xdr:row>93</xdr:row>
      <xdr:rowOff>152530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59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169057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577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127399</xdr:rowOff>
    </xdr:from>
    <xdr:to>
      <xdr:col>85</xdr:col>
      <xdr:colOff>126364</xdr:colOff>
      <xdr:row>39</xdr:row>
      <xdr:rowOff>31605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99449"/>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35432</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2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31605</xdr:rowOff>
    </xdr:from>
    <xdr:to>
      <xdr:col>86</xdr:col>
      <xdr:colOff>25400</xdr:colOff>
      <xdr:row>39</xdr:row>
      <xdr:rowOff>31605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18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74076</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7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127399</xdr:rowOff>
    </xdr:from>
    <xdr:to>
      <xdr:col>86</xdr:col>
      <xdr:colOff>25400</xdr:colOff>
      <xdr:row>29</xdr:row>
      <xdr:rowOff>127399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74168</xdr:rowOff>
    </xdr:from>
    <xdr:to>
      <xdr:col>85</xdr:col>
      <xdr:colOff>127000</xdr:colOff>
      <xdr:row>36</xdr:row>
      <xdr:rowOff>97028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074918"/>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43923</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446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65496</xdr:rowOff>
    </xdr:from>
    <xdr:to>
      <xdr:col>85</xdr:col>
      <xdr:colOff>177800</xdr:colOff>
      <xdr:row>35</xdr:row>
      <xdr:rowOff>167096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06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152872</xdr:rowOff>
    </xdr:from>
    <xdr:to>
      <xdr:col>81</xdr:col>
      <xdr:colOff>50800</xdr:colOff>
      <xdr:row>36</xdr:row>
      <xdr:rowOff>97028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153622"/>
          <a:ext cx="8890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97391</xdr:rowOff>
    </xdr:from>
    <xdr:to>
      <xdr:col>81</xdr:col>
      <xdr:colOff>101600</xdr:colOff>
      <xdr:row>36</xdr:row>
      <xdr:rowOff>27541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44068</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587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35524</xdr:rowOff>
    </xdr:from>
    <xdr:to>
      <xdr:col>76</xdr:col>
      <xdr:colOff>114300</xdr:colOff>
      <xdr:row>35</xdr:row>
      <xdr:rowOff>152872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5864824"/>
          <a:ext cx="889000" cy="28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40241</xdr:rowOff>
    </xdr:from>
    <xdr:to>
      <xdr:col>76</xdr:col>
      <xdr:colOff>165100</xdr:colOff>
      <xdr:row>36</xdr:row>
      <xdr:rowOff>141841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1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132968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0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35524</xdr:rowOff>
    </xdr:from>
    <xdr:to>
      <xdr:col>71</xdr:col>
      <xdr:colOff>177800</xdr:colOff>
      <xdr:row>35</xdr:row>
      <xdr:rowOff>125984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5864824"/>
          <a:ext cx="889000" cy="26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32512</xdr:rowOff>
    </xdr:from>
    <xdr:to>
      <xdr:col>72</xdr:col>
      <xdr:colOff>38100</xdr:colOff>
      <xdr:row>36</xdr:row>
      <xdr:rowOff>134112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0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125239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9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46119</xdr:rowOff>
    </xdr:from>
    <xdr:to>
      <xdr:col>67</xdr:col>
      <xdr:colOff>101600</xdr:colOff>
      <xdr:row>36</xdr:row>
      <xdr:rowOff>147719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1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138846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1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23368</xdr:rowOff>
    </xdr:from>
    <xdr:to>
      <xdr:col>85</xdr:col>
      <xdr:colOff>177800</xdr:colOff>
      <xdr:row>35</xdr:row>
      <xdr:rowOff>124968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46245</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87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46228</xdr:rowOff>
    </xdr:from>
    <xdr:to>
      <xdr:col>81</xdr:col>
      <xdr:colOff>101600</xdr:colOff>
      <xdr:row>36</xdr:row>
      <xdr:rowOff>147828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1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138955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311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102072</xdr:rowOff>
    </xdr:from>
    <xdr:to>
      <xdr:col>76</xdr:col>
      <xdr:colOff>165100</xdr:colOff>
      <xdr:row>36</xdr:row>
      <xdr:rowOff>32222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10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48749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87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156174</xdr:rowOff>
    </xdr:from>
    <xdr:to>
      <xdr:col>72</xdr:col>
      <xdr:colOff>38100</xdr:colOff>
      <xdr:row>34</xdr:row>
      <xdr:rowOff>86324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581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102851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58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75184</xdr:rowOff>
    </xdr:from>
    <xdr:to>
      <xdr:col>67</xdr:col>
      <xdr:colOff>101600</xdr:colOff>
      <xdr:row>36</xdr:row>
      <xdr:rowOff>5334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0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21861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85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149092</xdr:rowOff>
    </xdr:from>
    <xdr:to>
      <xdr:col>85</xdr:col>
      <xdr:colOff>126364</xdr:colOff>
      <xdr:row>57</xdr:row>
      <xdr:rowOff>167589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893042"/>
          <a:ext cx="1269" cy="104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171416</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99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167589</xdr:rowOff>
    </xdr:from>
    <xdr:to>
      <xdr:col>86</xdr:col>
      <xdr:colOff>25400</xdr:colOff>
      <xdr:row>57</xdr:row>
      <xdr:rowOff>167589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994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95769</xdr:rowOff>
    </xdr:from>
    <xdr:ext cx="534377"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668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149092</xdr:rowOff>
    </xdr:from>
    <xdr:to>
      <xdr:col>86</xdr:col>
      <xdr:colOff>25400</xdr:colOff>
      <xdr:row>51</xdr:row>
      <xdr:rowOff>149092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89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70224</xdr:rowOff>
    </xdr:from>
    <xdr:to>
      <xdr:col>85</xdr:col>
      <xdr:colOff>127000</xdr:colOff>
      <xdr:row>55</xdr:row>
      <xdr:rowOff>112554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5481300" y="9499974"/>
          <a:ext cx="838200" cy="4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169118</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255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146241</xdr:rowOff>
    </xdr:from>
    <xdr:to>
      <xdr:col>85</xdr:col>
      <xdr:colOff>177800</xdr:colOff>
      <xdr:row>55</xdr:row>
      <xdr:rowOff>76391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40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27534</xdr:rowOff>
    </xdr:from>
    <xdr:to>
      <xdr:col>81</xdr:col>
      <xdr:colOff>50800</xdr:colOff>
      <xdr:row>55</xdr:row>
      <xdr:rowOff>70224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285834"/>
          <a:ext cx="889000" cy="21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95586</xdr:rowOff>
    </xdr:from>
    <xdr:to>
      <xdr:col>81</xdr:col>
      <xdr:colOff>101600</xdr:colOff>
      <xdr:row>56</xdr:row>
      <xdr:rowOff>25736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16863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61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27534</xdr:rowOff>
    </xdr:from>
    <xdr:to>
      <xdr:col>76</xdr:col>
      <xdr:colOff>114300</xdr:colOff>
      <xdr:row>57</xdr:row>
      <xdr:rowOff>2445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285834"/>
          <a:ext cx="889000" cy="48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94862</xdr:rowOff>
    </xdr:from>
    <xdr:to>
      <xdr:col>76</xdr:col>
      <xdr:colOff>165100</xdr:colOff>
      <xdr:row>56</xdr:row>
      <xdr:rowOff>25012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16139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61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5455</xdr:rowOff>
    </xdr:from>
    <xdr:to>
      <xdr:col>71</xdr:col>
      <xdr:colOff>177800</xdr:colOff>
      <xdr:row>57</xdr:row>
      <xdr:rowOff>2445</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606655"/>
          <a:ext cx="889000" cy="16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46724</xdr:rowOff>
    </xdr:from>
    <xdr:to>
      <xdr:col>72</xdr:col>
      <xdr:colOff>38100</xdr:colOff>
      <xdr:row>56</xdr:row>
      <xdr:rowOff>148324</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164851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42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17767</xdr:rowOff>
    </xdr:from>
    <xdr:to>
      <xdr:col>67</xdr:col>
      <xdr:colOff>101600</xdr:colOff>
      <xdr:row>56</xdr:row>
      <xdr:rowOff>119367</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110494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71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61754</xdr:rowOff>
    </xdr:from>
    <xdr:to>
      <xdr:col>85</xdr:col>
      <xdr:colOff>177800</xdr:colOff>
      <xdr:row>55</xdr:row>
      <xdr:rowOff>163354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49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40181</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46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19424</xdr:rowOff>
    </xdr:from>
    <xdr:to>
      <xdr:col>81</xdr:col>
      <xdr:colOff>101600</xdr:colOff>
      <xdr:row>55</xdr:row>
      <xdr:rowOff>121024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44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137551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22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148184</xdr:rowOff>
    </xdr:from>
    <xdr:to>
      <xdr:col>76</xdr:col>
      <xdr:colOff>165100</xdr:colOff>
      <xdr:row>54</xdr:row>
      <xdr:rowOff>78334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23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94861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901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123095</xdr:rowOff>
    </xdr:from>
    <xdr:to>
      <xdr:col>72</xdr:col>
      <xdr:colOff>38100</xdr:colOff>
      <xdr:row>57</xdr:row>
      <xdr:rowOff>53245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7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44372</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81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126105</xdr:rowOff>
    </xdr:from>
    <xdr:to>
      <xdr:col>67</xdr:col>
      <xdr:colOff>101600</xdr:colOff>
      <xdr:row>56</xdr:row>
      <xdr:rowOff>56255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5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72782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a:extLst>
            <a:ext uri="{FF2B5EF4-FFF2-40B4-BE49-F238E27FC236}">
              <a16:creationId xmlns:a16="http://schemas.microsoft.com/office/drawing/2014/main" id="{00000000-0008-0000-07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162369</xdr:rowOff>
    </xdr:from>
    <xdr:to>
      <xdr:col>85</xdr:col>
      <xdr:colOff>126364</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6317595" y="12163869"/>
          <a:ext cx="1269" cy="1425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3" name="災害復旧費最小値テキスト">
          <a:extLst>
            <a:ext uri="{FF2B5EF4-FFF2-40B4-BE49-F238E27FC236}">
              <a16:creationId xmlns:a16="http://schemas.microsoft.com/office/drawing/2014/main" id="{00000000-0008-0000-0700-00007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109046</xdr:rowOff>
    </xdr:from>
    <xdr:ext cx="469744" cy="259045"/>
    <xdr:sp macro="" textlink="">
      <xdr:nvSpPr>
        <xdr:cNvPr id="635" name="災害復旧費最大値テキスト">
          <a:extLst>
            <a:ext uri="{FF2B5EF4-FFF2-40B4-BE49-F238E27FC236}">
              <a16:creationId xmlns:a16="http://schemas.microsoft.com/office/drawing/2014/main" id="{00000000-0008-0000-0700-00007B020000}"/>
            </a:ext>
          </a:extLst>
        </xdr:cNvPr>
        <xdr:cNvSpPr txBox="1"/>
      </xdr:nvSpPr>
      <xdr:spPr>
        <a:xfrm>
          <a:off x="16370300" y="1193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162369</xdr:rowOff>
    </xdr:from>
    <xdr:to>
      <xdr:col>86</xdr:col>
      <xdr:colOff>25400</xdr:colOff>
      <xdr:row>70</xdr:row>
      <xdr:rowOff>162369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2163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74249</xdr:rowOff>
    </xdr:from>
    <xdr:ext cx="378565" cy="259045"/>
    <xdr:sp macro="" textlink="">
      <xdr:nvSpPr>
        <xdr:cNvPr id="638" name="災害復旧費平均値テキスト">
          <a:extLst>
            <a:ext uri="{FF2B5EF4-FFF2-40B4-BE49-F238E27FC236}">
              <a16:creationId xmlns:a16="http://schemas.microsoft.com/office/drawing/2014/main" id="{00000000-0008-0000-0700-00007E020000}"/>
            </a:ext>
          </a:extLst>
        </xdr:cNvPr>
        <xdr:cNvSpPr txBox="1"/>
      </xdr:nvSpPr>
      <xdr:spPr>
        <a:xfrm>
          <a:off x="16370300" y="13275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51372</xdr:rowOff>
    </xdr:from>
    <xdr:to>
      <xdr:col>85</xdr:col>
      <xdr:colOff>177800</xdr:colOff>
      <xdr:row>78</xdr:row>
      <xdr:rowOff>152972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6268700" y="1342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80899</xdr:rowOff>
    </xdr:from>
    <xdr:to>
      <xdr:col>81</xdr:col>
      <xdr:colOff>101600</xdr:colOff>
      <xdr:row>79</xdr:row>
      <xdr:rowOff>11049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5430500" y="1345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27576</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22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100140</xdr:rowOff>
    </xdr:from>
    <xdr:to>
      <xdr:col>76</xdr:col>
      <xdr:colOff>165100</xdr:colOff>
      <xdr:row>79</xdr:row>
      <xdr:rowOff>30290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541500" y="1347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46817</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3017" y="13248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89852</xdr:rowOff>
    </xdr:from>
    <xdr:to>
      <xdr:col>72</xdr:col>
      <xdr:colOff>38100</xdr:colOff>
      <xdr:row>79</xdr:row>
      <xdr:rowOff>20002</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3652500" y="1346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36529</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4017" y="1323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35370</xdr:rowOff>
    </xdr:from>
    <xdr:to>
      <xdr:col>67</xdr:col>
      <xdr:colOff>101600</xdr:colOff>
      <xdr:row>78</xdr:row>
      <xdr:rowOff>136970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2763500" y="1340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153497</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183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7" name="災害復旧費該当値テキスト">
          <a:extLst>
            <a:ext uri="{FF2B5EF4-FFF2-40B4-BE49-F238E27FC236}">
              <a16:creationId xmlns:a16="http://schemas.microsoft.com/office/drawing/2014/main" id="{00000000-0008-0000-0700-000091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165675</xdr:rowOff>
    </xdr:from>
    <xdr:to>
      <xdr:col>85</xdr:col>
      <xdr:colOff>126364</xdr:colOff>
      <xdr:row>98</xdr:row>
      <xdr:rowOff>127242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96175"/>
          <a:ext cx="1269" cy="1333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131069</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93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127242</xdr:rowOff>
    </xdr:from>
    <xdr:to>
      <xdr:col>86</xdr:col>
      <xdr:colOff>25400</xdr:colOff>
      <xdr:row>98</xdr:row>
      <xdr:rowOff>127242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92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112352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371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63,091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165675</xdr:rowOff>
    </xdr:from>
    <xdr:to>
      <xdr:col>86</xdr:col>
      <xdr:colOff>25400</xdr:colOff>
      <xdr:row>90</xdr:row>
      <xdr:rowOff>165675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9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142157</xdr:rowOff>
    </xdr:from>
    <xdr:to>
      <xdr:col>85</xdr:col>
      <xdr:colOff>127000</xdr:colOff>
      <xdr:row>96</xdr:row>
      <xdr:rowOff>169590</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601357"/>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60428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481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37551</xdr:rowOff>
    </xdr:from>
    <xdr:to>
      <xdr:col>85</xdr:col>
      <xdr:colOff>177800</xdr:colOff>
      <xdr:row>96</xdr:row>
      <xdr:rowOff>139151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49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156959</xdr:rowOff>
    </xdr:from>
    <xdr:to>
      <xdr:col>81</xdr:col>
      <xdr:colOff>50800</xdr:colOff>
      <xdr:row>96</xdr:row>
      <xdr:rowOff>169590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616159"/>
          <a:ext cx="889000" cy="1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25291</xdr:rowOff>
    </xdr:from>
    <xdr:to>
      <xdr:col>81</xdr:col>
      <xdr:colOff>101600</xdr:colOff>
      <xdr:row>96</xdr:row>
      <xdr:rowOff>126891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48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143418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156959</xdr:rowOff>
    </xdr:from>
    <xdr:to>
      <xdr:col>76</xdr:col>
      <xdr:colOff>114300</xdr:colOff>
      <xdr:row>96</xdr:row>
      <xdr:rowOff>166846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16159"/>
          <a:ext cx="889000" cy="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5890</xdr:rowOff>
    </xdr:from>
    <xdr:to>
      <xdr:col>76</xdr:col>
      <xdr:colOff>165100</xdr:colOff>
      <xdr:row>96</xdr:row>
      <xdr:rowOff>107490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46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124017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4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166846</xdr:rowOff>
    </xdr:from>
    <xdr:to>
      <xdr:col>71</xdr:col>
      <xdr:colOff>177800</xdr:colOff>
      <xdr:row>97</xdr:row>
      <xdr:rowOff>33373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626046"/>
          <a:ext cx="889000" cy="37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30550</xdr:rowOff>
    </xdr:from>
    <xdr:to>
      <xdr:col>72</xdr:col>
      <xdr:colOff>38100</xdr:colOff>
      <xdr:row>96</xdr:row>
      <xdr:rowOff>132150</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4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148677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51552</xdr:rowOff>
    </xdr:from>
    <xdr:to>
      <xdr:col>67</xdr:col>
      <xdr:colOff>101600</xdr:colOff>
      <xdr:row>96</xdr:row>
      <xdr:rowOff>153152</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169679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8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91357</xdr:rowOff>
    </xdr:from>
    <xdr:to>
      <xdr:col>85</xdr:col>
      <xdr:colOff>177800</xdr:colOff>
      <xdr:row>97</xdr:row>
      <xdr:rowOff>21507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5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69784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2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118790</xdr:rowOff>
    </xdr:from>
    <xdr:to>
      <xdr:col>81</xdr:col>
      <xdr:colOff>101600</xdr:colOff>
      <xdr:row>97</xdr:row>
      <xdr:rowOff>48940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7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40067</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67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106159</xdr:rowOff>
    </xdr:from>
    <xdr:to>
      <xdr:col>76</xdr:col>
      <xdr:colOff>165100</xdr:colOff>
      <xdr:row>97</xdr:row>
      <xdr:rowOff>36309</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6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27436</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5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116046</xdr:rowOff>
    </xdr:from>
    <xdr:to>
      <xdr:col>72</xdr:col>
      <xdr:colOff>38100</xdr:colOff>
      <xdr:row>97</xdr:row>
      <xdr:rowOff>46196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7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37323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67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154023</xdr:rowOff>
    </xdr:from>
    <xdr:to>
      <xdr:col>67</xdr:col>
      <xdr:colOff>101600</xdr:colOff>
      <xdr:row>97</xdr:row>
      <xdr:rowOff>84173</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1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75300</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0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109982</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53482"/>
          <a:ext cx="1269"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56659</xdr:rowOff>
    </xdr:from>
    <xdr:ext cx="378565"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287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109982</xdr:rowOff>
    </xdr:from>
    <xdr:to>
      <xdr:col>116</xdr:col>
      <xdr:colOff>152400</xdr:colOff>
      <xdr:row>30</xdr:row>
      <xdr:rowOff>109982</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11193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354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159766</xdr:rowOff>
    </xdr:from>
    <xdr:to>
      <xdr:col>116</xdr:col>
      <xdr:colOff>114300</xdr:colOff>
      <xdr:row>38</xdr:row>
      <xdr:rowOff>89916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136906</xdr:rowOff>
    </xdr:from>
    <xdr:to>
      <xdr:col>112</xdr:col>
      <xdr:colOff>38100</xdr:colOff>
      <xdr:row>38</xdr:row>
      <xdr:rowOff>67056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83583</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255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139192</xdr:rowOff>
    </xdr:from>
    <xdr:to>
      <xdr:col>107</xdr:col>
      <xdr:colOff>101600</xdr:colOff>
      <xdr:row>38</xdr:row>
      <xdr:rowOff>69342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85869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77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111760</xdr:rowOff>
    </xdr:from>
    <xdr:to>
      <xdr:col>102</xdr:col>
      <xdr:colOff>165100</xdr:colOff>
      <xdr:row>38</xdr:row>
      <xdr:rowOff>41910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58437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88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84328</xdr:rowOff>
    </xdr:from>
    <xdr:to>
      <xdr:col>98</xdr:col>
      <xdr:colOff>38100</xdr:colOff>
      <xdr:row>38</xdr:row>
      <xdr:rowOff>14478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31005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99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総務費については、令和２年度は特別定額給付金給付事業費により大幅に増加しているが、令和３年度以降、令和元年度以前の水準に戻っている。近年は類似団体よりも高い水準にあるが、財政調整基金積立金として法人市民税還付準備金やふるさと納税寄附金を積み立てていること、庁舎建設等基金積立金として施設整備資金を積み立てていること、</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公共施設の整備</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Ｒ６：文化会館リニューアル等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）を行ったことが主な理由である。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・民生費については、高齢社会の進展に伴う老人福祉費及び生活保護費の増や少子化対策による児童福祉費の増等により、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３年</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度</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まで増加の一途をたどっていたが、令和４年度は給付金給付事業費の減などにより令和３年度と比較して減少した。令和５年度は、物価高騰緊急支援給付金給付事業費の増など</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、令和６年度は、定額減税調整給付金給付事業費の創設等により、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傾向にある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衛生費については、令和２年度及び令和３年度は一般廃棄物処理施設建設基金の積立て、令和３年度及び令和４年度は新型コロナウイルス対応関係経費の拡大、令和５年度はごみ中間処理施設建設本格化に伴う負担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拡大</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、令和６年度は母子保健予防接種事業費の増などにより、高い水準で推移している。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・教育費については、令和４年度に北部学校給食センターの建て替えたことの反動により、令和５年度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以降</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は減少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傾向となって</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いる。なお、令和４年度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以降</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は、老朽化した小・中学校の建て替えに備えた学校施設整備基金への積立てを行っていることから、令和２年度以前に比べ高い水準となっている。</a:t>
          </a:r>
          <a:b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b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・土木費については、社会資本整備に関する事業（街路整備、生活道路整備、公園緑地整備等）を進めているため、近年は類似団体と比較して高い水準となっている。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神奈川県厚木市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実質収支比率は、前年度と比較して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2.35</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9.68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％となった。これは、分子となる実質収支の額が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14.7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億）したことによるものである。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実質単年度収支比率については、単年度収支が</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マイナスからプラスへ転じたことで、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2.19</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3.22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神奈川県厚木市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一般会計については、分子である実質収支が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病院事業会計については、令和２年度及び令和３年度は入院患者及び外来患者並びに入院単価の増や、コロナ患者受入れ体制確保に係る補助金（病床確保料）による収益増により数値改善が図られたが、令和４年度以降は同補助金が減少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令和６年度は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5.68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公共下水道事業特別会計については、過去の下水道整備期の起債償還が進んだことから、分子である資金剰</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額が増加した影響により、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ント上昇して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介護保険事業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特別会計及び</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国民健康保険事業特別会計については、分子である実質収支の増減に応じて数値が変動した。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7750\Downloads\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1">
          <cell r="B71" t="str">
            <v>R04</v>
          </cell>
          <cell r="C71" t="str">
            <v>R05</v>
          </cell>
          <cell r="D71" t="str">
            <v>R06</v>
          </cell>
        </row>
        <row r="72">
          <cell r="A72" t="str">
            <v>財政調整基金</v>
          </cell>
          <cell r="B72">
            <v>14156</v>
          </cell>
          <cell r="C72">
            <v>16079</v>
          </cell>
          <cell r="D72">
            <v>16362</v>
          </cell>
        </row>
        <row r="73">
          <cell r="A73" t="str">
            <v>減債基金</v>
          </cell>
          <cell r="B73" t="str">
            <v>-</v>
          </cell>
          <cell r="C73" t="str">
            <v>-</v>
          </cell>
          <cell r="D73" t="str">
            <v>-</v>
          </cell>
        </row>
        <row r="74">
          <cell r="A74" t="str">
            <v>その他特定目的基金</v>
          </cell>
          <cell r="B74">
            <v>14199</v>
          </cell>
          <cell r="C74">
            <v>15489</v>
          </cell>
          <cell r="D74">
            <v>15210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3" customWidth="1"/>
    <col min="12" max="12" width="2.21875" style="163" customWidth="1"/>
    <col min="13" max="17" width="2.33203125" style="163" customWidth="1"/>
    <col min="18" max="119" width="2.109375" style="163" customWidth="1"/>
    <col min="120" max="16384" width="0" style="163"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4"/>
      <c r="DK1" s="164"/>
      <c r="DL1" s="164"/>
      <c r="DM1" s="164"/>
      <c r="DN1" s="164"/>
      <c r="DO1" s="164"/>
    </row>
    <row r="2" spans="1:119" ht="24" thickBot="1" x14ac:dyDescent="0.25">
      <c r="B2" s="165" t="s">
        <v>77</v>
      </c>
      <c r="C2" s="165"/>
      <c r="D2" s="166"/>
    </row>
    <row r="3" spans="1:119" ht="18.75" customHeight="1" thickBot="1" x14ac:dyDescent="0.25">
      <c r="A3" s="164"/>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4"/>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115079049</v>
      </c>
      <c r="BO4" s="449"/>
      <c r="BP4" s="449"/>
      <c r="BQ4" s="449"/>
      <c r="BR4" s="449"/>
      <c r="BS4" s="449"/>
      <c r="BT4" s="449"/>
      <c r="BU4" s="450"/>
      <c r="BV4" s="448">
        <v>108164218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9.6999999999999993</v>
      </c>
      <c r="CU4" s="589"/>
      <c r="CV4" s="589"/>
      <c r="CW4" s="589"/>
      <c r="CX4" s="589"/>
      <c r="CY4" s="589"/>
      <c r="CZ4" s="589"/>
      <c r="DA4" s="590"/>
      <c r="DB4" s="588">
        <v>7.3</v>
      </c>
      <c r="DC4" s="589"/>
      <c r="DD4" s="589"/>
      <c r="DE4" s="589"/>
      <c r="DF4" s="589"/>
      <c r="DG4" s="589"/>
      <c r="DH4" s="589"/>
      <c r="DI4" s="590"/>
    </row>
    <row r="5" spans="1:119" ht="18.75" customHeight="1" x14ac:dyDescent="0.2">
      <c r="A5" s="164"/>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109487991</v>
      </c>
      <c r="BO5" s="420"/>
      <c r="BP5" s="420"/>
      <c r="BQ5" s="420"/>
      <c r="BR5" s="420"/>
      <c r="BS5" s="420"/>
      <c r="BT5" s="420"/>
      <c r="BU5" s="421"/>
      <c r="BV5" s="419">
        <v>102832247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93.3</v>
      </c>
      <c r="CU5" s="417"/>
      <c r="CV5" s="417"/>
      <c r="CW5" s="417"/>
      <c r="CX5" s="417"/>
      <c r="CY5" s="417"/>
      <c r="CZ5" s="417"/>
      <c r="DA5" s="418"/>
      <c r="DB5" s="416">
        <v>88.5</v>
      </c>
      <c r="DC5" s="417"/>
      <c r="DD5" s="417"/>
      <c r="DE5" s="417"/>
      <c r="DF5" s="417"/>
      <c r="DG5" s="417"/>
      <c r="DH5" s="417"/>
      <c r="DI5" s="418"/>
    </row>
    <row r="6" spans="1:119" ht="18.75" customHeight="1" x14ac:dyDescent="0.2">
      <c r="A6" s="164"/>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98</v>
      </c>
      <c r="AV6" s="478"/>
      <c r="AW6" s="478"/>
      <c r="AX6" s="478"/>
      <c r="AY6" s="433" t="s">
        <v>99</v>
      </c>
      <c r="AZ6" s="434"/>
      <c r="BA6" s="434"/>
      <c r="BB6" s="434"/>
      <c r="BC6" s="434"/>
      <c r="BD6" s="434"/>
      <c r="BE6" s="434"/>
      <c r="BF6" s="434"/>
      <c r="BG6" s="434"/>
      <c r="BH6" s="434"/>
      <c r="BI6" s="434"/>
      <c r="BJ6" s="434"/>
      <c r="BK6" s="434"/>
      <c r="BL6" s="434"/>
      <c r="BM6" s="435"/>
      <c r="BN6" s="419">
        <v>5591058</v>
      </c>
      <c r="BO6" s="420"/>
      <c r="BP6" s="420"/>
      <c r="BQ6" s="420"/>
      <c r="BR6" s="420"/>
      <c r="BS6" s="420"/>
      <c r="BT6" s="420"/>
      <c r="BU6" s="421"/>
      <c r="BV6" s="419">
        <v>5331971</v>
      </c>
      <c r="BW6" s="420"/>
      <c r="BX6" s="420"/>
      <c r="BY6" s="420"/>
      <c r="BZ6" s="420"/>
      <c r="CA6" s="420"/>
      <c r="CB6" s="420"/>
      <c r="CC6" s="421"/>
      <c r="CD6" s="459" t="s">
        <v>100</v>
      </c>
      <c r="CE6" s="379"/>
      <c r="CF6" s="379"/>
      <c r="CG6" s="379"/>
      <c r="CH6" s="379"/>
      <c r="CI6" s="379"/>
      <c r="CJ6" s="379"/>
      <c r="CK6" s="379"/>
      <c r="CL6" s="379"/>
      <c r="CM6" s="379"/>
      <c r="CN6" s="379"/>
      <c r="CO6" s="379"/>
      <c r="CP6" s="379"/>
      <c r="CQ6" s="379"/>
      <c r="CR6" s="379"/>
      <c r="CS6" s="460"/>
      <c r="CT6" s="562">
        <v>93.3</v>
      </c>
      <c r="CU6" s="563"/>
      <c r="CV6" s="563"/>
      <c r="CW6" s="563"/>
      <c r="CX6" s="563"/>
      <c r="CY6" s="563"/>
      <c r="CZ6" s="563"/>
      <c r="DA6" s="564"/>
      <c r="DB6" s="562">
        <v>88.5</v>
      </c>
      <c r="DC6" s="563"/>
      <c r="DD6" s="563"/>
      <c r="DE6" s="563"/>
      <c r="DF6" s="563"/>
      <c r="DG6" s="563"/>
      <c r="DH6" s="563"/>
      <c r="DI6" s="564"/>
    </row>
    <row r="7" spans="1:119" ht="18.75" customHeight="1" x14ac:dyDescent="0.2">
      <c r="A7" s="164"/>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101</v>
      </c>
      <c r="AN7" s="376"/>
      <c r="AO7" s="376"/>
      <c r="AP7" s="376"/>
      <c r="AQ7" s="376"/>
      <c r="AR7" s="376"/>
      <c r="AS7" s="376"/>
      <c r="AT7" s="377"/>
      <c r="AU7" s="477" t="s">
        <v>98</v>
      </c>
      <c r="AV7" s="478"/>
      <c r="AW7" s="478"/>
      <c r="AX7" s="478"/>
      <c r="AY7" s="433" t="s">
        <v>102</v>
      </c>
      <c r="AZ7" s="434"/>
      <c r="BA7" s="434"/>
      <c r="BB7" s="434"/>
      <c r="BC7" s="434"/>
      <c r="BD7" s="434"/>
      <c r="BE7" s="434"/>
      <c r="BF7" s="434"/>
      <c r="BG7" s="434"/>
      <c r="BH7" s="434"/>
      <c r="BI7" s="434"/>
      <c r="BJ7" s="434"/>
      <c r="BK7" s="434"/>
      <c r="BL7" s="434"/>
      <c r="BM7" s="435"/>
      <c r="BN7" s="419">
        <v>328526</v>
      </c>
      <c r="BO7" s="420"/>
      <c r="BP7" s="420"/>
      <c r="BQ7" s="420"/>
      <c r="BR7" s="420"/>
      <c r="BS7" s="420"/>
      <c r="BT7" s="420"/>
      <c r="BU7" s="421"/>
      <c r="BV7" s="419">
        <v>1535084</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54360214</v>
      </c>
      <c r="CU7" s="420"/>
      <c r="CV7" s="420"/>
      <c r="CW7" s="420"/>
      <c r="CX7" s="420"/>
      <c r="CY7" s="420"/>
      <c r="CZ7" s="420"/>
      <c r="DA7" s="421"/>
      <c r="DB7" s="419">
        <v>51812375</v>
      </c>
      <c r="DC7" s="420"/>
      <c r="DD7" s="420"/>
      <c r="DE7" s="420"/>
      <c r="DF7" s="420"/>
      <c r="DG7" s="420"/>
      <c r="DH7" s="420"/>
      <c r="DI7" s="421"/>
    </row>
    <row r="8" spans="1:119" ht="18.75" customHeight="1" thickBot="1" x14ac:dyDescent="0.25">
      <c r="A8" s="164"/>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5262532</v>
      </c>
      <c r="BO8" s="420"/>
      <c r="BP8" s="420"/>
      <c r="BQ8" s="420"/>
      <c r="BR8" s="420"/>
      <c r="BS8" s="420"/>
      <c r="BT8" s="420"/>
      <c r="BU8" s="421"/>
      <c r="BV8" s="419">
        <v>3796887</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1.18</v>
      </c>
      <c r="CU8" s="523"/>
      <c r="CV8" s="523"/>
      <c r="CW8" s="523"/>
      <c r="CX8" s="523"/>
      <c r="CY8" s="523"/>
      <c r="CZ8" s="523"/>
      <c r="DA8" s="524"/>
      <c r="DB8" s="522">
        <v>1.1499999999999999</v>
      </c>
      <c r="DC8" s="523"/>
      <c r="DD8" s="523"/>
      <c r="DE8" s="523"/>
      <c r="DF8" s="523"/>
      <c r="DG8" s="523"/>
      <c r="DH8" s="523"/>
      <c r="DI8" s="524"/>
    </row>
    <row r="9" spans="1:119" ht="18.75" customHeight="1" thickBot="1" x14ac:dyDescent="0.25">
      <c r="A9" s="164"/>
      <c r="B9" s="551" t="s">
        <v>107</v>
      </c>
      <c r="C9" s="552"/>
      <c r="D9" s="552"/>
      <c r="E9" s="552"/>
      <c r="F9" s="552"/>
      <c r="G9" s="552"/>
      <c r="H9" s="552"/>
      <c r="I9" s="552"/>
      <c r="J9" s="552"/>
      <c r="K9" s="470"/>
      <c r="L9" s="553" t="s">
        <v>108</v>
      </c>
      <c r="M9" s="554"/>
      <c r="N9" s="554"/>
      <c r="O9" s="554"/>
      <c r="P9" s="554"/>
      <c r="Q9" s="555"/>
      <c r="R9" s="556">
        <v>223705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1465645</v>
      </c>
      <c r="BO9" s="420"/>
      <c r="BP9" s="420"/>
      <c r="BQ9" s="420"/>
      <c r="BR9" s="420"/>
      <c r="BS9" s="420"/>
      <c r="BT9" s="420"/>
      <c r="BU9" s="421"/>
      <c r="BV9" s="419">
        <v>-1389811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7.5</v>
      </c>
      <c r="CU9" s="417"/>
      <c r="CV9" s="417"/>
      <c r="CW9" s="417"/>
      <c r="CX9" s="417"/>
      <c r="CY9" s="417"/>
      <c r="CZ9" s="417"/>
      <c r="DA9" s="418"/>
      <c r="DB9" s="416">
        <v>7.2</v>
      </c>
      <c r="DC9" s="417"/>
      <c r="DD9" s="417"/>
      <c r="DE9" s="417"/>
      <c r="DF9" s="417"/>
      <c r="DG9" s="417"/>
      <c r="DH9" s="417"/>
      <c r="DI9" s="418"/>
    </row>
    <row r="10" spans="1:119" ht="18.75" customHeight="1" thickBot="1" x14ac:dyDescent="0.25">
      <c r="A10" s="164"/>
      <c r="B10" s="551"/>
      <c r="C10" s="552"/>
      <c r="D10" s="552"/>
      <c r="E10" s="552"/>
      <c r="F10" s="552"/>
      <c r="G10" s="552"/>
      <c r="H10" s="552"/>
      <c r="I10" s="552"/>
      <c r="J10" s="552"/>
      <c r="K10" s="470"/>
      <c r="L10" s="375" t="s">
        <v>113</v>
      </c>
      <c r="M10" s="376"/>
      <c r="N10" s="376"/>
      <c r="O10" s="376"/>
      <c r="P10" s="376"/>
      <c r="Q10" s="377"/>
      <c r="R10" s="372">
        <v>225714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3104326</v>
      </c>
      <c r="BO10" s="420"/>
      <c r="BP10" s="420"/>
      <c r="BQ10" s="420"/>
      <c r="BR10" s="420"/>
      <c r="BS10" s="420"/>
      <c r="BT10" s="420"/>
      <c r="BU10" s="421"/>
      <c r="BV10" s="419">
        <v>4664568</v>
      </c>
      <c r="BW10" s="420"/>
      <c r="BX10" s="420"/>
      <c r="BY10" s="420"/>
      <c r="BZ10" s="420"/>
      <c r="CA10" s="420"/>
      <c r="CB10" s="420"/>
      <c r="CC10" s="421"/>
      <c r="CD10" s="167" t="s">
        <v>116</v>
      </c>
      <c r="CE10" s="168"/>
      <c r="CF10" s="168"/>
      <c r="CG10" s="168"/>
      <c r="CH10" s="168"/>
      <c r="CI10" s="168"/>
      <c r="CJ10" s="168"/>
      <c r="CK10" s="168"/>
      <c r="CL10" s="168"/>
      <c r="CM10" s="168"/>
      <c r="CN10" s="168"/>
      <c r="CO10" s="168"/>
      <c r="CP10" s="168"/>
      <c r="CQ10" s="168"/>
      <c r="CR10" s="168"/>
      <c r="CS10" s="169"/>
      <c r="CT10" s="170"/>
      <c r="CU10" s="171"/>
      <c r="CV10" s="171"/>
      <c r="CW10" s="171"/>
      <c r="CX10" s="171"/>
      <c r="CY10" s="171"/>
      <c r="CZ10" s="171"/>
      <c r="DA10" s="172"/>
      <c r="DB10" s="170"/>
      <c r="DC10" s="171"/>
      <c r="DD10" s="171"/>
      <c r="DE10" s="171"/>
      <c r="DF10" s="171"/>
      <c r="DG10" s="171"/>
      <c r="DH10" s="171"/>
      <c r="DI10" s="172"/>
    </row>
    <row r="11" spans="1:119" ht="18.75" customHeight="1" thickBot="1" x14ac:dyDescent="0.25">
      <c r="A11" s="164"/>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4"/>
      <c r="B12" s="525" t="s">
        <v>123</v>
      </c>
      <c r="C12" s="526"/>
      <c r="D12" s="526"/>
      <c r="E12" s="526"/>
      <c r="F12" s="526"/>
      <c r="G12" s="526"/>
      <c r="H12" s="526"/>
      <c r="I12" s="526"/>
      <c r="J12" s="526"/>
      <c r="K12" s="527"/>
      <c r="L12" s="534" t="s">
        <v>124</v>
      </c>
      <c r="M12" s="535"/>
      <c r="N12" s="535"/>
      <c r="O12" s="535"/>
      <c r="P12" s="535"/>
      <c r="Q12" s="536"/>
      <c r="R12" s="537">
        <v>223424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2820871</v>
      </c>
      <c r="BO12" s="420"/>
      <c r="BP12" s="420"/>
      <c r="BQ12" s="420"/>
      <c r="BR12" s="420"/>
      <c r="BS12" s="420"/>
      <c r="BT12" s="420"/>
      <c r="BU12" s="421"/>
      <c r="BV12" s="419">
        <v>2741824</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4"/>
      <c r="B13" s="528"/>
      <c r="C13" s="529"/>
      <c r="D13" s="529"/>
      <c r="E13" s="529"/>
      <c r="F13" s="529"/>
      <c r="G13" s="529"/>
      <c r="H13" s="529"/>
      <c r="I13" s="529"/>
      <c r="J13" s="529"/>
      <c r="K13" s="530"/>
      <c r="L13" s="173"/>
      <c r="M13" s="503" t="s">
        <v>130</v>
      </c>
      <c r="N13" s="504"/>
      <c r="O13" s="504"/>
      <c r="P13" s="504"/>
      <c r="Q13" s="505"/>
      <c r="R13" s="506">
        <v>213190</v>
      </c>
      <c r="S13" s="507"/>
      <c r="T13" s="507"/>
      <c r="U13" s="507"/>
      <c r="V13" s="508"/>
      <c r="W13" s="509" t="s">
        <v>131</v>
      </c>
      <c r="X13" s="405"/>
      <c r="Y13" s="405"/>
      <c r="Z13" s="405"/>
      <c r="AA13" s="405"/>
      <c r="AB13" s="406"/>
      <c r="AC13" s="372">
        <v>1230</v>
      </c>
      <c r="AD13" s="373"/>
      <c r="AE13" s="373"/>
      <c r="AF13" s="373"/>
      <c r="AG13" s="374"/>
      <c r="AH13" s="372">
        <v>1285</v>
      </c>
      <c r="AI13" s="373"/>
      <c r="AJ13" s="373"/>
      <c r="AK13" s="373"/>
      <c r="AL13" s="432"/>
      <c r="AM13" s="476" t="s">
        <v>132</v>
      </c>
      <c r="AN13" s="376"/>
      <c r="AO13" s="376"/>
      <c r="AP13" s="376"/>
      <c r="AQ13" s="376"/>
      <c r="AR13" s="376"/>
      <c r="AS13" s="376"/>
      <c r="AT13" s="377"/>
      <c r="AU13" s="477" t="s">
        <v>98</v>
      </c>
      <c r="AV13" s="478"/>
      <c r="AW13" s="478"/>
      <c r="AX13" s="478"/>
      <c r="AY13" s="433" t="s">
        <v>133</v>
      </c>
      <c r="AZ13" s="434"/>
      <c r="BA13" s="434"/>
      <c r="BB13" s="434"/>
      <c r="BC13" s="434"/>
      <c r="BD13" s="434"/>
      <c r="BE13" s="434"/>
      <c r="BF13" s="434"/>
      <c r="BG13" s="434"/>
      <c r="BH13" s="434"/>
      <c r="BI13" s="434"/>
      <c r="BJ13" s="434"/>
      <c r="BK13" s="434"/>
      <c r="BL13" s="434"/>
      <c r="BM13" s="435"/>
      <c r="BN13" s="419">
        <v>1749100</v>
      </c>
      <c r="BO13" s="420"/>
      <c r="BP13" s="420"/>
      <c r="BQ13" s="420"/>
      <c r="BR13" s="420"/>
      <c r="BS13" s="420"/>
      <c r="BT13" s="420"/>
      <c r="BU13" s="421"/>
      <c r="BV13" s="419">
        <v>532933</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3.7</v>
      </c>
      <c r="CU13" s="417"/>
      <c r="CV13" s="417"/>
      <c r="CW13" s="417"/>
      <c r="CX13" s="417"/>
      <c r="CY13" s="417"/>
      <c r="CZ13" s="417"/>
      <c r="DA13" s="418"/>
      <c r="DB13" s="416">
        <v>3.2</v>
      </c>
      <c r="DC13" s="417"/>
      <c r="DD13" s="417"/>
      <c r="DE13" s="417"/>
      <c r="DF13" s="417"/>
      <c r="DG13" s="417"/>
      <c r="DH13" s="417"/>
      <c r="DI13" s="418"/>
    </row>
    <row r="14" spans="1:119" ht="18.75" customHeight="1" thickBot="1" x14ac:dyDescent="0.25">
      <c r="A14" s="164"/>
      <c r="B14" s="528"/>
      <c r="C14" s="529"/>
      <c r="D14" s="529"/>
      <c r="E14" s="529"/>
      <c r="F14" s="529"/>
      <c r="G14" s="529"/>
      <c r="H14" s="529"/>
      <c r="I14" s="529"/>
      <c r="J14" s="529"/>
      <c r="K14" s="530"/>
      <c r="L14" s="493" t="s">
        <v>135</v>
      </c>
      <c r="M14" s="546"/>
      <c r="N14" s="546"/>
      <c r="O14" s="546"/>
      <c r="P14" s="546"/>
      <c r="Q14" s="547"/>
      <c r="R14" s="506">
        <v>223940</v>
      </c>
      <c r="S14" s="507"/>
      <c r="T14" s="507"/>
      <c r="U14" s="507"/>
      <c r="V14" s="508"/>
      <c r="W14" s="510"/>
      <c r="X14" s="408"/>
      <c r="Y14" s="408"/>
      <c r="Z14" s="408"/>
      <c r="AA14" s="408"/>
      <c r="AB14" s="409"/>
      <c r="AC14" s="499">
        <v>1.2</v>
      </c>
      <c r="AD14" s="500"/>
      <c r="AE14" s="500"/>
      <c r="AF14" s="500"/>
      <c r="AG14" s="501"/>
      <c r="AH14" s="499">
        <v>1.3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76.099999999999994</v>
      </c>
      <c r="CU14" s="517"/>
      <c r="CV14" s="517"/>
      <c r="CW14" s="517"/>
      <c r="CX14" s="517"/>
      <c r="CY14" s="517"/>
      <c r="CZ14" s="517"/>
      <c r="DA14" s="518"/>
      <c r="DB14" s="516">
        <v>56.2</v>
      </c>
      <c r="DC14" s="517"/>
      <c r="DD14" s="517"/>
      <c r="DE14" s="517"/>
      <c r="DF14" s="517"/>
      <c r="DG14" s="517"/>
      <c r="DH14" s="517"/>
      <c r="DI14" s="518"/>
    </row>
    <row r="15" spans="1:119" ht="18.75" customHeight="1" x14ac:dyDescent="0.2">
      <c r="A15" s="164"/>
      <c r="B15" s="528"/>
      <c r="C15" s="529"/>
      <c r="D15" s="529"/>
      <c r="E15" s="529"/>
      <c r="F15" s="529"/>
      <c r="G15" s="529"/>
      <c r="H15" s="529"/>
      <c r="I15" s="529"/>
      <c r="J15" s="529"/>
      <c r="K15" s="530"/>
      <c r="L15" s="173"/>
      <c r="M15" s="503" t="s">
        <v>130</v>
      </c>
      <c r="N15" s="504"/>
      <c r="O15" s="504"/>
      <c r="P15" s="504"/>
      <c r="Q15" s="505"/>
      <c r="R15" s="506">
        <v>214571</v>
      </c>
      <c r="S15" s="507"/>
      <c r="T15" s="507"/>
      <c r="U15" s="507"/>
      <c r="V15" s="508"/>
      <c r="W15" s="509" t="s">
        <v>137</v>
      </c>
      <c r="X15" s="405"/>
      <c r="Y15" s="405"/>
      <c r="Z15" s="405"/>
      <c r="AA15" s="405"/>
      <c r="AB15" s="406"/>
      <c r="AC15" s="372">
        <v>25654</v>
      </c>
      <c r="AD15" s="373"/>
      <c r="AE15" s="373"/>
      <c r="AF15" s="373"/>
      <c r="AG15" s="374"/>
      <c r="AH15" s="372">
        <v>27669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42136554</v>
      </c>
      <c r="BO15" s="449"/>
      <c r="BP15" s="449"/>
      <c r="BQ15" s="449"/>
      <c r="BR15" s="449"/>
      <c r="BS15" s="449"/>
      <c r="BT15" s="449"/>
      <c r="BU15" s="450"/>
      <c r="BV15" s="448">
        <v>40225292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4"/>
      <c r="CU15" s="175"/>
      <c r="CV15" s="175"/>
      <c r="CW15" s="175"/>
      <c r="CX15" s="175"/>
      <c r="CY15" s="175"/>
      <c r="CZ15" s="175"/>
      <c r="DA15" s="176"/>
      <c r="DB15" s="174"/>
      <c r="DC15" s="175"/>
      <c r="DD15" s="175"/>
      <c r="DE15" s="175"/>
      <c r="DF15" s="175"/>
      <c r="DG15" s="175"/>
      <c r="DH15" s="175"/>
      <c r="DI15" s="176"/>
    </row>
    <row r="16" spans="1:119" ht="18.75" customHeight="1" x14ac:dyDescent="0.2">
      <c r="A16" s="164"/>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25.9</v>
      </c>
      <c r="AD16" s="500"/>
      <c r="AE16" s="500"/>
      <c r="AF16" s="500"/>
      <c r="AG16" s="501"/>
      <c r="AH16" s="499">
        <v>27.4</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35107937</v>
      </c>
      <c r="BO16" s="420"/>
      <c r="BP16" s="420"/>
      <c r="BQ16" s="420"/>
      <c r="BR16" s="420"/>
      <c r="BS16" s="420"/>
      <c r="BT16" s="420"/>
      <c r="BU16" s="421"/>
      <c r="BV16" s="419">
        <v>34177636</v>
      </c>
      <c r="BW16" s="420"/>
      <c r="BX16" s="420"/>
      <c r="BY16" s="420"/>
      <c r="BZ16" s="420"/>
      <c r="CA16" s="420"/>
      <c r="CB16" s="420"/>
      <c r="CC16" s="421"/>
      <c r="CD16" s="177"/>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4"/>
      <c r="B17" s="531"/>
      <c r="C17" s="532"/>
      <c r="D17" s="532"/>
      <c r="E17" s="532"/>
      <c r="F17" s="532"/>
      <c r="G17" s="532"/>
      <c r="H17" s="532"/>
      <c r="I17" s="532"/>
      <c r="J17" s="532"/>
      <c r="K17" s="533"/>
      <c r="L17" s="178"/>
      <c r="M17" s="512" t="s">
        <v>143</v>
      </c>
      <c r="N17" s="513"/>
      <c r="O17" s="513"/>
      <c r="P17" s="513"/>
      <c r="Q17" s="514"/>
      <c r="R17" s="496" t="s">
        <v>144</v>
      </c>
      <c r="S17" s="497"/>
      <c r="T17" s="497"/>
      <c r="U17" s="497"/>
      <c r="V17" s="498"/>
      <c r="W17" s="509" t="s">
        <v>145</v>
      </c>
      <c r="X17" s="405"/>
      <c r="Y17" s="405"/>
      <c r="Z17" s="405"/>
      <c r="AA17" s="405"/>
      <c r="AB17" s="406"/>
      <c r="AC17" s="372">
        <v>72211</v>
      </c>
      <c r="AD17" s="373"/>
      <c r="AE17" s="373"/>
      <c r="AF17" s="373"/>
      <c r="AG17" s="374"/>
      <c r="AH17" s="372">
        <v>72056</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54360214</v>
      </c>
      <c r="BO17" s="420"/>
      <c r="BP17" s="420"/>
      <c r="BQ17" s="420"/>
      <c r="BR17" s="420"/>
      <c r="BS17" s="420"/>
      <c r="BT17" s="420"/>
      <c r="BU17" s="421"/>
      <c r="BV17" s="419">
        <v>51812375</v>
      </c>
      <c r="BW17" s="420"/>
      <c r="BX17" s="420"/>
      <c r="BY17" s="420"/>
      <c r="BZ17" s="420"/>
      <c r="CA17" s="420"/>
      <c r="CB17" s="420"/>
      <c r="CC17" s="421"/>
      <c r="CD17" s="177"/>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4"/>
      <c r="B18" s="469" t="s">
        <v>147</v>
      </c>
      <c r="C18" s="470"/>
      <c r="D18" s="470"/>
      <c r="E18" s="471"/>
      <c r="F18" s="471"/>
      <c r="G18" s="471"/>
      <c r="H18" s="471"/>
      <c r="I18" s="471"/>
      <c r="J18" s="471"/>
      <c r="K18" s="471"/>
      <c r="L18" s="472">
        <v>93.83</v>
      </c>
      <c r="M18" s="472"/>
      <c r="N18" s="472"/>
      <c r="O18" s="472"/>
      <c r="P18" s="472"/>
      <c r="Q18" s="472"/>
      <c r="R18" s="473"/>
      <c r="S18" s="473"/>
      <c r="T18" s="473"/>
      <c r="U18" s="473"/>
      <c r="V18" s="474"/>
      <c r="W18" s="490"/>
      <c r="X18" s="491"/>
      <c r="Y18" s="491"/>
      <c r="Z18" s="491"/>
      <c r="AA18" s="491"/>
      <c r="AB18" s="515"/>
      <c r="AC18" s="389">
        <v>72.900000000000006</v>
      </c>
      <c r="AD18" s="390"/>
      <c r="AE18" s="390"/>
      <c r="AF18" s="390"/>
      <c r="AG18" s="475"/>
      <c r="AH18" s="389">
        <v>71.3</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52127283</v>
      </c>
      <c r="BO18" s="420"/>
      <c r="BP18" s="420"/>
      <c r="BQ18" s="420"/>
      <c r="BR18" s="420"/>
      <c r="BS18" s="420"/>
      <c r="BT18" s="420"/>
      <c r="BU18" s="421"/>
      <c r="BV18" s="419">
        <v>48409096</v>
      </c>
      <c r="BW18" s="420"/>
      <c r="BX18" s="420"/>
      <c r="BY18" s="420"/>
      <c r="BZ18" s="420"/>
      <c r="CA18" s="420"/>
      <c r="CB18" s="420"/>
      <c r="CC18" s="421"/>
      <c r="CD18" s="177"/>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4"/>
      <c r="B19" s="469" t="s">
        <v>149</v>
      </c>
      <c r="C19" s="470"/>
      <c r="D19" s="470"/>
      <c r="E19" s="471"/>
      <c r="F19" s="471"/>
      <c r="G19" s="471"/>
      <c r="H19" s="471"/>
      <c r="I19" s="471"/>
      <c r="J19" s="471"/>
      <c r="K19" s="471"/>
      <c r="L19" s="479">
        <v>2384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74029376</v>
      </c>
      <c r="BO19" s="420"/>
      <c r="BP19" s="420"/>
      <c r="BQ19" s="420"/>
      <c r="BR19" s="420"/>
      <c r="BS19" s="420"/>
      <c r="BT19" s="420"/>
      <c r="BU19" s="421"/>
      <c r="BV19" s="419">
        <v>72547531</v>
      </c>
      <c r="BW19" s="420"/>
      <c r="BX19" s="420"/>
      <c r="BY19" s="420"/>
      <c r="BZ19" s="420"/>
      <c r="CA19" s="420"/>
      <c r="CB19" s="420"/>
      <c r="CC19" s="421"/>
      <c r="CD19" s="177"/>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4"/>
      <c r="B20" s="469" t="s">
        <v>151</v>
      </c>
      <c r="C20" s="470"/>
      <c r="D20" s="470"/>
      <c r="E20" s="471"/>
      <c r="F20" s="471"/>
      <c r="G20" s="471"/>
      <c r="H20" s="471"/>
      <c r="I20" s="471"/>
      <c r="J20" s="471"/>
      <c r="K20" s="471"/>
      <c r="L20" s="479">
        <v>100360</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77"/>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4"/>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77"/>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4"/>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74333919</v>
      </c>
      <c r="BO22" s="449"/>
      <c r="BP22" s="449"/>
      <c r="BQ22" s="449"/>
      <c r="BR22" s="449"/>
      <c r="BS22" s="449"/>
      <c r="BT22" s="449"/>
      <c r="BU22" s="450"/>
      <c r="BV22" s="448">
        <v>67207396</v>
      </c>
      <c r="BW22" s="449"/>
      <c r="BX22" s="449"/>
      <c r="BY22" s="449"/>
      <c r="BZ22" s="449"/>
      <c r="CA22" s="449"/>
      <c r="CB22" s="449"/>
      <c r="CC22" s="450"/>
      <c r="CD22" s="177"/>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4"/>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16876757</v>
      </c>
      <c r="BO23" s="420"/>
      <c r="BP23" s="420"/>
      <c r="BQ23" s="420"/>
      <c r="BR23" s="420"/>
      <c r="BS23" s="420"/>
      <c r="BT23" s="420"/>
      <c r="BU23" s="421"/>
      <c r="BV23" s="419">
        <v>16928872</v>
      </c>
      <c r="BW23" s="420"/>
      <c r="BX23" s="420"/>
      <c r="BY23" s="420"/>
      <c r="BZ23" s="420"/>
      <c r="CA23" s="420"/>
      <c r="CB23" s="420"/>
      <c r="CC23" s="421"/>
      <c r="CD23" s="177"/>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4"/>
      <c r="B24" s="398"/>
      <c r="C24" s="399"/>
      <c r="D24" s="400"/>
      <c r="E24" s="375" t="s">
        <v>161</v>
      </c>
      <c r="F24" s="376"/>
      <c r="G24" s="376"/>
      <c r="H24" s="376"/>
      <c r="I24" s="376"/>
      <c r="J24" s="376"/>
      <c r="K24" s="377"/>
      <c r="L24" s="372">
        <v>1</v>
      </c>
      <c r="M24" s="373"/>
      <c r="N24" s="373"/>
      <c r="O24" s="373"/>
      <c r="P24" s="374"/>
      <c r="Q24" s="372">
        <v>9580</v>
      </c>
      <c r="R24" s="373"/>
      <c r="S24" s="373"/>
      <c r="T24" s="373"/>
      <c r="U24" s="373"/>
      <c r="V24" s="374"/>
      <c r="W24" s="462"/>
      <c r="X24" s="399"/>
      <c r="Y24" s="400"/>
      <c r="Z24" s="375" t="s">
        <v>162</v>
      </c>
      <c r="AA24" s="376"/>
      <c r="AB24" s="376"/>
      <c r="AC24" s="376"/>
      <c r="AD24" s="376"/>
      <c r="AE24" s="376"/>
      <c r="AF24" s="376"/>
      <c r="AG24" s="377"/>
      <c r="AH24" s="372">
        <v>1400</v>
      </c>
      <c r="AI24" s="373"/>
      <c r="AJ24" s="373"/>
      <c r="AK24" s="373"/>
      <c r="AL24" s="374"/>
      <c r="AM24" s="372">
        <v>4531800</v>
      </c>
      <c r="AN24" s="373"/>
      <c r="AO24" s="373"/>
      <c r="AP24" s="373"/>
      <c r="AQ24" s="373"/>
      <c r="AR24" s="374"/>
      <c r="AS24" s="372">
        <v>3237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71008058</v>
      </c>
      <c r="BO24" s="420"/>
      <c r="BP24" s="420"/>
      <c r="BQ24" s="420"/>
      <c r="BR24" s="420"/>
      <c r="BS24" s="420"/>
      <c r="BT24" s="420"/>
      <c r="BU24" s="421"/>
      <c r="BV24" s="419">
        <v>63067663</v>
      </c>
      <c r="BW24" s="420"/>
      <c r="BX24" s="420"/>
      <c r="BY24" s="420"/>
      <c r="BZ24" s="420"/>
      <c r="CA24" s="420"/>
      <c r="CB24" s="420"/>
      <c r="CC24" s="421"/>
      <c r="CD24" s="177"/>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4"/>
      <c r="B25" s="398"/>
      <c r="C25" s="399"/>
      <c r="D25" s="400"/>
      <c r="E25" s="375" t="s">
        <v>164</v>
      </c>
      <c r="F25" s="376"/>
      <c r="G25" s="376"/>
      <c r="H25" s="376"/>
      <c r="I25" s="376"/>
      <c r="J25" s="376"/>
      <c r="K25" s="377"/>
      <c r="L25" s="372">
        <v>2</v>
      </c>
      <c r="M25" s="373"/>
      <c r="N25" s="373"/>
      <c r="O25" s="373"/>
      <c r="P25" s="374"/>
      <c r="Q25" s="372">
        <v>7800</v>
      </c>
      <c r="R25" s="373"/>
      <c r="S25" s="373"/>
      <c r="T25" s="373"/>
      <c r="U25" s="373"/>
      <c r="V25" s="374"/>
      <c r="W25" s="462"/>
      <c r="X25" s="399"/>
      <c r="Y25" s="400"/>
      <c r="Z25" s="375" t="s">
        <v>165</v>
      </c>
      <c r="AA25" s="376"/>
      <c r="AB25" s="376"/>
      <c r="AC25" s="376"/>
      <c r="AD25" s="376"/>
      <c r="AE25" s="376"/>
      <c r="AF25" s="376"/>
      <c r="AG25" s="377"/>
      <c r="AH25" s="372">
        <v>264</v>
      </c>
      <c r="AI25" s="373"/>
      <c r="AJ25" s="373"/>
      <c r="AK25" s="373"/>
      <c r="AL25" s="374"/>
      <c r="AM25" s="372">
        <v>839520</v>
      </c>
      <c r="AN25" s="373"/>
      <c r="AO25" s="373"/>
      <c r="AP25" s="373"/>
      <c r="AQ25" s="373"/>
      <c r="AR25" s="374"/>
      <c r="AS25" s="372">
        <v>3180</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42716261</v>
      </c>
      <c r="BO25" s="449"/>
      <c r="BP25" s="449"/>
      <c r="BQ25" s="449"/>
      <c r="BR25" s="449"/>
      <c r="BS25" s="449"/>
      <c r="BT25" s="449"/>
      <c r="BU25" s="450"/>
      <c r="BV25" s="448">
        <v>81554304</v>
      </c>
      <c r="BW25" s="449"/>
      <c r="BX25" s="449"/>
      <c r="BY25" s="449"/>
      <c r="BZ25" s="449"/>
      <c r="CA25" s="449"/>
      <c r="CB25" s="449"/>
      <c r="CC25" s="450"/>
      <c r="CD25" s="177"/>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4"/>
      <c r="B26" s="398"/>
      <c r="C26" s="399"/>
      <c r="D26" s="400"/>
      <c r="E26" s="375" t="s">
        <v>167</v>
      </c>
      <c r="F26" s="376"/>
      <c r="G26" s="376"/>
      <c r="H26" s="376"/>
      <c r="I26" s="376"/>
      <c r="J26" s="376"/>
      <c r="K26" s="377"/>
      <c r="L26" s="372">
        <v>1</v>
      </c>
      <c r="M26" s="373"/>
      <c r="N26" s="373"/>
      <c r="O26" s="373"/>
      <c r="P26" s="374"/>
      <c r="Q26" s="372">
        <v>7060</v>
      </c>
      <c r="R26" s="373"/>
      <c r="S26" s="373"/>
      <c r="T26" s="373"/>
      <c r="U26" s="373"/>
      <c r="V26" s="374"/>
      <c r="W26" s="462"/>
      <c r="X26" s="399"/>
      <c r="Y26" s="400"/>
      <c r="Z26" s="375" t="s">
        <v>168</v>
      </c>
      <c r="AA26" s="430"/>
      <c r="AB26" s="430"/>
      <c r="AC26" s="430"/>
      <c r="AD26" s="430"/>
      <c r="AE26" s="430"/>
      <c r="AF26" s="430"/>
      <c r="AG26" s="431"/>
      <c r="AH26" s="372">
        <v>81</v>
      </c>
      <c r="AI26" s="373"/>
      <c r="AJ26" s="373"/>
      <c r="AK26" s="373"/>
      <c r="AL26" s="374"/>
      <c r="AM26" s="372">
        <v>287793</v>
      </c>
      <c r="AN26" s="373"/>
      <c r="AO26" s="373"/>
      <c r="AP26" s="373"/>
      <c r="AQ26" s="373"/>
      <c r="AR26" s="374"/>
      <c r="AS26" s="372">
        <v>3553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77"/>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4"/>
      <c r="B27" s="398"/>
      <c r="C27" s="399"/>
      <c r="D27" s="400"/>
      <c r="E27" s="375" t="s">
        <v>170</v>
      </c>
      <c r="F27" s="376"/>
      <c r="G27" s="376"/>
      <c r="H27" s="376"/>
      <c r="I27" s="376"/>
      <c r="J27" s="376"/>
      <c r="K27" s="377"/>
      <c r="L27" s="372">
        <v>1</v>
      </c>
      <c r="M27" s="373"/>
      <c r="N27" s="373"/>
      <c r="O27" s="373"/>
      <c r="P27" s="374"/>
      <c r="Q27" s="372">
        <v>5660</v>
      </c>
      <c r="R27" s="373"/>
      <c r="S27" s="373"/>
      <c r="T27" s="373"/>
      <c r="U27" s="373"/>
      <c r="V27" s="374"/>
      <c r="W27" s="462"/>
      <c r="X27" s="399"/>
      <c r="Y27" s="400"/>
      <c r="Z27" s="375" t="s">
        <v>171</v>
      </c>
      <c r="AA27" s="376"/>
      <c r="AB27" s="376"/>
      <c r="AC27" s="376"/>
      <c r="AD27" s="376"/>
      <c r="AE27" s="376"/>
      <c r="AF27" s="376"/>
      <c r="AG27" s="377"/>
      <c r="AH27" s="372">
        <v>18</v>
      </c>
      <c r="AI27" s="373"/>
      <c r="AJ27" s="373"/>
      <c r="AK27" s="373"/>
      <c r="AL27" s="374"/>
      <c r="AM27" s="372">
        <v>64800</v>
      </c>
      <c r="AN27" s="373"/>
      <c r="AO27" s="373"/>
      <c r="AP27" s="373"/>
      <c r="AQ27" s="373"/>
      <c r="AR27" s="374"/>
      <c r="AS27" s="372">
        <v>3600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79"/>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4"/>
      <c r="B28" s="398"/>
      <c r="C28" s="399"/>
      <c r="D28" s="400"/>
      <c r="E28" s="375" t="s">
        <v>173</v>
      </c>
      <c r="F28" s="376"/>
      <c r="G28" s="376"/>
      <c r="H28" s="376"/>
      <c r="I28" s="376"/>
      <c r="J28" s="376"/>
      <c r="K28" s="377"/>
      <c r="L28" s="372">
        <v>1</v>
      </c>
      <c r="M28" s="373"/>
      <c r="N28" s="373"/>
      <c r="O28" s="373"/>
      <c r="P28" s="374"/>
      <c r="Q28" s="372">
        <v>4900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16362140</v>
      </c>
      <c r="BO28" s="449"/>
      <c r="BP28" s="449"/>
      <c r="BQ28" s="449"/>
      <c r="BR28" s="449"/>
      <c r="BS28" s="449"/>
      <c r="BT28" s="449"/>
      <c r="BU28" s="450"/>
      <c r="BV28" s="448">
        <v>16078685</v>
      </c>
      <c r="BW28" s="449"/>
      <c r="BX28" s="449"/>
      <c r="BY28" s="449"/>
      <c r="BZ28" s="449"/>
      <c r="CA28" s="449"/>
      <c r="CB28" s="449"/>
      <c r="CC28" s="450"/>
      <c r="CD28" s="177"/>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4"/>
      <c r="B29" s="398"/>
      <c r="C29" s="399"/>
      <c r="D29" s="400"/>
      <c r="E29" s="375" t="s">
        <v>176</v>
      </c>
      <c r="F29" s="376"/>
      <c r="G29" s="376"/>
      <c r="H29" s="376"/>
      <c r="I29" s="376"/>
      <c r="J29" s="376"/>
      <c r="K29" s="377"/>
      <c r="L29" s="372">
        <v>26</v>
      </c>
      <c r="M29" s="373"/>
      <c r="N29" s="373"/>
      <c r="O29" s="373"/>
      <c r="P29" s="374"/>
      <c r="Q29" s="372">
        <v>4520</v>
      </c>
      <c r="R29" s="373"/>
      <c r="S29" s="373"/>
      <c r="T29" s="373"/>
      <c r="U29" s="373"/>
      <c r="V29" s="374"/>
      <c r="W29" s="463"/>
      <c r="X29" s="464"/>
      <c r="Y29" s="465"/>
      <c r="Z29" s="375" t="s">
        <v>177</v>
      </c>
      <c r="AA29" s="376"/>
      <c r="AB29" s="376"/>
      <c r="AC29" s="376"/>
      <c r="AD29" s="376"/>
      <c r="AE29" s="376"/>
      <c r="AF29" s="376"/>
      <c r="AG29" s="377"/>
      <c r="AH29" s="372">
        <v>1418</v>
      </c>
      <c r="AI29" s="373"/>
      <c r="AJ29" s="373"/>
      <c r="AK29" s="373"/>
      <c r="AL29" s="374"/>
      <c r="AM29" s="372">
        <v>4596600</v>
      </c>
      <c r="AN29" s="373"/>
      <c r="AO29" s="373"/>
      <c r="AP29" s="373"/>
      <c r="AQ29" s="373"/>
      <c r="AR29" s="374"/>
      <c r="AS29" s="372">
        <v>3242</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79"/>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4"/>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15209614</v>
      </c>
      <c r="BO30" s="454"/>
      <c r="BP30" s="454"/>
      <c r="BQ30" s="454"/>
      <c r="BR30" s="454"/>
      <c r="BS30" s="454"/>
      <c r="BT30" s="454"/>
      <c r="BU30" s="455"/>
      <c r="BV30" s="453">
        <v>15489010</v>
      </c>
      <c r="BW30" s="454"/>
      <c r="BX30" s="454"/>
      <c r="BY30" s="454"/>
      <c r="BZ30" s="454"/>
      <c r="CA30" s="454"/>
      <c r="CB30" s="454"/>
      <c r="CC30" s="455"/>
      <c r="CD30" s="180"/>
      <c r="CE30" s="181"/>
      <c r="CF30" s="181"/>
      <c r="CG30" s="181"/>
      <c r="CH30" s="181"/>
      <c r="CI30" s="181"/>
      <c r="CJ30" s="181"/>
      <c r="CK30" s="181"/>
      <c r="CL30" s="181"/>
      <c r="CM30" s="181"/>
      <c r="CN30" s="181"/>
      <c r="CO30" s="181"/>
      <c r="CP30" s="181"/>
      <c r="CQ30" s="181"/>
      <c r="CR30" s="181"/>
      <c r="CS30" s="182"/>
      <c r="CT30" s="183"/>
      <c r="CU30" s="184"/>
      <c r="CV30" s="184"/>
      <c r="CW30" s="184"/>
      <c r="CX30" s="184"/>
      <c r="CY30" s="184"/>
      <c r="CZ30" s="184"/>
      <c r="DA30" s="185"/>
      <c r="DB30" s="183"/>
      <c r="DC30" s="184"/>
      <c r="DD30" s="184"/>
      <c r="DE30" s="184"/>
      <c r="DF30" s="184"/>
      <c r="DG30" s="184"/>
      <c r="DH30" s="184"/>
      <c r="DI30" s="185"/>
    </row>
    <row r="31" spans="1:113" ht="13.5" customHeight="1" x14ac:dyDescent="0.2">
      <c r="A31" s="164"/>
      <c r="B31" s="186"/>
      <c r="DI31" s="187"/>
    </row>
    <row r="32" spans="1:113" ht="13.5" customHeight="1" x14ac:dyDescent="0.2">
      <c r="A32" s="164"/>
      <c r="B32" s="188"/>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87"/>
    </row>
    <row r="33" spans="1:113" ht="13.5" customHeight="1" x14ac:dyDescent="0.2">
      <c r="A33" s="164"/>
      <c r="B33" s="188"/>
      <c r="C33" s="371" t="s">
        <v>186</v>
      </c>
      <c r="D33" s="371"/>
      <c r="E33" s="370" t="s">
        <v>187</v>
      </c>
      <c r="F33" s="370"/>
      <c r="G33" s="370"/>
      <c r="H33" s="370"/>
      <c r="I33" s="370"/>
      <c r="J33" s="370"/>
      <c r="K33" s="370"/>
      <c r="L33" s="370"/>
      <c r="M33" s="370"/>
      <c r="N33" s="370"/>
      <c r="O33" s="370"/>
      <c r="P33" s="370"/>
      <c r="Q33" s="370"/>
      <c r="R33" s="370"/>
      <c r="S33" s="370"/>
      <c r="T33" s="189"/>
      <c r="U33" s="371" t="s">
        <v>186</v>
      </c>
      <c r="V33" s="371"/>
      <c r="W33" s="370" t="s">
        <v>187</v>
      </c>
      <c r="X33" s="370"/>
      <c r="Y33" s="370"/>
      <c r="Z33" s="370"/>
      <c r="AA33" s="370"/>
      <c r="AB33" s="370"/>
      <c r="AC33" s="370"/>
      <c r="AD33" s="370"/>
      <c r="AE33" s="370"/>
      <c r="AF33" s="370"/>
      <c r="AG33" s="370"/>
      <c r="AH33" s="370"/>
      <c r="AI33" s="370"/>
      <c r="AJ33" s="370"/>
      <c r="AK33" s="370"/>
      <c r="AL33" s="189"/>
      <c r="AM33" s="371" t="s">
        <v>186</v>
      </c>
      <c r="AN33" s="371"/>
      <c r="AO33" s="370" t="s">
        <v>187</v>
      </c>
      <c r="AP33" s="370"/>
      <c r="AQ33" s="370"/>
      <c r="AR33" s="370"/>
      <c r="AS33" s="370"/>
      <c r="AT33" s="370"/>
      <c r="AU33" s="370"/>
      <c r="AV33" s="370"/>
      <c r="AW33" s="370"/>
      <c r="AX33" s="370"/>
      <c r="AY33" s="370"/>
      <c r="AZ33" s="370"/>
      <c r="BA33" s="370"/>
      <c r="BB33" s="370"/>
      <c r="BC33" s="370"/>
      <c r="BD33" s="190"/>
      <c r="BE33" s="370" t="s">
        <v>188</v>
      </c>
      <c r="BF33" s="370"/>
      <c r="BG33" s="370" t="s">
        <v>189</v>
      </c>
      <c r="BH33" s="370"/>
      <c r="BI33" s="370"/>
      <c r="BJ33" s="370"/>
      <c r="BK33" s="370"/>
      <c r="BL33" s="370"/>
      <c r="BM33" s="370"/>
      <c r="BN33" s="370"/>
      <c r="BO33" s="370"/>
      <c r="BP33" s="370"/>
      <c r="BQ33" s="370"/>
      <c r="BR33" s="370"/>
      <c r="BS33" s="370"/>
      <c r="BT33" s="370"/>
      <c r="BU33" s="370"/>
      <c r="BV33" s="190"/>
      <c r="BW33" s="371" t="s">
        <v>188</v>
      </c>
      <c r="BX33" s="371"/>
      <c r="BY33" s="370" t="s">
        <v>190</v>
      </c>
      <c r="BZ33" s="370"/>
      <c r="CA33" s="370"/>
      <c r="CB33" s="370"/>
      <c r="CC33" s="370"/>
      <c r="CD33" s="370"/>
      <c r="CE33" s="370"/>
      <c r="CF33" s="370"/>
      <c r="CG33" s="370"/>
      <c r="CH33" s="370"/>
      <c r="CI33" s="370"/>
      <c r="CJ33" s="370"/>
      <c r="CK33" s="370"/>
      <c r="CL33" s="370"/>
      <c r="CM33" s="370"/>
      <c r="CN33" s="189"/>
      <c r="CO33" s="371" t="s">
        <v>186</v>
      </c>
      <c r="CP33" s="371"/>
      <c r="CQ33" s="370" t="s">
        <v>191</v>
      </c>
      <c r="CR33" s="370"/>
      <c r="CS33" s="370"/>
      <c r="CT33" s="370"/>
      <c r="CU33" s="370"/>
      <c r="CV33" s="370"/>
      <c r="CW33" s="370"/>
      <c r="CX33" s="370"/>
      <c r="CY33" s="370"/>
      <c r="CZ33" s="370"/>
      <c r="DA33" s="370"/>
      <c r="DB33" s="370"/>
      <c r="DC33" s="370"/>
      <c r="DD33" s="370"/>
      <c r="DE33" s="370"/>
      <c r="DF33" s="189"/>
      <c r="DG33" s="369" t="s">
        <v>192</v>
      </c>
      <c r="DH33" s="369"/>
      <c r="DI33" s="191"/>
    </row>
    <row r="34" spans="1:113" ht="32.25" customHeight="1" x14ac:dyDescent="0.2">
      <c r="A34" s="164"/>
      <c r="B34" s="188"/>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4"/>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4"/>
      <c r="AM34" s="367">
        <f>IF(AO34="","",MAX(C34:D43,U34:V43)+1)</f>
        <v>7</v>
      </c>
      <c r="AN34" s="367"/>
      <c r="AO34" s="368" t="str">
        <f>IF('各会計、関係団体の財政状況及び健全化判断比率'!B31="","",'各会計、関係団体の財政状況及び健全化判断比率'!B31)</f>
        <v>病院事業会計</v>
      </c>
      <c r="AP34" s="368"/>
      <c r="AQ34" s="368"/>
      <c r="AR34" s="368"/>
      <c r="AS34" s="368"/>
      <c r="AT34" s="368"/>
      <c r="AU34" s="368"/>
      <c r="AV34" s="368"/>
      <c r="AW34" s="368"/>
      <c r="AX34" s="368"/>
      <c r="AY34" s="368"/>
      <c r="AZ34" s="368"/>
      <c r="BA34" s="368"/>
      <c r="BB34" s="368"/>
      <c r="BC34" s="368"/>
      <c r="BD34" s="164"/>
      <c r="BE34" s="367" t="str">
        <f>IF(BG34="","",MAX(C34:D43,U34:V43,AM34:AN43)+1)</f>
        <v/>
      </c>
      <c r="BF34" s="367"/>
      <c r="BG34" s="368"/>
      <c r="BH34" s="368"/>
      <c r="BI34" s="368"/>
      <c r="BJ34" s="368"/>
      <c r="BK34" s="368"/>
      <c r="BL34" s="368"/>
      <c r="BM34" s="368"/>
      <c r="BN34" s="368"/>
      <c r="BO34" s="368"/>
      <c r="BP34" s="368"/>
      <c r="BQ34" s="368"/>
      <c r="BR34" s="368"/>
      <c r="BS34" s="368"/>
      <c r="BT34" s="368"/>
      <c r="BU34" s="368"/>
      <c r="BV34" s="164"/>
      <c r="BW34" s="367">
        <f>IF(BY34="","",MAX(C34:D43,U34:V43,AM34:AN43,BE34:BF43)+1)</f>
        <v>9</v>
      </c>
      <c r="BX34" s="367"/>
      <c r="BY34" s="368" t="str">
        <f>IF('各会計、関係団体の財政状況及び健全化判断比率'!B68="","",'各会計、関係団体の財政状況及び健全化判断比率'!B68)</f>
        <v>厚木愛甲環境施設組合</v>
      </c>
      <c r="BZ34" s="368"/>
      <c r="CA34" s="368"/>
      <c r="CB34" s="368"/>
      <c r="CC34" s="368"/>
      <c r="CD34" s="368"/>
      <c r="CE34" s="368"/>
      <c r="CF34" s="368"/>
      <c r="CG34" s="368"/>
      <c r="CH34" s="368"/>
      <c r="CI34" s="368"/>
      <c r="CJ34" s="368"/>
      <c r="CK34" s="368"/>
      <c r="CL34" s="368"/>
      <c r="CM34" s="368"/>
      <c r="CN34" s="164"/>
      <c r="CO34" s="367">
        <f>IF(CQ34="","",MAX(C34:D43,U34:V43,AM34:AN43,BE34:BF43,BW34:BX43)+1)</f>
        <v>12</v>
      </c>
      <c r="CP34" s="367"/>
      <c r="CQ34" s="368" t="str">
        <f>IF('各会計、関係団体の財政状況及び健全化判断比率'!BS7="","",'各会計、関係団体の財政状況及び健全化判断比率'!BS7)</f>
        <v>厚木ガーデンシティビル</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1"/>
    </row>
    <row r="35" spans="1:113" ht="32.25" customHeight="1" x14ac:dyDescent="0.2">
      <c r="A35" s="164"/>
      <c r="B35" s="188"/>
      <c r="C35" s="367">
        <f>IF(E35="","",C34+1)</f>
        <v>2</v>
      </c>
      <c r="D35" s="367"/>
      <c r="E35" s="368" t="str">
        <f>IF('各会計、関係団体の財政状況及び健全化判断比率'!B8="","",'各会計、関係団体の財政状況及び健全化判断比率'!B8)</f>
        <v>公共用地取得事業特別会計</v>
      </c>
      <c r="F35" s="368"/>
      <c r="G35" s="368"/>
      <c r="H35" s="368"/>
      <c r="I35" s="368"/>
      <c r="J35" s="368"/>
      <c r="K35" s="368"/>
      <c r="L35" s="368"/>
      <c r="M35" s="368"/>
      <c r="N35" s="368"/>
      <c r="O35" s="368"/>
      <c r="P35" s="368"/>
      <c r="Q35" s="368"/>
      <c r="R35" s="368"/>
      <c r="S35" s="368"/>
      <c r="T35" s="164"/>
      <c r="U35" s="367">
        <f>IF(W35="","",U34+1)</f>
        <v>5</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4"/>
      <c r="AM35" s="367">
        <f t="shared" ref="AM35:AM43" si="0">IF(AO35="","",AM34+1)</f>
        <v>8</v>
      </c>
      <c r="AN35" s="367"/>
      <c r="AO35" s="368" t="str">
        <f>IF('各会計、関係団体の財政状況及び健全化判断比率'!B32="","",'各会計、関係団体の財政状況及び健全化判断比率'!B32)</f>
        <v>公共下水道事業会計</v>
      </c>
      <c r="AP35" s="368"/>
      <c r="AQ35" s="368"/>
      <c r="AR35" s="368"/>
      <c r="AS35" s="368"/>
      <c r="AT35" s="368"/>
      <c r="AU35" s="368"/>
      <c r="AV35" s="368"/>
      <c r="AW35" s="368"/>
      <c r="AX35" s="368"/>
      <c r="AY35" s="368"/>
      <c r="AZ35" s="368"/>
      <c r="BA35" s="368"/>
      <c r="BB35" s="368"/>
      <c r="BC35" s="368"/>
      <c r="BD35" s="164"/>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4"/>
      <c r="BW35" s="367">
        <f t="shared" ref="BW35:BW43" si="2">IF(BY35="","",BW34+1)</f>
        <v>10</v>
      </c>
      <c r="BX35" s="367"/>
      <c r="BY35" s="368" t="str">
        <f>IF('各会計、関係団体の財政状況及び健全化判断比率'!B69="","",'各会計、関係団体の財政状況及び健全化判断比率'!B69)</f>
        <v>神奈川県後期高齢者医療広域連合（一般会計）</v>
      </c>
      <c r="BZ35" s="368"/>
      <c r="CA35" s="368"/>
      <c r="CB35" s="368"/>
      <c r="CC35" s="368"/>
      <c r="CD35" s="368"/>
      <c r="CE35" s="368"/>
      <c r="CF35" s="368"/>
      <c r="CG35" s="368"/>
      <c r="CH35" s="368"/>
      <c r="CI35" s="368"/>
      <c r="CJ35" s="368"/>
      <c r="CK35" s="368"/>
      <c r="CL35" s="368"/>
      <c r="CM35" s="368"/>
      <c r="CN35" s="164"/>
      <c r="CO35" s="367">
        <f t="shared" ref="CO35:CO43" si="3">IF(CQ35="","",CO34+1)</f>
        <v>13</v>
      </c>
      <c r="CP35" s="367"/>
      <c r="CQ35" s="368" t="str">
        <f>IF('各会計、関係団体の財政状況及び健全化判断比率'!BS8="","",'各会計、関係団体の財政状況及び健全化判断比率'!BS8)</f>
        <v>厚木市勤労者福祉サービスセンター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1"/>
    </row>
    <row r="36" spans="1:113" ht="32.25" customHeight="1" x14ac:dyDescent="0.2">
      <c r="A36" s="164"/>
      <c r="B36" s="188"/>
      <c r="C36" s="367">
        <f>IF(E36="","",C35+1)</f>
        <v>3</v>
      </c>
      <c r="D36" s="367"/>
      <c r="E36" s="368" t="str">
        <f>IF('各会計、関係団体の財政状況及び健全化判断比率'!B9="","",'各会計、関係団体の財政状況及び健全化判断比率'!B9)</f>
        <v>学校給食事業特別会計</v>
      </c>
      <c r="F36" s="368"/>
      <c r="G36" s="368"/>
      <c r="H36" s="368"/>
      <c r="I36" s="368"/>
      <c r="J36" s="368"/>
      <c r="K36" s="368"/>
      <c r="L36" s="368"/>
      <c r="M36" s="368"/>
      <c r="N36" s="368"/>
      <c r="O36" s="368"/>
      <c r="P36" s="368"/>
      <c r="Q36" s="368"/>
      <c r="R36" s="368"/>
      <c r="S36" s="368"/>
      <c r="T36" s="164"/>
      <c r="U36" s="367">
        <f t="shared" ref="U36:U43" si="4">IF(W36="","",U35+1)</f>
        <v>6</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4"/>
      <c r="AM36" s="367" t="str">
        <f t="shared" si="0"/>
        <v/>
      </c>
      <c r="AN36" s="367"/>
      <c r="AO36" s="368"/>
      <c r="AP36" s="368"/>
      <c r="AQ36" s="368"/>
      <c r="AR36" s="368"/>
      <c r="AS36" s="368"/>
      <c r="AT36" s="368"/>
      <c r="AU36" s="368"/>
      <c r="AV36" s="368"/>
      <c r="AW36" s="368"/>
      <c r="AX36" s="368"/>
      <c r="AY36" s="368"/>
      <c r="AZ36" s="368"/>
      <c r="BA36" s="368"/>
      <c r="BB36" s="368"/>
      <c r="BC36" s="368"/>
      <c r="BD36" s="164"/>
      <c r="BE36" s="367" t="str">
        <f t="shared" si="1"/>
        <v/>
      </c>
      <c r="BF36" s="367"/>
      <c r="BG36" s="368"/>
      <c r="BH36" s="368"/>
      <c r="BI36" s="368"/>
      <c r="BJ36" s="368"/>
      <c r="BK36" s="368"/>
      <c r="BL36" s="368"/>
      <c r="BM36" s="368"/>
      <c r="BN36" s="368"/>
      <c r="BO36" s="368"/>
      <c r="BP36" s="368"/>
      <c r="BQ36" s="368"/>
      <c r="BR36" s="368"/>
      <c r="BS36" s="368"/>
      <c r="BT36" s="368"/>
      <c r="BU36" s="368"/>
      <c r="BV36" s="164"/>
      <c r="BW36" s="367">
        <f t="shared" si="2"/>
        <v>11</v>
      </c>
      <c r="BX36" s="367"/>
      <c r="BY36" s="368" t="str">
        <f>IF('各会計、関係団体の財政状況及び健全化判断比率'!B70="","",'各会計、関係団体の財政状況及び健全化判断比率'!B70)</f>
        <v>神奈川県後期高齢者医療広域連合（特別会計）</v>
      </c>
      <c r="BZ36" s="368"/>
      <c r="CA36" s="368"/>
      <c r="CB36" s="368"/>
      <c r="CC36" s="368"/>
      <c r="CD36" s="368"/>
      <c r="CE36" s="368"/>
      <c r="CF36" s="368"/>
      <c r="CG36" s="368"/>
      <c r="CH36" s="368"/>
      <c r="CI36" s="368"/>
      <c r="CJ36" s="368"/>
      <c r="CK36" s="368"/>
      <c r="CL36" s="368"/>
      <c r="CM36" s="368"/>
      <c r="CN36" s="164"/>
      <c r="CO36" s="367">
        <f t="shared" si="3"/>
        <v>14</v>
      </c>
      <c r="CP36" s="367"/>
      <c r="CQ36" s="368" t="str">
        <f>IF('各会計、関係団体の財政状況及び健全化判断比率'!BS9="","",'各会計、関係団体の財政状況及び健全化判断比率'!BS9)</f>
        <v>厚木市環境みどり公社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1"/>
    </row>
    <row r="37" spans="1:113" ht="32.25" customHeight="1" x14ac:dyDescent="0.2">
      <c r="A37" s="164"/>
      <c r="B37" s="188"/>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4"/>
      <c r="U37" s="367" t="str">
        <f t="shared" si="4"/>
        <v/>
      </c>
      <c r="V37" s="367"/>
      <c r="W37" s="368"/>
      <c r="X37" s="368"/>
      <c r="Y37" s="368"/>
      <c r="Z37" s="368"/>
      <c r="AA37" s="368"/>
      <c r="AB37" s="368"/>
      <c r="AC37" s="368"/>
      <c r="AD37" s="368"/>
      <c r="AE37" s="368"/>
      <c r="AF37" s="368"/>
      <c r="AG37" s="368"/>
      <c r="AH37" s="368"/>
      <c r="AI37" s="368"/>
      <c r="AJ37" s="368"/>
      <c r="AK37" s="368"/>
      <c r="AL37" s="164"/>
      <c r="AM37" s="367" t="str">
        <f t="shared" si="0"/>
        <v/>
      </c>
      <c r="AN37" s="367"/>
      <c r="AO37" s="368"/>
      <c r="AP37" s="368"/>
      <c r="AQ37" s="368"/>
      <c r="AR37" s="368"/>
      <c r="AS37" s="368"/>
      <c r="AT37" s="368"/>
      <c r="AU37" s="368"/>
      <c r="AV37" s="368"/>
      <c r="AW37" s="368"/>
      <c r="AX37" s="368"/>
      <c r="AY37" s="368"/>
      <c r="AZ37" s="368"/>
      <c r="BA37" s="368"/>
      <c r="BB37" s="368"/>
      <c r="BC37" s="368"/>
      <c r="BD37" s="164"/>
      <c r="BE37" s="367" t="str">
        <f t="shared" si="1"/>
        <v/>
      </c>
      <c r="BF37" s="367"/>
      <c r="BG37" s="368"/>
      <c r="BH37" s="368"/>
      <c r="BI37" s="368"/>
      <c r="BJ37" s="368"/>
      <c r="BK37" s="368"/>
      <c r="BL37" s="368"/>
      <c r="BM37" s="368"/>
      <c r="BN37" s="368"/>
      <c r="BO37" s="368"/>
      <c r="BP37" s="368"/>
      <c r="BQ37" s="368"/>
      <c r="BR37" s="368"/>
      <c r="BS37" s="368"/>
      <c r="BT37" s="368"/>
      <c r="BU37" s="368"/>
      <c r="BV37" s="164"/>
      <c r="BW37" s="367" t="str">
        <f t="shared" si="2"/>
        <v/>
      </c>
      <c r="BX37" s="367"/>
      <c r="BY37" s="368" t="str">
        <f>IF('各会計、関係団体の財政状況及び健全化判断比率'!B71="","",'各会計、関係団体の財政状況及び健全化判断比率'!B71)</f>
        <v/>
      </c>
      <c r="BZ37" s="368"/>
      <c r="CA37" s="368"/>
      <c r="CB37" s="368"/>
      <c r="CC37" s="368"/>
      <c r="CD37" s="368"/>
      <c r="CE37" s="368"/>
      <c r="CF37" s="368"/>
      <c r="CG37" s="368"/>
      <c r="CH37" s="368"/>
      <c r="CI37" s="368"/>
      <c r="CJ37" s="368"/>
      <c r="CK37" s="368"/>
      <c r="CL37" s="368"/>
      <c r="CM37" s="368"/>
      <c r="CN37" s="164"/>
      <c r="CO37" s="367">
        <f t="shared" si="3"/>
        <v>15</v>
      </c>
      <c r="CP37" s="367"/>
      <c r="CQ37" s="368" t="str">
        <f>IF('各会計、関係団体の財政状況及び健全化判断比率'!BS10="","",'各会計、関係団体の財政状況及び健全化判断比率'!BS10)</f>
        <v>厚木市スポーツ協会</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1"/>
    </row>
    <row r="38" spans="1:113" ht="32.25" customHeight="1" x14ac:dyDescent="0.2">
      <c r="A38" s="164"/>
      <c r="B38" s="188"/>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4"/>
      <c r="U38" s="367" t="str">
        <f t="shared" si="4"/>
        <v/>
      </c>
      <c r="V38" s="367"/>
      <c r="W38" s="368"/>
      <c r="X38" s="368"/>
      <c r="Y38" s="368"/>
      <c r="Z38" s="368"/>
      <c r="AA38" s="368"/>
      <c r="AB38" s="368"/>
      <c r="AC38" s="368"/>
      <c r="AD38" s="368"/>
      <c r="AE38" s="368"/>
      <c r="AF38" s="368"/>
      <c r="AG38" s="368"/>
      <c r="AH38" s="368"/>
      <c r="AI38" s="368"/>
      <c r="AJ38" s="368"/>
      <c r="AK38" s="368"/>
      <c r="AL38" s="164"/>
      <c r="AM38" s="367" t="str">
        <f t="shared" si="0"/>
        <v/>
      </c>
      <c r="AN38" s="367"/>
      <c r="AO38" s="368"/>
      <c r="AP38" s="368"/>
      <c r="AQ38" s="368"/>
      <c r="AR38" s="368"/>
      <c r="AS38" s="368"/>
      <c r="AT38" s="368"/>
      <c r="AU38" s="368"/>
      <c r="AV38" s="368"/>
      <c r="AW38" s="368"/>
      <c r="AX38" s="368"/>
      <c r="AY38" s="368"/>
      <c r="AZ38" s="368"/>
      <c r="BA38" s="368"/>
      <c r="BB38" s="368"/>
      <c r="BC38" s="368"/>
      <c r="BD38" s="164"/>
      <c r="BE38" s="367" t="str">
        <f t="shared" si="1"/>
        <v/>
      </c>
      <c r="BF38" s="367"/>
      <c r="BG38" s="368"/>
      <c r="BH38" s="368"/>
      <c r="BI38" s="368"/>
      <c r="BJ38" s="368"/>
      <c r="BK38" s="368"/>
      <c r="BL38" s="368"/>
      <c r="BM38" s="368"/>
      <c r="BN38" s="368"/>
      <c r="BO38" s="368"/>
      <c r="BP38" s="368"/>
      <c r="BQ38" s="368"/>
      <c r="BR38" s="368"/>
      <c r="BS38" s="368"/>
      <c r="BT38" s="368"/>
      <c r="BU38" s="368"/>
      <c r="BV38" s="164"/>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4"/>
      <c r="CO38" s="367">
        <f t="shared" si="3"/>
        <v>16</v>
      </c>
      <c r="CP38" s="367"/>
      <c r="CQ38" s="368" t="str">
        <f>IF('各会計、関係団体の財政状況及び健全化判断比率'!BS11="","",'各会計、関係団体の財政状況及び健全化判断比率'!BS11)</f>
        <v>厚木市文化振興財団</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1"/>
    </row>
    <row r="39" spans="1:113" ht="32.25" customHeight="1" x14ac:dyDescent="0.2">
      <c r="A39" s="164"/>
      <c r="B39" s="188"/>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4"/>
      <c r="U39" s="367" t="str">
        <f t="shared" si="4"/>
        <v/>
      </c>
      <c r="V39" s="367"/>
      <c r="W39" s="368"/>
      <c r="X39" s="368"/>
      <c r="Y39" s="368"/>
      <c r="Z39" s="368"/>
      <c r="AA39" s="368"/>
      <c r="AB39" s="368"/>
      <c r="AC39" s="368"/>
      <c r="AD39" s="368"/>
      <c r="AE39" s="368"/>
      <c r="AF39" s="368"/>
      <c r="AG39" s="368"/>
      <c r="AH39" s="368"/>
      <c r="AI39" s="368"/>
      <c r="AJ39" s="368"/>
      <c r="AK39" s="368"/>
      <c r="AL39" s="164"/>
      <c r="AM39" s="367" t="str">
        <f t="shared" si="0"/>
        <v/>
      </c>
      <c r="AN39" s="367"/>
      <c r="AO39" s="368"/>
      <c r="AP39" s="368"/>
      <c r="AQ39" s="368"/>
      <c r="AR39" s="368"/>
      <c r="AS39" s="368"/>
      <c r="AT39" s="368"/>
      <c r="AU39" s="368"/>
      <c r="AV39" s="368"/>
      <c r="AW39" s="368"/>
      <c r="AX39" s="368"/>
      <c r="AY39" s="368"/>
      <c r="AZ39" s="368"/>
      <c r="BA39" s="368"/>
      <c r="BB39" s="368"/>
      <c r="BC39" s="368"/>
      <c r="BD39" s="164"/>
      <c r="BE39" s="367" t="str">
        <f t="shared" si="1"/>
        <v/>
      </c>
      <c r="BF39" s="367"/>
      <c r="BG39" s="368"/>
      <c r="BH39" s="368"/>
      <c r="BI39" s="368"/>
      <c r="BJ39" s="368"/>
      <c r="BK39" s="368"/>
      <c r="BL39" s="368"/>
      <c r="BM39" s="368"/>
      <c r="BN39" s="368"/>
      <c r="BO39" s="368"/>
      <c r="BP39" s="368"/>
      <c r="BQ39" s="368"/>
      <c r="BR39" s="368"/>
      <c r="BS39" s="368"/>
      <c r="BT39" s="368"/>
      <c r="BU39" s="368"/>
      <c r="BV39" s="164"/>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4"/>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1"/>
    </row>
    <row r="40" spans="1:113" ht="32.25" customHeight="1" x14ac:dyDescent="0.2">
      <c r="A40" s="164"/>
      <c r="B40" s="188"/>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4"/>
      <c r="U40" s="367" t="str">
        <f t="shared" si="4"/>
        <v/>
      </c>
      <c r="V40" s="367"/>
      <c r="W40" s="368"/>
      <c r="X40" s="368"/>
      <c r="Y40" s="368"/>
      <c r="Z40" s="368"/>
      <c r="AA40" s="368"/>
      <c r="AB40" s="368"/>
      <c r="AC40" s="368"/>
      <c r="AD40" s="368"/>
      <c r="AE40" s="368"/>
      <c r="AF40" s="368"/>
      <c r="AG40" s="368"/>
      <c r="AH40" s="368"/>
      <c r="AI40" s="368"/>
      <c r="AJ40" s="368"/>
      <c r="AK40" s="368"/>
      <c r="AL40" s="164"/>
      <c r="AM40" s="367" t="str">
        <f t="shared" si="0"/>
        <v/>
      </c>
      <c r="AN40" s="367"/>
      <c r="AO40" s="368"/>
      <c r="AP40" s="368"/>
      <c r="AQ40" s="368"/>
      <c r="AR40" s="368"/>
      <c r="AS40" s="368"/>
      <c r="AT40" s="368"/>
      <c r="AU40" s="368"/>
      <c r="AV40" s="368"/>
      <c r="AW40" s="368"/>
      <c r="AX40" s="368"/>
      <c r="AY40" s="368"/>
      <c r="AZ40" s="368"/>
      <c r="BA40" s="368"/>
      <c r="BB40" s="368"/>
      <c r="BC40" s="368"/>
      <c r="BD40" s="164"/>
      <c r="BE40" s="367" t="str">
        <f t="shared" si="1"/>
        <v/>
      </c>
      <c r="BF40" s="367"/>
      <c r="BG40" s="368"/>
      <c r="BH40" s="368"/>
      <c r="BI40" s="368"/>
      <c r="BJ40" s="368"/>
      <c r="BK40" s="368"/>
      <c r="BL40" s="368"/>
      <c r="BM40" s="368"/>
      <c r="BN40" s="368"/>
      <c r="BO40" s="368"/>
      <c r="BP40" s="368"/>
      <c r="BQ40" s="368"/>
      <c r="BR40" s="368"/>
      <c r="BS40" s="368"/>
      <c r="BT40" s="368"/>
      <c r="BU40" s="368"/>
      <c r="BV40" s="164"/>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4"/>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1"/>
    </row>
    <row r="41" spans="1:113" ht="32.25" customHeight="1" x14ac:dyDescent="0.2">
      <c r="A41" s="164"/>
      <c r="B41" s="188"/>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4"/>
      <c r="U41" s="367" t="str">
        <f t="shared" si="4"/>
        <v/>
      </c>
      <c r="V41" s="367"/>
      <c r="W41" s="368"/>
      <c r="X41" s="368"/>
      <c r="Y41" s="368"/>
      <c r="Z41" s="368"/>
      <c r="AA41" s="368"/>
      <c r="AB41" s="368"/>
      <c r="AC41" s="368"/>
      <c r="AD41" s="368"/>
      <c r="AE41" s="368"/>
      <c r="AF41" s="368"/>
      <c r="AG41" s="368"/>
      <c r="AH41" s="368"/>
      <c r="AI41" s="368"/>
      <c r="AJ41" s="368"/>
      <c r="AK41" s="368"/>
      <c r="AL41" s="164"/>
      <c r="AM41" s="367" t="str">
        <f t="shared" si="0"/>
        <v/>
      </c>
      <c r="AN41" s="367"/>
      <c r="AO41" s="368"/>
      <c r="AP41" s="368"/>
      <c r="AQ41" s="368"/>
      <c r="AR41" s="368"/>
      <c r="AS41" s="368"/>
      <c r="AT41" s="368"/>
      <c r="AU41" s="368"/>
      <c r="AV41" s="368"/>
      <c r="AW41" s="368"/>
      <c r="AX41" s="368"/>
      <c r="AY41" s="368"/>
      <c r="AZ41" s="368"/>
      <c r="BA41" s="368"/>
      <c r="BB41" s="368"/>
      <c r="BC41" s="368"/>
      <c r="BD41" s="164"/>
      <c r="BE41" s="367" t="str">
        <f t="shared" si="1"/>
        <v/>
      </c>
      <c r="BF41" s="367"/>
      <c r="BG41" s="368"/>
      <c r="BH41" s="368"/>
      <c r="BI41" s="368"/>
      <c r="BJ41" s="368"/>
      <c r="BK41" s="368"/>
      <c r="BL41" s="368"/>
      <c r="BM41" s="368"/>
      <c r="BN41" s="368"/>
      <c r="BO41" s="368"/>
      <c r="BP41" s="368"/>
      <c r="BQ41" s="368"/>
      <c r="BR41" s="368"/>
      <c r="BS41" s="368"/>
      <c r="BT41" s="368"/>
      <c r="BU41" s="368"/>
      <c r="BV41" s="164"/>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4"/>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1"/>
    </row>
    <row r="42" spans="1:113" ht="32.25" customHeight="1" x14ac:dyDescent="0.2">
      <c r="B42" s="188"/>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4"/>
      <c r="U42" s="367" t="str">
        <f t="shared" si="4"/>
        <v/>
      </c>
      <c r="V42" s="367"/>
      <c r="W42" s="368"/>
      <c r="X42" s="368"/>
      <c r="Y42" s="368"/>
      <c r="Z42" s="368"/>
      <c r="AA42" s="368"/>
      <c r="AB42" s="368"/>
      <c r="AC42" s="368"/>
      <c r="AD42" s="368"/>
      <c r="AE42" s="368"/>
      <c r="AF42" s="368"/>
      <c r="AG42" s="368"/>
      <c r="AH42" s="368"/>
      <c r="AI42" s="368"/>
      <c r="AJ42" s="368"/>
      <c r="AK42" s="368"/>
      <c r="AL42" s="164"/>
      <c r="AM42" s="367" t="str">
        <f t="shared" si="0"/>
        <v/>
      </c>
      <c r="AN42" s="367"/>
      <c r="AO42" s="368"/>
      <c r="AP42" s="368"/>
      <c r="AQ42" s="368"/>
      <c r="AR42" s="368"/>
      <c r="AS42" s="368"/>
      <c r="AT42" s="368"/>
      <c r="AU42" s="368"/>
      <c r="AV42" s="368"/>
      <c r="AW42" s="368"/>
      <c r="AX42" s="368"/>
      <c r="AY42" s="368"/>
      <c r="AZ42" s="368"/>
      <c r="BA42" s="368"/>
      <c r="BB42" s="368"/>
      <c r="BC42" s="368"/>
      <c r="BD42" s="164"/>
      <c r="BE42" s="367" t="str">
        <f t="shared" si="1"/>
        <v/>
      </c>
      <c r="BF42" s="367"/>
      <c r="BG42" s="368"/>
      <c r="BH42" s="368"/>
      <c r="BI42" s="368"/>
      <c r="BJ42" s="368"/>
      <c r="BK42" s="368"/>
      <c r="BL42" s="368"/>
      <c r="BM42" s="368"/>
      <c r="BN42" s="368"/>
      <c r="BO42" s="368"/>
      <c r="BP42" s="368"/>
      <c r="BQ42" s="368"/>
      <c r="BR42" s="368"/>
      <c r="BS42" s="368"/>
      <c r="BT42" s="368"/>
      <c r="BU42" s="368"/>
      <c r="BV42" s="164"/>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4"/>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1"/>
    </row>
    <row r="43" spans="1:113" ht="32.25" customHeight="1" x14ac:dyDescent="0.2">
      <c r="B43" s="188"/>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4"/>
      <c r="U43" s="367" t="str">
        <f t="shared" si="4"/>
        <v/>
      </c>
      <c r="V43" s="367"/>
      <c r="W43" s="368"/>
      <c r="X43" s="368"/>
      <c r="Y43" s="368"/>
      <c r="Z43" s="368"/>
      <c r="AA43" s="368"/>
      <c r="AB43" s="368"/>
      <c r="AC43" s="368"/>
      <c r="AD43" s="368"/>
      <c r="AE43" s="368"/>
      <c r="AF43" s="368"/>
      <c r="AG43" s="368"/>
      <c r="AH43" s="368"/>
      <c r="AI43" s="368"/>
      <c r="AJ43" s="368"/>
      <c r="AK43" s="368"/>
      <c r="AL43" s="164"/>
      <c r="AM43" s="367" t="str">
        <f t="shared" si="0"/>
        <v/>
      </c>
      <c r="AN43" s="367"/>
      <c r="AO43" s="368"/>
      <c r="AP43" s="368"/>
      <c r="AQ43" s="368"/>
      <c r="AR43" s="368"/>
      <c r="AS43" s="368"/>
      <c r="AT43" s="368"/>
      <c r="AU43" s="368"/>
      <c r="AV43" s="368"/>
      <c r="AW43" s="368"/>
      <c r="AX43" s="368"/>
      <c r="AY43" s="368"/>
      <c r="AZ43" s="368"/>
      <c r="BA43" s="368"/>
      <c r="BB43" s="368"/>
      <c r="BC43" s="368"/>
      <c r="BD43" s="164"/>
      <c r="BE43" s="367" t="str">
        <f t="shared" si="1"/>
        <v/>
      </c>
      <c r="BF43" s="367"/>
      <c r="BG43" s="368"/>
      <c r="BH43" s="368"/>
      <c r="BI43" s="368"/>
      <c r="BJ43" s="368"/>
      <c r="BK43" s="368"/>
      <c r="BL43" s="368"/>
      <c r="BM43" s="368"/>
      <c r="BN43" s="368"/>
      <c r="BO43" s="368"/>
      <c r="BP43" s="368"/>
      <c r="BQ43" s="368"/>
      <c r="BR43" s="368"/>
      <c r="BS43" s="368"/>
      <c r="BT43" s="368"/>
      <c r="BU43" s="368"/>
      <c r="BV43" s="164"/>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4"/>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1"/>
    </row>
    <row r="44" spans="1:113" ht="13.5" customHeight="1" thickBot="1" x14ac:dyDescent="0.25">
      <c r="B44" s="192"/>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3"/>
      <c r="CF44" s="193"/>
      <c r="CG44" s="193"/>
      <c r="CH44" s="193"/>
      <c r="CI44" s="193"/>
      <c r="CJ44" s="193"/>
      <c r="CK44" s="193"/>
      <c r="CL44" s="193"/>
      <c r="CM44" s="193"/>
      <c r="CN44" s="193"/>
      <c r="CO44" s="193"/>
      <c r="CP44" s="193"/>
      <c r="CQ44" s="193"/>
      <c r="CR44" s="193"/>
      <c r="CS44" s="193"/>
      <c r="CT44" s="193"/>
      <c r="CU44" s="193"/>
      <c r="CV44" s="193"/>
      <c r="CW44" s="193"/>
      <c r="CX44" s="193"/>
      <c r="CY44" s="193"/>
      <c r="CZ44" s="193"/>
      <c r="DA44" s="193"/>
      <c r="DB44" s="193"/>
      <c r="DC44" s="193"/>
      <c r="DD44" s="193"/>
      <c r="DE44" s="193"/>
      <c r="DF44" s="193"/>
      <c r="DG44" s="193"/>
      <c r="DH44" s="193"/>
      <c r="DI44" s="194"/>
    </row>
    <row r="45" spans="1:113" x14ac:dyDescent="0.2"/>
    <row r="46" spans="1:113" x14ac:dyDescent="0.2">
      <c r="B46" s="163"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7KKnCD7niS8Eov1cevQtbKN16rT4GcPLWJqTpepDYi3WTBZxP8ozN3vE3PRFTCuZYaVqp/S+Dx4HbAHzqIzYA==" saltValue="4niJaR180m3j6BhnKiz28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532</v>
      </c>
      <c r="D34" s="1151"/>
      <c r="E34" s="1152"/>
      <c r="F34" s="32">
        <v>9.06</v>
      </c>
      <c r="G34" s="33">
        <v>11.4</v>
      </c>
      <c r="H34" s="33">
        <v>10.47</v>
      </c>
      <c r="I34" s="33">
        <v>7.32</v>
      </c>
      <c r="J34" s="34">
        <v>9.68</v>
      </c>
      <c r="K34" s="22"/>
      <c r="L34" s="22"/>
      <c r="M34" s="22"/>
      <c r="N34" s="22"/>
      <c r="O34" s="22"/>
      <c r="P34" s="22"/>
    </row>
    <row r="35" spans="1:16" ht="39" customHeight="1" x14ac:dyDescent="0.2">
      <c r="A35" s="22"/>
      <c r="B35" s="35"/>
      <c r="C35" s="1145" t="s">
        <v>533</v>
      </c>
      <c r="D35" s="1146"/>
      <c r="E35" s="1147"/>
      <c r="F35" s="36">
        <v>5.05</v>
      </c>
      <c r="G35" s="37">
        <v>10.3</v>
      </c>
      <c r="H35" s="37">
        <v>7.4</v>
      </c>
      <c r="I35" s="37">
        <v>7.14</v>
      </c>
      <c r="J35" s="38">
        <v>5.68</v>
      </c>
      <c r="K35" s="22"/>
      <c r="L35" s="22"/>
      <c r="M35" s="22"/>
      <c r="N35" s="22"/>
      <c r="O35" s="22"/>
      <c r="P35" s="22"/>
    </row>
    <row r="36" spans="1:16" ht="39" customHeight="1" x14ac:dyDescent="0.2">
      <c r="A36" s="22"/>
      <c r="B36" s="35"/>
      <c r="C36" s="1145" t="s">
        <v>534</v>
      </c>
      <c r="D36" s="1146"/>
      <c r="E36" s="1147"/>
      <c r="F36" s="36">
        <v>1.65</v>
      </c>
      <c r="G36" s="37">
        <v>2.21</v>
      </c>
      <c r="H36" s="37">
        <v>2.71</v>
      </c>
      <c r="I36" s="37">
        <v>3.63</v>
      </c>
      <c r="J36" s="38">
        <v>4.3099999999999996</v>
      </c>
      <c r="K36" s="22"/>
      <c r="L36" s="22"/>
      <c r="M36" s="22"/>
      <c r="N36" s="22"/>
      <c r="O36" s="22"/>
      <c r="P36" s="22"/>
    </row>
    <row r="37" spans="1:16" ht="39" customHeight="1" x14ac:dyDescent="0.2">
      <c r="A37" s="22"/>
      <c r="B37" s="35"/>
      <c r="C37" s="1145" t="s">
        <v>535</v>
      </c>
      <c r="D37" s="1146"/>
      <c r="E37" s="1147"/>
      <c r="F37" s="36">
        <v>0.42</v>
      </c>
      <c r="G37" s="37">
        <v>0.18</v>
      </c>
      <c r="H37" s="37">
        <v>1.07</v>
      </c>
      <c r="I37" s="37">
        <v>1.02</v>
      </c>
      <c r="J37" s="38">
        <v>1.48</v>
      </c>
      <c r="K37" s="22"/>
      <c r="L37" s="22"/>
      <c r="M37" s="22"/>
      <c r="N37" s="22"/>
      <c r="O37" s="22"/>
      <c r="P37" s="22"/>
    </row>
    <row r="38" spans="1:16" ht="39" customHeight="1" x14ac:dyDescent="0.2">
      <c r="A38" s="22"/>
      <c r="B38" s="35"/>
      <c r="C38" s="1145" t="s">
        <v>536</v>
      </c>
      <c r="D38" s="1146"/>
      <c r="E38" s="1147"/>
      <c r="F38" s="36">
        <v>0.31</v>
      </c>
      <c r="G38" s="37">
        <v>0.32</v>
      </c>
      <c r="H38" s="37">
        <v>0.12</v>
      </c>
      <c r="I38" s="37">
        <v>0.23</v>
      </c>
      <c r="J38" s="38">
        <v>0.31</v>
      </c>
      <c r="K38" s="22"/>
      <c r="L38" s="22"/>
      <c r="M38" s="22"/>
      <c r="N38" s="22"/>
      <c r="O38" s="22"/>
      <c r="P38" s="22"/>
    </row>
    <row r="39" spans="1:16" ht="39" customHeight="1" x14ac:dyDescent="0.2">
      <c r="A39" s="22"/>
      <c r="B39" s="35"/>
      <c r="C39" s="1145" t="s">
        <v>537</v>
      </c>
      <c r="D39" s="1146"/>
      <c r="E39" s="1147"/>
      <c r="F39" s="36">
        <v>7.0000000000000007E-2</v>
      </c>
      <c r="G39" s="37">
        <v>7.0000000000000007E-2</v>
      </c>
      <c r="H39" s="37">
        <v>0.08</v>
      </c>
      <c r="I39" s="37">
        <v>7.0000000000000007E-2</v>
      </c>
      <c r="J39" s="38">
        <v>7.0000000000000007E-2</v>
      </c>
      <c r="K39" s="22"/>
      <c r="L39" s="22"/>
      <c r="M39" s="22"/>
      <c r="N39" s="22"/>
      <c r="O39" s="22"/>
      <c r="P39" s="22"/>
    </row>
    <row r="40" spans="1:16" ht="39" customHeight="1" x14ac:dyDescent="0.2">
      <c r="A40" s="22"/>
      <c r="B40" s="35"/>
      <c r="C40" s="1145" t="s">
        <v>538</v>
      </c>
      <c r="D40" s="1146"/>
      <c r="E40" s="1147"/>
      <c r="F40" s="36">
        <v>0</v>
      </c>
      <c r="G40" s="37">
        <v>0</v>
      </c>
      <c r="H40" s="37">
        <v>0</v>
      </c>
      <c r="I40" s="37">
        <v>0</v>
      </c>
      <c r="J40" s="38">
        <v>0</v>
      </c>
      <c r="K40" s="22"/>
      <c r="L40" s="22"/>
      <c r="M40" s="22"/>
      <c r="N40" s="22"/>
      <c r="O40" s="22"/>
      <c r="P40" s="22"/>
    </row>
    <row r="41" spans="1:16" ht="39" customHeight="1" x14ac:dyDescent="0.2">
      <c r="A41" s="22"/>
      <c r="B41" s="35"/>
      <c r="C41" s="1145" t="s">
        <v>539</v>
      </c>
      <c r="D41" s="1146"/>
      <c r="E41" s="1147"/>
      <c r="F41" s="36" t="s">
        <v>488</v>
      </c>
      <c r="G41" s="37" t="s">
        <v>488</v>
      </c>
      <c r="H41" s="37" t="s">
        <v>488</v>
      </c>
      <c r="I41" s="37" t="s">
        <v>488</v>
      </c>
      <c r="J41" s="38">
        <v>0</v>
      </c>
      <c r="K41" s="22"/>
      <c r="L41" s="22"/>
      <c r="M41" s="22"/>
      <c r="N41" s="22"/>
      <c r="O41" s="22"/>
      <c r="P41" s="22"/>
    </row>
    <row r="42" spans="1:16" ht="39" customHeight="1" x14ac:dyDescent="0.2">
      <c r="A42" s="22"/>
      <c r="B42" s="39"/>
      <c r="C42" s="1145" t="s">
        <v>540</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541</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n6gjS/4D+WCqVMqAk+BFn/WYVnXJCussG8eB03J5uwZuw++RGi5lyOALQGBVsulIiz/zraZ3sfJSViGYGa1rvQ==" saltValue="7b/R4zPRUOB04jwbajc1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5753</v>
      </c>
      <c r="L45" s="60">
        <v>6044</v>
      </c>
      <c r="M45" s="60">
        <v>6132</v>
      </c>
      <c r="N45" s="60">
        <v>6036</v>
      </c>
      <c r="O45" s="61">
        <v>6234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2">
      <c r="A47" s="48"/>
      <c r="B47" s="1178"/>
      <c r="C47" s="1179"/>
      <c r="D47" s="62"/>
      <c r="E47" s="1155" t="s">
        <v>12</v>
      </c>
      <c r="F47" s="1155"/>
      <c r="G47" s="1155"/>
      <c r="H47" s="1155"/>
      <c r="I47" s="1155"/>
      <c r="J47" s="1156"/>
      <c r="K47" s="63">
        <v>42</v>
      </c>
      <c r="L47" s="64">
        <v>42</v>
      </c>
      <c r="M47" s="64">
        <v>42</v>
      </c>
      <c r="N47" s="64">
        <v>42</v>
      </c>
      <c r="O47" s="65">
        <v>25</v>
      </c>
      <c r="P47" s="48"/>
      <c r="Q47" s="48"/>
      <c r="R47" s="48"/>
      <c r="S47" s="48"/>
      <c r="T47" s="48"/>
      <c r="U47" s="48"/>
    </row>
    <row r="48" spans="1:21" ht="30.75" customHeight="1" x14ac:dyDescent="0.2">
      <c r="A48" s="48"/>
      <c r="B48" s="1178"/>
      <c r="C48" s="1179"/>
      <c r="D48" s="62"/>
      <c r="E48" s="1155" t="s">
        <v>13</v>
      </c>
      <c r="F48" s="1155"/>
      <c r="G48" s="1155"/>
      <c r="H48" s="1155"/>
      <c r="I48" s="1155"/>
      <c r="J48" s="1156"/>
      <c r="K48" s="63">
        <v>1122</v>
      </c>
      <c r="L48" s="64">
        <v>1163</v>
      </c>
      <c r="M48" s="64">
        <v>1141</v>
      </c>
      <c r="N48" s="64">
        <v>1249</v>
      </c>
      <c r="O48" s="65">
        <v>1213</v>
      </c>
      <c r="P48" s="48"/>
      <c r="Q48" s="48"/>
      <c r="R48" s="48"/>
      <c r="S48" s="48"/>
      <c r="T48" s="48"/>
      <c r="U48" s="48"/>
    </row>
    <row r="49" spans="1:21" ht="30.75" customHeight="1" x14ac:dyDescent="0.2">
      <c r="A49" s="48"/>
      <c r="B49" s="1178"/>
      <c r="C49" s="1179"/>
      <c r="D49" s="62"/>
      <c r="E49" s="1155" t="s">
        <v>14</v>
      </c>
      <c r="F49" s="1155"/>
      <c r="G49" s="1155"/>
      <c r="H49" s="1155"/>
      <c r="I49" s="1155"/>
      <c r="J49" s="1156"/>
      <c r="K49" s="63" t="s">
        <v>488</v>
      </c>
      <c r="L49" s="64">
        <v>5</v>
      </c>
      <c r="M49" s="64">
        <v>5</v>
      </c>
      <c r="N49" s="64">
        <v>12</v>
      </c>
      <c r="O49" s="65">
        <v>112</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488</v>
      </c>
      <c r="L50" s="64" t="s">
        <v>488</v>
      </c>
      <c r="M50" s="64">
        <v>654</v>
      </c>
      <c r="N50" s="64">
        <v>123</v>
      </c>
      <c r="O50" s="65">
        <v>90</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488</v>
      </c>
      <c r="L51" s="64" t="s">
        <v>488</v>
      </c>
      <c r="M51" s="64" t="s">
        <v>488</v>
      </c>
      <c r="N51" s="64" t="s">
        <v>488</v>
      </c>
      <c r="O51" s="65" t="s">
        <v>488</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5725</v>
      </c>
      <c r="L52" s="64">
        <v>6044</v>
      </c>
      <c r="M52" s="64">
        <v>6231</v>
      </c>
      <c r="N52" s="64">
        <v>5756</v>
      </c>
      <c r="O52" s="65">
        <v>5507</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1192</v>
      </c>
      <c r="L53" s="69">
        <v>1210</v>
      </c>
      <c r="M53" s="69">
        <v>1743</v>
      </c>
      <c r="N53" s="69">
        <v>1706</v>
      </c>
      <c r="O53" s="70">
        <v>2167</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v>658</v>
      </c>
      <c r="L60" s="90">
        <v>700</v>
      </c>
      <c r="M60" s="90">
        <v>742</v>
      </c>
      <c r="N60" s="90">
        <v>783</v>
      </c>
      <c r="O60" s="91">
        <v>500</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3WstVegS7gtIID0Dnanx/TVxv/IyuQ3P4FqK4Vroyy/3MupiUtZEmPANe7hbgIJeOp3Dd3LaVK/c5fF80hAX7Q==" saltValue="1A2kJosHirya0kmTVoMI6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96" t="s">
        <v>30</v>
      </c>
      <c r="C41" s="1197"/>
      <c r="D41" s="105"/>
      <c r="E41" s="1198" t="s">
        <v>31</v>
      </c>
      <c r="F41" s="1198"/>
      <c r="G41" s="1198"/>
      <c r="H41" s="1199"/>
      <c r="I41" s="338">
        <v>58568</v>
      </c>
      <c r="J41" s="339">
        <v>60349</v>
      </c>
      <c r="K41" s="339">
        <v>63061</v>
      </c>
      <c r="L41" s="339">
        <v>67207</v>
      </c>
      <c r="M41" s="340">
        <v>74334</v>
      </c>
    </row>
    <row r="42" spans="2:13" ht="27.75" customHeight="1" x14ac:dyDescent="0.2">
      <c r="B42" s="1186"/>
      <c r="C42" s="1187"/>
      <c r="D42" s="106"/>
      <c r="E42" s="1190" t="s">
        <v>32</v>
      </c>
      <c r="F42" s="1190"/>
      <c r="G42" s="1190"/>
      <c r="H42" s="1191"/>
      <c r="I42" s="341" t="s">
        <v>488</v>
      </c>
      <c r="J42" s="342" t="s">
        <v>488</v>
      </c>
      <c r="K42" s="342">
        <v>654</v>
      </c>
      <c r="L42" s="342">
        <v>1990</v>
      </c>
      <c r="M42" s="343">
        <v>1850</v>
      </c>
    </row>
    <row r="43" spans="2:13" ht="27.75" customHeight="1" x14ac:dyDescent="0.2">
      <c r="B43" s="1186"/>
      <c r="C43" s="1187"/>
      <c r="D43" s="106"/>
      <c r="E43" s="1190" t="s">
        <v>33</v>
      </c>
      <c r="F43" s="1190"/>
      <c r="G43" s="1190"/>
      <c r="H43" s="1191"/>
      <c r="I43" s="341">
        <v>12900</v>
      </c>
      <c r="J43" s="342">
        <v>13817</v>
      </c>
      <c r="K43" s="342">
        <v>14407</v>
      </c>
      <c r="L43" s="342">
        <v>14648</v>
      </c>
      <c r="M43" s="343">
        <v>14982</v>
      </c>
    </row>
    <row r="44" spans="2:13" ht="27.75" customHeight="1" x14ac:dyDescent="0.2">
      <c r="B44" s="1186"/>
      <c r="C44" s="1187"/>
      <c r="D44" s="106"/>
      <c r="E44" s="1190" t="s">
        <v>34</v>
      </c>
      <c r="F44" s="1190"/>
      <c r="G44" s="1190"/>
      <c r="H44" s="1191"/>
      <c r="I44" s="341">
        <v>1265</v>
      </c>
      <c r="J44" s="342">
        <v>1373</v>
      </c>
      <c r="K44" s="342">
        <v>2307</v>
      </c>
      <c r="L44" s="342">
        <v>4715</v>
      </c>
      <c r="M44" s="343">
        <v>11099</v>
      </c>
    </row>
    <row r="45" spans="2:13" ht="27.75" customHeight="1" x14ac:dyDescent="0.2">
      <c r="B45" s="1186"/>
      <c r="C45" s="1187"/>
      <c r="D45" s="106"/>
      <c r="E45" s="1190" t="s">
        <v>35</v>
      </c>
      <c r="F45" s="1190"/>
      <c r="G45" s="1190"/>
      <c r="H45" s="1191"/>
      <c r="I45" s="341">
        <v>11125</v>
      </c>
      <c r="J45" s="342">
        <v>10660</v>
      </c>
      <c r="K45" s="342">
        <v>10698</v>
      </c>
      <c r="L45" s="342">
        <v>10840</v>
      </c>
      <c r="M45" s="343">
        <v>10902</v>
      </c>
    </row>
    <row r="46" spans="2:13" ht="27.75" customHeight="1" x14ac:dyDescent="0.2">
      <c r="B46" s="1186"/>
      <c r="C46" s="1187"/>
      <c r="D46" s="107"/>
      <c r="E46" s="1190" t="s">
        <v>36</v>
      </c>
      <c r="F46" s="1190"/>
      <c r="G46" s="1190"/>
      <c r="H46" s="1191"/>
      <c r="I46" s="341" t="s">
        <v>488</v>
      </c>
      <c r="J46" s="342" t="s">
        <v>488</v>
      </c>
      <c r="K46" s="342" t="s">
        <v>488</v>
      </c>
      <c r="L46" s="342" t="s">
        <v>488</v>
      </c>
      <c r="M46" s="343" t="s">
        <v>488</v>
      </c>
    </row>
    <row r="47" spans="2:13" ht="27.75" customHeight="1" x14ac:dyDescent="0.2">
      <c r="B47" s="1186"/>
      <c r="C47" s="1187"/>
      <c r="D47" s="108"/>
      <c r="E47" s="1200" t="s">
        <v>37</v>
      </c>
      <c r="F47" s="1201"/>
      <c r="G47" s="1201"/>
      <c r="H47" s="1202"/>
      <c r="I47" s="341" t="s">
        <v>488</v>
      </c>
      <c r="J47" s="342" t="s">
        <v>488</v>
      </c>
      <c r="K47" s="342" t="s">
        <v>488</v>
      </c>
      <c r="L47" s="342" t="s">
        <v>488</v>
      </c>
      <c r="M47" s="343" t="s">
        <v>488</v>
      </c>
    </row>
    <row r="48" spans="2:13" ht="27.75" customHeight="1" x14ac:dyDescent="0.2">
      <c r="B48" s="1186"/>
      <c r="C48" s="1187"/>
      <c r="D48" s="106"/>
      <c r="E48" s="1190" t="s">
        <v>38</v>
      </c>
      <c r="F48" s="1190"/>
      <c r="G48" s="1190"/>
      <c r="H48" s="1191"/>
      <c r="I48" s="341" t="s">
        <v>488</v>
      </c>
      <c r="J48" s="342" t="s">
        <v>488</v>
      </c>
      <c r="K48" s="342" t="s">
        <v>488</v>
      </c>
      <c r="L48" s="342" t="s">
        <v>488</v>
      </c>
      <c r="M48" s="343" t="s">
        <v>488</v>
      </c>
    </row>
    <row r="49" spans="2:13" ht="27.75" customHeight="1" x14ac:dyDescent="0.2">
      <c r="B49" s="1188"/>
      <c r="C49" s="1189"/>
      <c r="D49" s="106"/>
      <c r="E49" s="1190" t="s">
        <v>39</v>
      </c>
      <c r="F49" s="1190"/>
      <c r="G49" s="1190"/>
      <c r="H49" s="1191"/>
      <c r="I49" s="341" t="s">
        <v>488</v>
      </c>
      <c r="J49" s="342" t="s">
        <v>488</v>
      </c>
      <c r="K49" s="342" t="s">
        <v>488</v>
      </c>
      <c r="L49" s="342" t="s">
        <v>488</v>
      </c>
      <c r="M49" s="343" t="s">
        <v>488</v>
      </c>
    </row>
    <row r="50" spans="2:13" ht="27.75" customHeight="1" x14ac:dyDescent="0.2">
      <c r="B50" s="1184" t="s">
        <v>40</v>
      </c>
      <c r="C50" s="1185"/>
      <c r="D50" s="109"/>
      <c r="E50" s="1190" t="s">
        <v>41</v>
      </c>
      <c r="F50" s="1190"/>
      <c r="G50" s="1190"/>
      <c r="H50" s="1191"/>
      <c r="I50" s="341">
        <v>26472</v>
      </c>
      <c r="J50" s="342">
        <v>28714</v>
      </c>
      <c r="K50" s="342">
        <v>31127</v>
      </c>
      <c r="L50" s="342">
        <v>33372</v>
      </c>
      <c r="M50" s="343">
        <v>33532</v>
      </c>
    </row>
    <row r="51" spans="2:13" ht="27.75" customHeight="1" x14ac:dyDescent="0.2">
      <c r="B51" s="1186"/>
      <c r="C51" s="1187"/>
      <c r="D51" s="106"/>
      <c r="E51" s="1190" t="s">
        <v>42</v>
      </c>
      <c r="F51" s="1190"/>
      <c r="G51" s="1190"/>
      <c r="H51" s="1191"/>
      <c r="I51" s="341">
        <v>12261</v>
      </c>
      <c r="J51" s="342">
        <v>14954</v>
      </c>
      <c r="K51" s="342">
        <v>17411</v>
      </c>
      <c r="L51" s="342">
        <v>17154</v>
      </c>
      <c r="M51" s="343">
        <v>17325</v>
      </c>
    </row>
    <row r="52" spans="2:13" ht="27.75" customHeight="1" x14ac:dyDescent="0.2">
      <c r="B52" s="1188"/>
      <c r="C52" s="1189"/>
      <c r="D52" s="106"/>
      <c r="E52" s="1190" t="s">
        <v>43</v>
      </c>
      <c r="F52" s="1190"/>
      <c r="G52" s="1190"/>
      <c r="H52" s="1191"/>
      <c r="I52" s="341">
        <v>25318</v>
      </c>
      <c r="J52" s="342">
        <v>23348</v>
      </c>
      <c r="K52" s="342">
        <v>21803</v>
      </c>
      <c r="L52" s="342">
        <v>21264</v>
      </c>
      <c r="M52" s="343">
        <v>22788</v>
      </c>
    </row>
    <row r="53" spans="2:13" ht="27.75" customHeight="1" thickBot="1" x14ac:dyDescent="0.25">
      <c r="B53" s="1192" t="s">
        <v>19</v>
      </c>
      <c r="C53" s="1193"/>
      <c r="D53" s="110"/>
      <c r="E53" s="1194" t="s">
        <v>44</v>
      </c>
      <c r="F53" s="1194"/>
      <c r="G53" s="1194"/>
      <c r="H53" s="1195"/>
      <c r="I53" s="344">
        <v>19808</v>
      </c>
      <c r="J53" s="345">
        <v>19184</v>
      </c>
      <c r="K53" s="345">
        <v>20785</v>
      </c>
      <c r="L53" s="345">
        <v>27611</v>
      </c>
      <c r="M53" s="346">
        <v>39523</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kumIa/9fvCB4D23Tr/1oqz5IcFhDTNnMYHN+tdDAGbxgLMIHFkeCtij47JUp+KDKZtyMQSQE9sh2ipaTAnMIHg==" saltValue="eJj1nwwTfmZUBD85nxc5l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A8ED-1EF8-4EB3-9847-A82816B75137}">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359"/>
      <c r="C55" s="1211" t="s">
        <v>46</v>
      </c>
      <c r="D55" s="1211"/>
      <c r="E55" s="1212"/>
      <c r="F55" s="347">
        <v>14156</v>
      </c>
      <c r="G55" s="347">
        <v>16079</v>
      </c>
      <c r="H55" s="348">
        <v>16362</v>
      </c>
    </row>
    <row r="56" spans="2:8" ht="52.5" customHeight="1" x14ac:dyDescent="0.2">
      <c r="B56" s="360"/>
      <c r="C56" s="1213" t="s">
        <v>47</v>
      </c>
      <c r="D56" s="1213"/>
      <c r="E56" s="1214"/>
      <c r="F56" s="349" t="s">
        <v>488</v>
      </c>
      <c r="G56" s="349" t="s">
        <v>488</v>
      </c>
      <c r="H56" s="350" t="s">
        <v>488</v>
      </c>
    </row>
    <row r="57" spans="2:8" ht="53.25" customHeight="1" x14ac:dyDescent="0.2">
      <c r="B57" s="360"/>
      <c r="C57" s="1215" t="s">
        <v>48</v>
      </c>
      <c r="D57" s="1215"/>
      <c r="E57" s="1216"/>
      <c r="F57" s="351">
        <v>14199</v>
      </c>
      <c r="G57" s="351">
        <v>15489</v>
      </c>
      <c r="H57" s="352">
        <v>15210</v>
      </c>
    </row>
    <row r="58" spans="2:8" ht="45.75" customHeight="1" x14ac:dyDescent="0.2">
      <c r="B58" s="361"/>
      <c r="C58" s="1203" t="s">
        <v>547</v>
      </c>
      <c r="D58" s="1204"/>
      <c r="E58" s="1205"/>
      <c r="F58" s="353">
        <v>8039</v>
      </c>
      <c r="G58" s="353">
        <v>8045</v>
      </c>
      <c r="H58" s="354">
        <v>7754</v>
      </c>
    </row>
    <row r="59" spans="2:8" ht="45.75" customHeight="1" x14ac:dyDescent="0.2">
      <c r="B59" s="361"/>
      <c r="C59" s="1203" t="s">
        <v>548</v>
      </c>
      <c r="D59" s="1204"/>
      <c r="E59" s="1205"/>
      <c r="F59" s="353">
        <v>2400</v>
      </c>
      <c r="G59" s="353">
        <v>3405</v>
      </c>
      <c r="H59" s="354">
        <v>3422</v>
      </c>
    </row>
    <row r="60" spans="2:8" ht="45.75" customHeight="1" x14ac:dyDescent="0.2">
      <c r="B60" s="361"/>
      <c r="C60" s="1203" t="s">
        <v>549</v>
      </c>
      <c r="D60" s="1204"/>
      <c r="E60" s="1205"/>
      <c r="F60" s="353">
        <v>3019</v>
      </c>
      <c r="G60" s="353">
        <v>3325</v>
      </c>
      <c r="H60" s="354">
        <v>3334</v>
      </c>
    </row>
    <row r="61" spans="2:8" ht="45.75" customHeight="1" x14ac:dyDescent="0.2">
      <c r="B61" s="361"/>
      <c r="C61" s="1203" t="s">
        <v>550</v>
      </c>
      <c r="D61" s="1204"/>
      <c r="E61" s="1205"/>
      <c r="F61" s="353">
        <v>204</v>
      </c>
      <c r="G61" s="353">
        <v>204</v>
      </c>
      <c r="H61" s="354">
        <v>204</v>
      </c>
    </row>
    <row r="62" spans="2:8" ht="45.75" customHeight="1" thickBot="1" x14ac:dyDescent="0.25">
      <c r="B62" s="362"/>
      <c r="C62" s="1206" t="s">
        <v>551</v>
      </c>
      <c r="D62" s="1207"/>
      <c r="E62" s="1208"/>
      <c r="F62" s="355">
        <v>177</v>
      </c>
      <c r="G62" s="355">
        <v>177</v>
      </c>
      <c r="H62" s="356">
        <v>177</v>
      </c>
    </row>
    <row r="63" spans="2:8" ht="52.5" customHeight="1" thickBot="1" x14ac:dyDescent="0.25">
      <c r="B63" s="363"/>
      <c r="C63" s="1209" t="s">
        <v>49</v>
      </c>
      <c r="D63" s="1209"/>
      <c r="E63" s="1210"/>
      <c r="F63" s="357">
        <v>28355</v>
      </c>
      <c r="G63" s="357">
        <v>31568</v>
      </c>
      <c r="H63" s="358">
        <v>31572</v>
      </c>
    </row>
    <row r="64" spans="2:8" ht="13.2" x14ac:dyDescent="0.2"/>
  </sheetData>
  <sheetProtection algorithmName="SHA-512" hashValue="gnVBrY4q/9yy/PiDyRGTyuitFA7aDWfEuOET21V0ci5CAFUkT94GMur0CHyd6wETALYVfQqxY5nE0wEnE52e/w==" saltValue="orblPgaDZZwMnZOV0fP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109375" defaultRowHeight="13.2" x14ac:dyDescent="0.2"/>
  <cols>
    <col min="1" max="1" width="45.88671875" style="127" customWidth="1"/>
    <col min="2" max="8" width="13.33203125" style="127" customWidth="1"/>
    <col min="9" max="16384" width="11.109375" style="127"/>
  </cols>
  <sheetData>
    <row r="1" spans="1:8" x14ac:dyDescent="0.2">
      <c r="A1" s="121"/>
      <c r="B1" s="122"/>
      <c r="C1" s="123"/>
      <c r="D1" s="124"/>
      <c r="E1" s="125"/>
      <c r="F1" s="125"/>
      <c r="G1" s="125"/>
      <c r="H1" s="126"/>
    </row>
    <row r="2" spans="1:8" x14ac:dyDescent="0.2">
      <c r="A2" s="128"/>
      <c r="B2" s="129"/>
      <c r="C2" s="130"/>
      <c r="D2" s="131" t="s">
        <v>50</v>
      </c>
      <c r="E2" s="132"/>
      <c r="F2" s="133" t="s">
        <v>525</v>
      </c>
      <c r="G2" s="134"/>
      <c r="H2" s="135"/>
    </row>
    <row r="3" spans="1:8" x14ac:dyDescent="0.2">
      <c r="A3" s="131" t="s">
        <v>518</v>
      </c>
      <c r="B3" s="136"/>
      <c r="C3" s="137"/>
      <c r="D3" s="138">
        <v>58378</v>
      </c>
      <c r="E3" s="139"/>
      <c r="F3" s="140">
        <v>43261</v>
      </c>
      <c r="G3" s="141"/>
      <c r="H3" s="142"/>
    </row>
    <row r="4" spans="1:8" x14ac:dyDescent="0.2">
      <c r="A4" s="143"/>
      <c r="B4" s="144"/>
      <c r="C4" s="145"/>
      <c r="D4" s="146">
        <v>47442</v>
      </c>
      <c r="E4" s="147"/>
      <c r="F4" s="148">
        <v>24721</v>
      </c>
      <c r="G4" s="149"/>
      <c r="H4" s="150"/>
    </row>
    <row r="5" spans="1:8" x14ac:dyDescent="0.2">
      <c r="A5" s="131" t="s">
        <v>520</v>
      </c>
      <c r="B5" s="136"/>
      <c r="C5" s="137"/>
      <c r="D5" s="138">
        <v>47849</v>
      </c>
      <c r="E5" s="139"/>
      <c r="F5" s="140">
        <v>40626</v>
      </c>
      <c r="G5" s="141"/>
      <c r="H5" s="142"/>
    </row>
    <row r="6" spans="1:8" x14ac:dyDescent="0.2">
      <c r="A6" s="143"/>
      <c r="B6" s="144"/>
      <c r="C6" s="145"/>
      <c r="D6" s="146">
        <v>41293</v>
      </c>
      <c r="E6" s="147"/>
      <c r="F6" s="148">
        <v>24279</v>
      </c>
      <c r="G6" s="149"/>
      <c r="H6" s="150"/>
    </row>
    <row r="7" spans="1:8" x14ac:dyDescent="0.2">
      <c r="A7" s="131" t="s">
        <v>521</v>
      </c>
      <c r="B7" s="136"/>
      <c r="C7" s="137"/>
      <c r="D7" s="138">
        <v>56091</v>
      </c>
      <c r="E7" s="139"/>
      <c r="F7" s="140">
        <v>46133</v>
      </c>
      <c r="G7" s="141"/>
      <c r="H7" s="142"/>
    </row>
    <row r="8" spans="1:8" x14ac:dyDescent="0.2">
      <c r="A8" s="143"/>
      <c r="B8" s="144"/>
      <c r="C8" s="145"/>
      <c r="D8" s="146">
        <v>46237</v>
      </c>
      <c r="E8" s="147"/>
      <c r="F8" s="148">
        <v>27280</v>
      </c>
      <c r="G8" s="149"/>
      <c r="H8" s="150"/>
    </row>
    <row r="9" spans="1:8" x14ac:dyDescent="0.2">
      <c r="A9" s="131" t="s">
        <v>522</v>
      </c>
      <c r="B9" s="136"/>
      <c r="C9" s="137"/>
      <c r="D9" s="138">
        <v>59139</v>
      </c>
      <c r="E9" s="139"/>
      <c r="F9" s="140">
        <v>49174</v>
      </c>
      <c r="G9" s="141"/>
      <c r="H9" s="142"/>
    </row>
    <row r="10" spans="1:8" x14ac:dyDescent="0.2">
      <c r="A10" s="143"/>
      <c r="B10" s="144"/>
      <c r="C10" s="145"/>
      <c r="D10" s="146">
        <v>50184</v>
      </c>
      <c r="E10" s="147"/>
      <c r="F10" s="148">
        <v>29896</v>
      </c>
      <c r="G10" s="149"/>
      <c r="H10" s="150"/>
    </row>
    <row r="11" spans="1:8" x14ac:dyDescent="0.2">
      <c r="A11" s="131" t="s">
        <v>523</v>
      </c>
      <c r="B11" s="136"/>
      <c r="C11" s="137"/>
      <c r="D11" s="138">
        <v>72920</v>
      </c>
      <c r="E11" s="139"/>
      <c r="F11" s="140">
        <v>50636</v>
      </c>
      <c r="G11" s="141"/>
      <c r="H11" s="142"/>
    </row>
    <row r="12" spans="1:8" x14ac:dyDescent="0.2">
      <c r="A12" s="143"/>
      <c r="B12" s="144"/>
      <c r="C12" s="151"/>
      <c r="D12" s="146">
        <v>59614</v>
      </c>
      <c r="E12" s="147"/>
      <c r="F12" s="148">
        <v>31778</v>
      </c>
      <c r="G12" s="149"/>
      <c r="H12" s="150"/>
    </row>
    <row r="13" spans="1:8" x14ac:dyDescent="0.2">
      <c r="A13" s="131"/>
      <c r="B13" s="136"/>
      <c r="C13" s="152"/>
      <c r="D13" s="153">
        <v>58875</v>
      </c>
      <c r="E13" s="154"/>
      <c r="F13" s="155">
        <v>45966</v>
      </c>
      <c r="G13" s="156"/>
      <c r="H13" s="142"/>
    </row>
    <row r="14" spans="1:8" x14ac:dyDescent="0.2">
      <c r="A14" s="143"/>
      <c r="B14" s="144"/>
      <c r="C14" s="145"/>
      <c r="D14" s="146">
        <v>48954</v>
      </c>
      <c r="E14" s="147"/>
      <c r="F14" s="148">
        <v>27591</v>
      </c>
      <c r="G14" s="149"/>
      <c r="H14" s="150"/>
    </row>
    <row r="17" spans="1:11" x14ac:dyDescent="0.2">
      <c r="A17" s="127" t="s">
        <v>51</v>
      </c>
    </row>
    <row r="18" spans="1:11" x14ac:dyDescent="0.2">
      <c r="A18" s="157"/>
      <c r="B18" s="157" t="str">
        <f>実質収支比率等に係る経年分析!F$46</f>
        <v>R02</v>
      </c>
      <c r="C18" s="157" t="str">
        <f>実質収支比率等に係る経年分析!G$46</f>
        <v>R03</v>
      </c>
      <c r="D18" s="157" t="str">
        <f>実質収支比率等に係る経年分析!H$46</f>
        <v>R04</v>
      </c>
      <c r="E18" s="157" t="str">
        <f>実質収支比率等に係る経年分析!I$46</f>
        <v>R05</v>
      </c>
      <c r="F18" s="157" t="str">
        <f>実質収支比率等に係る経年分析!J$46</f>
        <v>R06</v>
      </c>
    </row>
    <row r="19" spans="1:11" x14ac:dyDescent="0.2">
      <c r="A19" s="157" t="s">
        <v>52</v>
      </c>
      <c r="B19" s="157">
        <f>ROUND(VALUE(SUBSTITUTE(実質収支比率等に係る経年分析!F$48,"▲","-")),2)</f>
        <v>9.06</v>
      </c>
      <c r="C19" s="157">
        <f>ROUND(VALUE(SUBSTITUTE(実質収支比率等に係る経年分析!G$48,"▲","-")),2)</f>
        <v>11.41</v>
      </c>
      <c r="D19" s="157">
        <f>ROUND(VALUE(SUBSTITUTE(実質収支比率等に係る経年分析!H$48,"▲","-")),2)</f>
        <v>10.47</v>
      </c>
      <c r="E19" s="157">
        <f>ROUND(VALUE(SUBSTITUTE(実質収支比率等に係る経年分析!I$48,"▲","-")),2)</f>
        <v>7.33</v>
      </c>
      <c r="F19" s="157">
        <f>ROUND(VALUE(SUBSTITUTE(実質収支比率等に係る経年分析!J$48,"▲","-")),2)</f>
        <v>9.68</v>
      </c>
    </row>
    <row r="20" spans="1:11" x14ac:dyDescent="0.2">
      <c r="A20" s="157" t="s">
        <v>53</v>
      </c>
      <c r="B20" s="157">
        <f>ROUND(VALUE(SUBSTITUTE(実質収支比率等に係る経年分析!F$47,"▲","-")),2)</f>
        <v>28.87</v>
      </c>
      <c r="C20" s="157">
        <f>ROUND(VALUE(SUBSTITUTE(実質収支比率等に係る経年分析!G$47,"▲","-")),2)</f>
        <v>31.41</v>
      </c>
      <c r="D20" s="157">
        <f>ROUND(VALUE(SUBSTITUTE(実質収支比率等に係る経年分析!H$47,"▲","-")),2)</f>
        <v>28.58</v>
      </c>
      <c r="E20" s="157">
        <f>ROUND(VALUE(SUBSTITUTE(実質収支比率等に係る経年分析!I$47,"▲","-")),2)</f>
        <v>31.03</v>
      </c>
      <c r="F20" s="157">
        <f>ROUND(VALUE(SUBSTITUTE(実質収支比率等に係る経年分析!J$47,"▲","-")),2)</f>
        <v>30.1</v>
      </c>
    </row>
    <row r="21" spans="1:11" x14ac:dyDescent="0.2">
      <c r="A21" s="157" t="s">
        <v>54</v>
      </c>
      <c r="B21" s="157">
        <f>IF(ISNUMBER(VALUE(SUBSTITUTE(実質収支比率等に係る経年分析!F$49,"▲","-"))),ROUND(VALUE(SUBSTITUTE(実質収支比率等に係る経年分析!F$49,"▲","-")),2),NA())</f>
        <v>5.03</v>
      </c>
      <c r="C21" s="157">
        <f>IF(ISNUMBER(VALUE(SUBSTITUTE(実質収支比率等に係る経年分析!G$49,"▲","-"))),ROUND(VALUE(SUBSTITUTE(実質収支比率等に係る経年分析!G$49,"▲","-")),2),NA())</f>
        <v>1.62</v>
      </c>
      <c r="D21" s="157">
        <f>IF(ISNUMBER(VALUE(SUBSTITUTE(実質収支比率等に係る経年分析!H$49,"▲","-"))),ROUND(VALUE(SUBSTITUTE(実質収支比率等に係る経年分析!H$49,"▲","-")),2),NA())</f>
        <v>-3.12</v>
      </c>
      <c r="E21" s="157">
        <f>IF(ISNUMBER(VALUE(SUBSTITUTE(実質収支比率等に係る経年分析!I$49,"▲","-"))),ROUND(VALUE(SUBSTITUTE(実質収支比率等に係る経年分析!I$49,"▲","-")),2),NA())</f>
        <v>1.03</v>
      </c>
      <c r="F21" s="157">
        <f>IF(ISNUMBER(VALUE(SUBSTITUTE(実質収支比率等に係る経年分析!J$49,"▲","-"))),ROUND(VALUE(SUBSTITUTE(実質収支比率等に係る経年分析!J$49,"▲","-")),2),NA())</f>
        <v>3.22</v>
      </c>
    </row>
    <row r="24" spans="1:11" x14ac:dyDescent="0.2">
      <c r="A24" s="127" t="s">
        <v>55</v>
      </c>
    </row>
    <row r="25" spans="1:11" x14ac:dyDescent="0.2">
      <c r="A25" s="158"/>
      <c r="B25" s="158" t="str">
        <f>連結実質赤字比率に係る赤字・黒字の構成分析!F$33</f>
        <v>R02</v>
      </c>
      <c r="C25" s="158"/>
      <c r="D25" s="158" t="str">
        <f>連結実質赤字比率に係る赤字・黒字の構成分析!G$33</f>
        <v>R03</v>
      </c>
      <c r="E25" s="158"/>
      <c r="F25" s="158" t="str">
        <f>連結実質赤字比率に係る赤字・黒字の構成分析!H$33</f>
        <v>R04</v>
      </c>
      <c r="G25" s="158"/>
      <c r="H25" s="158" t="str">
        <f>連結実質赤字比率に係る赤字・黒字の構成分析!I$33</f>
        <v>R05</v>
      </c>
      <c r="I25" s="158"/>
      <c r="J25" s="158" t="str">
        <f>連結実質赤字比率に係る赤字・黒字の構成分析!J$33</f>
        <v>R06</v>
      </c>
      <c r="K25" s="158"/>
    </row>
    <row r="26" spans="1:11" x14ac:dyDescent="0.2">
      <c r="A26" s="158"/>
      <c r="B26" s="158" t="s">
        <v>56</v>
      </c>
      <c r="C26" s="158" t="s">
        <v>57</v>
      </c>
      <c r="D26" s="158" t="s">
        <v>56</v>
      </c>
      <c r="E26" s="158" t="s">
        <v>57</v>
      </c>
      <c r="F26" s="158" t="s">
        <v>56</v>
      </c>
      <c r="G26" s="158" t="s">
        <v>57</v>
      </c>
      <c r="H26" s="158" t="s">
        <v>56</v>
      </c>
      <c r="I26" s="158" t="s">
        <v>57</v>
      </c>
      <c r="J26" s="158" t="s">
        <v>56</v>
      </c>
      <c r="K26" s="158" t="s">
        <v>57</v>
      </c>
    </row>
    <row r="27" spans="1:11" x14ac:dyDescent="0.2">
      <c r="A27" s="158" t="str">
        <f>IF(連結実質赤字比率に係る赤字・黒字の構成分析!C$43="",NA(),連結実質赤字比率に係る赤字・黒字の構成分析!C$43)</f>
        <v>その他会計（黒字）</v>
      </c>
      <c r="B27" s="158" t="e">
        <f>IF(ROUND(VALUE(SUBSTITUTE(連結実質赤字比率に係る赤字・黒字の構成分析!F$43,"▲", "-")), 2) &lt; 0, ABS(ROUND(VALUE(SUBSTITUTE(連結実質赤字比率に係る赤字・黒字の構成分析!F$43,"▲", "-")), 2)), NA())</f>
        <v>#VALUE!</v>
      </c>
      <c r="C27" s="158" t="e">
        <f>IF(ROUND(VALUE(SUBSTITUTE(連結実質赤字比率に係る赤字・黒字の構成分析!F$43,"▲", "-")), 2) &gt;= 0, ABS(ROUND(VALUE(SUBSTITUTE(連結実質赤字比率に係る赤字・黒字の構成分析!F$43,"▲", "-")), 2)), NA())</f>
        <v>#VALUE!</v>
      </c>
      <c r="D27" s="158" t="e">
        <f>IF(ROUND(VALUE(SUBSTITUTE(連結実質赤字比率に係る赤字・黒字の構成分析!G$43,"▲", "-")), 2) &lt; 0, ABS(ROUND(VALUE(SUBSTITUTE(連結実質赤字比率に係る赤字・黒字の構成分析!G$43,"▲", "-")), 2)), NA())</f>
        <v>#VALUE!</v>
      </c>
      <c r="E27" s="158" t="e">
        <f>IF(ROUND(VALUE(SUBSTITUTE(連結実質赤字比率に係る赤字・黒字の構成分析!G$43,"▲", "-")), 2) &gt;= 0, ABS(ROUND(VALUE(SUBSTITUTE(連結実質赤字比率に係る赤字・黒字の構成分析!G$43,"▲", "-")), 2)), NA())</f>
        <v>#VALUE!</v>
      </c>
      <c r="F27" s="158" t="e">
        <f>IF(ROUND(VALUE(SUBSTITUTE(連結実質赤字比率に係る赤字・黒字の構成分析!H$43,"▲", "-")), 2) &lt; 0, ABS(ROUND(VALUE(SUBSTITUTE(連結実質赤字比率に係る赤字・黒字の構成分析!H$43,"▲", "-")), 2)), NA())</f>
        <v>#VALUE!</v>
      </c>
      <c r="G27" s="158" t="e">
        <f>IF(ROUND(VALUE(SUBSTITUTE(連結実質赤字比率に係る赤字・黒字の構成分析!H$43,"▲", "-")), 2) &gt;= 0, ABS(ROUND(VALUE(SUBSTITUTE(連結実質赤字比率に係る赤字・黒字の構成分析!H$43,"▲", "-")), 2)), NA())</f>
        <v>#VALUE!</v>
      </c>
      <c r="H27" s="158" t="e">
        <f>IF(ROUND(VALUE(SUBSTITUTE(連結実質赤字比率に係る赤字・黒字の構成分析!I$43,"▲", "-")), 2) &lt; 0, ABS(ROUND(VALUE(SUBSTITUTE(連結実質赤字比率に係る赤字・黒字の構成分析!I$43,"▲", "-")), 2)), NA())</f>
        <v>#VALUE!</v>
      </c>
      <c r="I27" s="158" t="e">
        <f>IF(ROUND(VALUE(SUBSTITUTE(連結実質赤字比率に係る赤字・黒字の構成分析!I$43,"▲", "-")), 2) &gt;= 0, ABS(ROUND(VALUE(SUBSTITUTE(連結実質赤字比率に係る赤字・黒字の構成分析!I$43,"▲", "-")), 2)), NA())</f>
        <v>#VALUE!</v>
      </c>
      <c r="J27" s="158" t="e">
        <f>IF(ROUND(VALUE(SUBSTITUTE(連結実質赤字比率に係る赤字・黒字の構成分析!J$43,"▲", "-")), 2) &lt; 0, ABS(ROUND(VALUE(SUBSTITUTE(連結実質赤字比率に係る赤字・黒字の構成分析!J$43,"▲", "-")), 2)), NA())</f>
        <v>#VALUE!</v>
      </c>
      <c r="K27" s="158" t="e">
        <f>IF(ROUND(VALUE(SUBSTITUTE(連結実質赤字比率に係る赤字・黒字の構成分析!J$43,"▲", "-")), 2) &gt;= 0, ABS(ROUND(VALUE(SUBSTITUTE(連結実質赤字比率に係る赤字・黒字の構成分析!J$43,"▲", "-")), 2)), NA())</f>
        <v>#VALUE!</v>
      </c>
    </row>
    <row r="28" spans="1:11" x14ac:dyDescent="0.2">
      <c r="A28" s="158" t="str">
        <f>IF(連結実質赤字比率に係る赤字・黒字の構成分析!C$42="",NA(),連結実質赤字比率に係る赤字・黒字の構成分析!C$42)</f>
        <v>その他会計（赤字）</v>
      </c>
      <c r="B28" s="158" t="e">
        <f>IF(ROUND(VALUE(SUBSTITUTE(連結実質赤字比率に係る赤字・黒字の構成分析!F$42,"▲", "-")), 2) &lt; 0, ABS(ROUND(VALUE(SUBSTITUTE(連結実質赤字比率に係る赤字・黒字の構成分析!F$42,"▲", "-")), 2)), NA())</f>
        <v>#VALUE!</v>
      </c>
      <c r="C28" s="158" t="e">
        <f>IF(ROUND(VALUE(SUBSTITUTE(連結実質赤字比率に係る赤字・黒字の構成分析!F$42,"▲", "-")), 2) &gt;= 0, ABS(ROUND(VALUE(SUBSTITUTE(連結実質赤字比率に係る赤字・黒字の構成分析!F$42,"▲", "-")), 2)), NA())</f>
        <v>#VALUE!</v>
      </c>
      <c r="D28" s="158" t="e">
        <f>IF(ROUND(VALUE(SUBSTITUTE(連結実質赤字比率に係る赤字・黒字の構成分析!G$42,"▲", "-")), 2) &lt; 0, ABS(ROUND(VALUE(SUBSTITUTE(連結実質赤字比率に係る赤字・黒字の構成分析!G$42,"▲", "-")), 2)), NA())</f>
        <v>#VALUE!</v>
      </c>
      <c r="E28" s="158" t="e">
        <f>IF(ROUND(VALUE(SUBSTITUTE(連結実質赤字比率に係る赤字・黒字の構成分析!G$42,"▲", "-")), 2) &gt;= 0, ABS(ROUND(VALUE(SUBSTITUTE(連結実質赤字比率に係る赤字・黒字の構成分析!G$42,"▲", "-")), 2)), NA())</f>
        <v>#VALUE!</v>
      </c>
      <c r="F28" s="158" t="e">
        <f>IF(ROUND(VALUE(SUBSTITUTE(連結実質赤字比率に係る赤字・黒字の構成分析!H$42,"▲", "-")), 2) &lt; 0, ABS(ROUND(VALUE(SUBSTITUTE(連結実質赤字比率に係る赤字・黒字の構成分析!H$42,"▲", "-")), 2)), NA())</f>
        <v>#VALUE!</v>
      </c>
      <c r="G28" s="158" t="e">
        <f>IF(ROUND(VALUE(SUBSTITUTE(連結実質赤字比率に係る赤字・黒字の構成分析!H$42,"▲", "-")), 2) &gt;= 0, ABS(ROUND(VALUE(SUBSTITUTE(連結実質赤字比率に係る赤字・黒字の構成分析!H$42,"▲", "-")), 2)), NA())</f>
        <v>#VALUE!</v>
      </c>
      <c r="H28" s="158" t="e">
        <f>IF(ROUND(VALUE(SUBSTITUTE(連結実質赤字比率に係る赤字・黒字の構成分析!I$42,"▲", "-")), 2) &lt; 0, ABS(ROUND(VALUE(SUBSTITUTE(連結実質赤字比率に係る赤字・黒字の構成分析!I$42,"▲", "-")), 2)), NA())</f>
        <v>#VALUE!</v>
      </c>
      <c r="I28" s="158" t="e">
        <f>IF(ROUND(VALUE(SUBSTITUTE(連結実質赤字比率に係る赤字・黒字の構成分析!I$42,"▲", "-")), 2) &gt;= 0, ABS(ROUND(VALUE(SUBSTITUTE(連結実質赤字比率に係る赤字・黒字の構成分析!I$42,"▲", "-")), 2)), NA())</f>
        <v>#VALUE!</v>
      </c>
      <c r="J28" s="158" t="e">
        <f>IF(ROUND(VALUE(SUBSTITUTE(連結実質赤字比率に係る赤字・黒字の構成分析!J$42,"▲", "-")), 2) &lt; 0, ABS(ROUND(VALUE(SUBSTITUTE(連結実質赤字比率に係る赤字・黒字の構成分析!J$42,"▲", "-")), 2)), NA())</f>
        <v>#VALUE!</v>
      </c>
      <c r="K28" s="158" t="e">
        <f>IF(ROUND(VALUE(SUBSTITUTE(連結実質赤字比率に係る赤字・黒字の構成分析!J$42,"▲", "-")), 2) &gt;= 0, ABS(ROUND(VALUE(SUBSTITUTE(連結実質赤字比率に係る赤字・黒字の構成分析!J$42,"▲", "-")), 2)), NA())</f>
        <v>#VALUE!</v>
      </c>
    </row>
    <row r="29" spans="1:11" x14ac:dyDescent="0.2">
      <c r="A29" s="158" t="str">
        <f>IF(連結実質赤字比率に係る赤字・黒字の構成分析!C$41="",NA(),連結実質赤字比率に係る赤字・黒字の構成分析!C$41)</f>
        <v>学校給食事業特別会計</v>
      </c>
      <c r="B29" s="158" t="e">
        <f>IF(ROUND(VALUE(SUBSTITUTE(連結実質赤字比率に係る赤字・黒字の構成分析!F$41,"▲", "-")), 2) &lt; 0, ABS(ROUND(VALUE(SUBSTITUTE(連結実質赤字比率に係る赤字・黒字の構成分析!F$41,"▲", "-")), 2)), NA())</f>
        <v>#VALUE!</v>
      </c>
      <c r="C29" s="158" t="e">
        <f>IF(ROUND(VALUE(SUBSTITUTE(連結実質赤字比率に係る赤字・黒字の構成分析!F$41,"▲", "-")), 2) &gt;= 0, ABS(ROUND(VALUE(SUBSTITUTE(連結実質赤字比率に係る赤字・黒字の構成分析!F$41,"▲", "-")), 2)), NA())</f>
        <v>#VALUE!</v>
      </c>
      <c r="D29" s="158" t="e">
        <f>IF(ROUND(VALUE(SUBSTITUTE(連結実質赤字比率に係る赤字・黒字の構成分析!G$41,"▲", "-")), 2) &lt; 0, ABS(ROUND(VALUE(SUBSTITUTE(連結実質赤字比率に係る赤字・黒字の構成分析!G$41,"▲", "-")), 2)), NA())</f>
        <v>#VALUE!</v>
      </c>
      <c r="E29" s="158" t="e">
        <f>IF(ROUND(VALUE(SUBSTITUTE(連結実質赤字比率に係る赤字・黒字の構成分析!G$41,"▲", "-")), 2) &gt;= 0, ABS(ROUND(VALUE(SUBSTITUTE(連結実質赤字比率に係る赤字・黒字の構成分析!G$41,"▲", "-")), 2)), NA())</f>
        <v>#VALUE!</v>
      </c>
      <c r="F29" s="158" t="e">
        <f>IF(ROUND(VALUE(SUBSTITUTE(連結実質赤字比率に係る赤字・黒字の構成分析!H$41,"▲", "-")), 2) &lt; 0, ABS(ROUND(VALUE(SUBSTITUTE(連結実質赤字比率に係る赤字・黒字の構成分析!H$41,"▲", "-")), 2)), NA())</f>
        <v>#VALUE!</v>
      </c>
      <c r="G29" s="158" t="e">
        <f>IF(ROUND(VALUE(SUBSTITUTE(連結実質赤字比率に係る赤字・黒字の構成分析!H$41,"▲", "-")), 2) &gt;= 0, ABS(ROUND(VALUE(SUBSTITUTE(連結実質赤字比率に係る赤字・黒字の構成分析!H$41,"▲", "-")), 2)), NA())</f>
        <v>#VALUE!</v>
      </c>
      <c r="H29" s="158" t="e">
        <f>IF(ROUND(VALUE(SUBSTITUTE(連結実質赤字比率に係る赤字・黒字の構成分析!I$41,"▲", "-")), 2) &lt; 0, ABS(ROUND(VALUE(SUBSTITUTE(連結実質赤字比率に係る赤字・黒字の構成分析!I$41,"▲", "-")), 2)), NA())</f>
        <v>#VALUE!</v>
      </c>
      <c r="I29" s="158" t="e">
        <f>IF(ROUND(VALUE(SUBSTITUTE(連結実質赤字比率に係る赤字・黒字の構成分析!I$41,"▲", "-")), 2) &gt;= 0, ABS(ROUND(VALUE(SUBSTITUTE(連結実質赤字比率に係る赤字・黒字の構成分析!I$41,"▲", "-")), 2)), NA())</f>
        <v>#VALUE!</v>
      </c>
      <c r="J29" s="158" t="e">
        <f>IF(ROUND(VALUE(SUBSTITUTE(連結実質赤字比率に係る赤字・黒字の構成分析!J$41,"▲", "-")), 2) &lt; 0, ABS(ROUND(VALUE(SUBSTITUTE(連結実質赤字比率に係る赤字・黒字の構成分析!J$41,"▲", "-")), 2)), NA())</f>
        <v>#N/A</v>
      </c>
      <c r="K29" s="158">
        <f>IF(ROUND(VALUE(SUBSTITUTE(連結実質赤字比率に係る赤字・黒字の構成分析!J$41,"▲", "-")), 2) &gt;= 0, ABS(ROUND(VALUE(SUBSTITUTE(連結実質赤字比率に係る赤字・黒字の構成分析!J$41,"▲", "-")), 2)), NA())</f>
        <v>0</v>
      </c>
    </row>
    <row r="30" spans="1:11" x14ac:dyDescent="0.2">
      <c r="A30" s="158" t="str">
        <f>IF(連結実質赤字比率に係る赤字・黒字の構成分析!C$40="",NA(),連結実質赤字比率に係る赤字・黒字の構成分析!C$40)</f>
        <v>公共用地取得事業特別会計</v>
      </c>
      <c r="B30" s="158" t="e">
        <f>IF(ROUND(VALUE(SUBSTITUTE(連結実質赤字比率に係る赤字・黒字の構成分析!F$40,"▲", "-")), 2) &lt; 0, ABS(ROUND(VALUE(SUBSTITUTE(連結実質赤字比率に係る赤字・黒字の構成分析!F$40,"▲", "-")), 2)), NA())</f>
        <v>#N/A</v>
      </c>
      <c r="C30" s="158">
        <f>IF(ROUND(VALUE(SUBSTITUTE(連結実質赤字比率に係る赤字・黒字の構成分析!F$40,"▲", "-")), 2) &gt;= 0, ABS(ROUND(VALUE(SUBSTITUTE(連結実質赤字比率に係る赤字・黒字の構成分析!F$40,"▲", "-")), 2)), NA())</f>
        <v>0</v>
      </c>
      <c r="D30" s="158" t="e">
        <f>IF(ROUND(VALUE(SUBSTITUTE(連結実質赤字比率に係る赤字・黒字の構成分析!G$40,"▲", "-")), 2) &lt; 0, ABS(ROUND(VALUE(SUBSTITUTE(連結実質赤字比率に係る赤字・黒字の構成分析!G$40,"▲", "-")), 2)), NA())</f>
        <v>#N/A</v>
      </c>
      <c r="E30" s="158">
        <f>IF(ROUND(VALUE(SUBSTITUTE(連結実質赤字比率に係る赤字・黒字の構成分析!G$40,"▲", "-")), 2) &gt;= 0, ABS(ROUND(VALUE(SUBSTITUTE(連結実質赤字比率に係る赤字・黒字の構成分析!G$40,"▲", "-")), 2)), NA())</f>
        <v>0</v>
      </c>
      <c r="F30" s="158" t="e">
        <f>IF(ROUND(VALUE(SUBSTITUTE(連結実質赤字比率に係る赤字・黒字の構成分析!H$40,"▲", "-")), 2) &lt; 0, ABS(ROUND(VALUE(SUBSTITUTE(連結実質赤字比率に係る赤字・黒字の構成分析!H$40,"▲", "-")), 2)), NA())</f>
        <v>#N/A</v>
      </c>
      <c r="G30" s="158">
        <f>IF(ROUND(VALUE(SUBSTITUTE(連結実質赤字比率に係る赤字・黒字の構成分析!H$40,"▲", "-")), 2) &gt;= 0, ABS(ROUND(VALUE(SUBSTITUTE(連結実質赤字比率に係る赤字・黒字の構成分析!H$40,"▲", "-")), 2)), NA())</f>
        <v>0</v>
      </c>
      <c r="H30" s="158" t="e">
        <f>IF(ROUND(VALUE(SUBSTITUTE(連結実質赤字比率に係る赤字・黒字の構成分析!I$40,"▲", "-")), 2) &lt; 0, ABS(ROUND(VALUE(SUBSTITUTE(連結実質赤字比率に係る赤字・黒字の構成分析!I$40,"▲", "-")), 2)), NA())</f>
        <v>#N/A</v>
      </c>
      <c r="I30" s="158">
        <f>IF(ROUND(VALUE(SUBSTITUTE(連結実質赤字比率に係る赤字・黒字の構成分析!I$40,"▲", "-")), 2) &gt;= 0, ABS(ROUND(VALUE(SUBSTITUTE(連結実質赤字比率に係る赤字・黒字の構成分析!I$40,"▲", "-")), 2)), NA())</f>
        <v>0</v>
      </c>
      <c r="J30" s="158" t="e">
        <f>IF(ROUND(VALUE(SUBSTITUTE(連結実質赤字比率に係る赤字・黒字の構成分析!J$40,"▲", "-")), 2) &lt; 0, ABS(ROUND(VALUE(SUBSTITUTE(連結実質赤字比率に係る赤字・黒字の構成分析!J$40,"▲", "-")), 2)), NA())</f>
        <v>#N/A</v>
      </c>
      <c r="K30" s="158">
        <f>IF(ROUND(VALUE(SUBSTITUTE(連結実質赤字比率に係る赤字・黒字の構成分析!J$40,"▲", "-")), 2) &gt;= 0, ABS(ROUND(VALUE(SUBSTITUTE(連結実質赤字比率に係る赤字・黒字の構成分析!J$40,"▲", "-")), 2)), NA())</f>
        <v>0</v>
      </c>
    </row>
    <row r="31" spans="1:11" x14ac:dyDescent="0.2">
      <c r="A31" s="158" t="str">
        <f>IF(連結実質赤字比率に係る赤字・黒字の構成分析!C$39="",NA(),連結実質赤字比率に係る赤字・黒字の構成分析!C$39)</f>
        <v>後期高齢者医療事業特別会計</v>
      </c>
      <c r="B31" s="158" t="e">
        <f>IF(ROUND(VALUE(SUBSTITUTE(連結実質赤字比率に係る赤字・黒字の構成分析!F$39,"▲", "-")), 2) &lt; 0, ABS(ROUND(VALUE(SUBSTITUTE(連結実質赤字比率に係る赤字・黒字の構成分析!F$39,"▲", "-")), 2)), NA())</f>
        <v>#N/A</v>
      </c>
      <c r="C31" s="158">
        <f>IF(ROUND(VALUE(SUBSTITUTE(連結実質赤字比率に係る赤字・黒字の構成分析!F$39,"▲", "-")), 2) &gt;= 0, ABS(ROUND(VALUE(SUBSTITUTE(連結実質赤字比率に係る赤字・黒字の構成分析!F$39,"▲", "-")), 2)), NA())</f>
        <v>7.0000000000000007E-2</v>
      </c>
      <c r="D31" s="158" t="e">
        <f>IF(ROUND(VALUE(SUBSTITUTE(連結実質赤字比率に係る赤字・黒字の構成分析!G$39,"▲", "-")), 2) &lt; 0, ABS(ROUND(VALUE(SUBSTITUTE(連結実質赤字比率に係る赤字・黒字の構成分析!G$39,"▲", "-")), 2)), NA())</f>
        <v>#N/A</v>
      </c>
      <c r="E31" s="158">
        <f>IF(ROUND(VALUE(SUBSTITUTE(連結実質赤字比率に係る赤字・黒字の構成分析!G$39,"▲", "-")), 2) &gt;= 0, ABS(ROUND(VALUE(SUBSTITUTE(連結実質赤字比率に係る赤字・黒字の構成分析!G$39,"▲", "-")), 2)), NA())</f>
        <v>7.0000000000000007E-2</v>
      </c>
      <c r="F31" s="158" t="e">
        <f>IF(ROUND(VALUE(SUBSTITUTE(連結実質赤字比率に係る赤字・黒字の構成分析!H$39,"▲", "-")), 2) &lt; 0, ABS(ROUND(VALUE(SUBSTITUTE(連結実質赤字比率に係る赤字・黒字の構成分析!H$39,"▲", "-")), 2)), NA())</f>
        <v>#N/A</v>
      </c>
      <c r="G31" s="158">
        <f>IF(ROUND(VALUE(SUBSTITUTE(連結実質赤字比率に係る赤字・黒字の構成分析!H$39,"▲", "-")), 2) &gt;= 0, ABS(ROUND(VALUE(SUBSTITUTE(連結実質赤字比率に係る赤字・黒字の構成分析!H$39,"▲", "-")), 2)), NA())</f>
        <v>0.08</v>
      </c>
      <c r="H31" s="158" t="e">
        <f>IF(ROUND(VALUE(SUBSTITUTE(連結実質赤字比率に係る赤字・黒字の構成分析!I$39,"▲", "-")), 2) &lt; 0, ABS(ROUND(VALUE(SUBSTITUTE(連結実質赤字比率に係る赤字・黒字の構成分析!I$39,"▲", "-")), 2)), NA())</f>
        <v>#N/A</v>
      </c>
      <c r="I31" s="158">
        <f>IF(ROUND(VALUE(SUBSTITUTE(連結実質赤字比率に係る赤字・黒字の構成分析!I$39,"▲", "-")), 2) &gt;= 0, ABS(ROUND(VALUE(SUBSTITUTE(連結実質赤字比率に係る赤字・黒字の構成分析!I$39,"▲", "-")), 2)), NA())</f>
        <v>7.0000000000000007E-2</v>
      </c>
      <c r="J31" s="158" t="e">
        <f>IF(ROUND(VALUE(SUBSTITUTE(連結実質赤字比率に係る赤字・黒字の構成分析!J$39,"▲", "-")), 2) &lt; 0, ABS(ROUND(VALUE(SUBSTITUTE(連結実質赤字比率に係る赤字・黒字の構成分析!J$39,"▲", "-")), 2)), NA())</f>
        <v>#N/A</v>
      </c>
      <c r="K31" s="158">
        <f>IF(ROUND(VALUE(SUBSTITUTE(連結実質赤字比率に係る赤字・黒字の構成分析!J$39,"▲", "-")), 2) &gt;= 0, ABS(ROUND(VALUE(SUBSTITUTE(連結実質赤字比率に係る赤字・黒字の構成分析!J$39,"▲", "-")), 2)), NA())</f>
        <v>7.0000000000000007E-2</v>
      </c>
    </row>
    <row r="32" spans="1:11" x14ac:dyDescent="0.2">
      <c r="A32" s="158" t="str">
        <f>IF(連結実質赤字比率に係る赤字・黒字の構成分析!C$38="",NA(),連結実質赤字比率に係る赤字・黒字の構成分析!C$38)</f>
        <v>国民健康保険事業特別会計</v>
      </c>
      <c r="B32" s="158" t="e">
        <f>IF(ROUND(VALUE(SUBSTITUTE(連結実質赤字比率に係る赤字・黒字の構成分析!F$38,"▲", "-")), 2) &lt; 0, ABS(ROUND(VALUE(SUBSTITUTE(連結実質赤字比率に係る赤字・黒字の構成分析!F$38,"▲", "-")), 2)), NA())</f>
        <v>#N/A</v>
      </c>
      <c r="C32" s="158">
        <f>IF(ROUND(VALUE(SUBSTITUTE(連結実質赤字比率に係る赤字・黒字の構成分析!F$38,"▲", "-")), 2) &gt;= 0, ABS(ROUND(VALUE(SUBSTITUTE(連結実質赤字比率に係る赤字・黒字の構成分析!F$38,"▲", "-")), 2)), NA())</f>
        <v>0.31</v>
      </c>
      <c r="D32" s="158" t="e">
        <f>IF(ROUND(VALUE(SUBSTITUTE(連結実質赤字比率に係る赤字・黒字の構成分析!G$38,"▲", "-")), 2) &lt; 0, ABS(ROUND(VALUE(SUBSTITUTE(連結実質赤字比率に係る赤字・黒字の構成分析!G$38,"▲", "-")), 2)), NA())</f>
        <v>#N/A</v>
      </c>
      <c r="E32" s="158">
        <f>IF(ROUND(VALUE(SUBSTITUTE(連結実質赤字比率に係る赤字・黒字の構成分析!G$38,"▲", "-")), 2) &gt;= 0, ABS(ROUND(VALUE(SUBSTITUTE(連結実質赤字比率に係る赤字・黒字の構成分析!G$38,"▲", "-")), 2)), NA())</f>
        <v>0.32</v>
      </c>
      <c r="F32" s="158" t="e">
        <f>IF(ROUND(VALUE(SUBSTITUTE(連結実質赤字比率に係る赤字・黒字の構成分析!H$38,"▲", "-")), 2) &lt; 0, ABS(ROUND(VALUE(SUBSTITUTE(連結実質赤字比率に係る赤字・黒字の構成分析!H$38,"▲", "-")), 2)), NA())</f>
        <v>#N/A</v>
      </c>
      <c r="G32" s="158">
        <f>IF(ROUND(VALUE(SUBSTITUTE(連結実質赤字比率に係る赤字・黒字の構成分析!H$38,"▲", "-")), 2) &gt;= 0, ABS(ROUND(VALUE(SUBSTITUTE(連結実質赤字比率に係る赤字・黒字の構成分析!H$38,"▲", "-")), 2)), NA())</f>
        <v>0.12</v>
      </c>
      <c r="H32" s="158" t="e">
        <f>IF(ROUND(VALUE(SUBSTITUTE(連結実質赤字比率に係る赤字・黒字の構成分析!I$38,"▲", "-")), 2) &lt; 0, ABS(ROUND(VALUE(SUBSTITUTE(連結実質赤字比率に係る赤字・黒字の構成分析!I$38,"▲", "-")), 2)), NA())</f>
        <v>#N/A</v>
      </c>
      <c r="I32" s="158">
        <f>IF(ROUND(VALUE(SUBSTITUTE(連結実質赤字比率に係る赤字・黒字の構成分析!I$38,"▲", "-")), 2) &gt;= 0, ABS(ROUND(VALUE(SUBSTITUTE(連結実質赤字比率に係る赤字・黒字の構成分析!I$38,"▲", "-")), 2)), NA())</f>
        <v>0.23</v>
      </c>
      <c r="J32" s="158" t="e">
        <f>IF(ROUND(VALUE(SUBSTITUTE(連結実質赤字比率に係る赤字・黒字の構成分析!J$38,"▲", "-")), 2) &lt; 0, ABS(ROUND(VALUE(SUBSTITUTE(連結実質赤字比率に係る赤字・黒字の構成分析!J$38,"▲", "-")), 2)), NA())</f>
        <v>#N/A</v>
      </c>
      <c r="K32" s="158">
        <f>IF(ROUND(VALUE(SUBSTITUTE(連結実質赤字比率に係る赤字・黒字の構成分析!J$38,"▲", "-")), 2) &gt;= 0, ABS(ROUND(VALUE(SUBSTITUTE(連結実質赤字比率に係る赤字・黒字の構成分析!J$38,"▲", "-")), 2)), NA())</f>
        <v>0.31</v>
      </c>
    </row>
    <row r="33" spans="1:16" x14ac:dyDescent="0.2">
      <c r="A33" s="158" t="str">
        <f>IF(連結実質赤字比率に係る赤字・黒字の構成分析!C$37="",NA(),連結実質赤字比率に係る赤字・黒字の構成分析!C$37)</f>
        <v>介護保険事業特別会計</v>
      </c>
      <c r="B33" s="158" t="e">
        <f>IF(ROUND(VALUE(SUBSTITUTE(連結実質赤字比率に係る赤字・黒字の構成分析!F$37,"▲", "-")), 2) &lt; 0, ABS(ROUND(VALUE(SUBSTITUTE(連結実質赤字比率に係る赤字・黒字の構成分析!F$37,"▲", "-")), 2)), NA())</f>
        <v>#N/A</v>
      </c>
      <c r="C33" s="158">
        <f>IF(ROUND(VALUE(SUBSTITUTE(連結実質赤字比率に係る赤字・黒字の構成分析!F$37,"▲", "-")), 2) &gt;= 0, ABS(ROUND(VALUE(SUBSTITUTE(連結実質赤字比率に係る赤字・黒字の構成分析!F$37,"▲", "-")), 2)), NA())</f>
        <v>0.42</v>
      </c>
      <c r="D33" s="158" t="e">
        <f>IF(ROUND(VALUE(SUBSTITUTE(連結実質赤字比率に係る赤字・黒字の構成分析!G$37,"▲", "-")), 2) &lt; 0, ABS(ROUND(VALUE(SUBSTITUTE(連結実質赤字比率に係る赤字・黒字の構成分析!G$37,"▲", "-")), 2)), NA())</f>
        <v>#N/A</v>
      </c>
      <c r="E33" s="158">
        <f>IF(ROUND(VALUE(SUBSTITUTE(連結実質赤字比率に係る赤字・黒字の構成分析!G$37,"▲", "-")), 2) &gt;= 0, ABS(ROUND(VALUE(SUBSTITUTE(連結実質赤字比率に係る赤字・黒字の構成分析!G$37,"▲", "-")), 2)), NA())</f>
        <v>0.18</v>
      </c>
      <c r="F33" s="158" t="e">
        <f>IF(ROUND(VALUE(SUBSTITUTE(連結実質赤字比率に係る赤字・黒字の構成分析!H$37,"▲", "-")), 2) &lt; 0, ABS(ROUND(VALUE(SUBSTITUTE(連結実質赤字比率に係る赤字・黒字の構成分析!H$37,"▲", "-")), 2)), NA())</f>
        <v>#N/A</v>
      </c>
      <c r="G33" s="158">
        <f>IF(ROUND(VALUE(SUBSTITUTE(連結実質赤字比率に係る赤字・黒字の構成分析!H$37,"▲", "-")), 2) &gt;= 0, ABS(ROUND(VALUE(SUBSTITUTE(連結実質赤字比率に係る赤字・黒字の構成分析!H$37,"▲", "-")), 2)), NA())</f>
        <v>1.07</v>
      </c>
      <c r="H33" s="158" t="e">
        <f>IF(ROUND(VALUE(SUBSTITUTE(連結実質赤字比率に係る赤字・黒字の構成分析!I$37,"▲", "-")), 2) &lt; 0, ABS(ROUND(VALUE(SUBSTITUTE(連結実質赤字比率に係る赤字・黒字の構成分析!I$37,"▲", "-")), 2)), NA())</f>
        <v>#N/A</v>
      </c>
      <c r="I33" s="158">
        <f>IF(ROUND(VALUE(SUBSTITUTE(連結実質赤字比率に係る赤字・黒字の構成分析!I$37,"▲", "-")), 2) &gt;= 0, ABS(ROUND(VALUE(SUBSTITUTE(連結実質赤字比率に係る赤字・黒字の構成分析!I$37,"▲", "-")), 2)), NA())</f>
        <v>1.02</v>
      </c>
      <c r="J33" s="158" t="e">
        <f>IF(ROUND(VALUE(SUBSTITUTE(連結実質赤字比率に係る赤字・黒字の構成分析!J$37,"▲", "-")), 2) &lt; 0, ABS(ROUND(VALUE(SUBSTITUTE(連結実質赤字比率に係る赤字・黒字の構成分析!J$37,"▲", "-")), 2)), NA())</f>
        <v>#N/A</v>
      </c>
      <c r="K33" s="158">
        <f>IF(ROUND(VALUE(SUBSTITUTE(連結実質赤字比率に係る赤字・黒字の構成分析!J$37,"▲", "-")), 2) &gt;= 0, ABS(ROUND(VALUE(SUBSTITUTE(連結実質赤字比率に係る赤字・黒字の構成分析!J$37,"▲", "-")), 2)), NA())</f>
        <v>1.48</v>
      </c>
    </row>
    <row r="34" spans="1:16" x14ac:dyDescent="0.2">
      <c r="A34" s="158" t="str">
        <f>IF(連結実質赤字比率に係る赤字・黒字の構成分析!C$36="",NA(),連結実質赤字比率に係る赤字・黒字の構成分析!C$36)</f>
        <v>公共下水道事業会計</v>
      </c>
      <c r="B34" s="158" t="e">
        <f>IF(ROUND(VALUE(SUBSTITUTE(連結実質赤字比率に係る赤字・黒字の構成分析!F$36,"▲", "-")), 2) &lt; 0, ABS(ROUND(VALUE(SUBSTITUTE(連結実質赤字比率に係る赤字・黒字の構成分析!F$36,"▲", "-")), 2)), NA())</f>
        <v>#N/A</v>
      </c>
      <c r="C34" s="158">
        <f>IF(ROUND(VALUE(SUBSTITUTE(連結実質赤字比率に係る赤字・黒字の構成分析!F$36,"▲", "-")), 2) &gt;= 0, ABS(ROUND(VALUE(SUBSTITUTE(連結実質赤字比率に係る赤字・黒字の構成分析!F$36,"▲", "-")), 2)), NA())</f>
        <v>1.65</v>
      </c>
      <c r="D34" s="158" t="e">
        <f>IF(ROUND(VALUE(SUBSTITUTE(連結実質赤字比率に係る赤字・黒字の構成分析!G$36,"▲", "-")), 2) &lt; 0, ABS(ROUND(VALUE(SUBSTITUTE(連結実質赤字比率に係る赤字・黒字の構成分析!G$36,"▲", "-")), 2)), NA())</f>
        <v>#N/A</v>
      </c>
      <c r="E34" s="158">
        <f>IF(ROUND(VALUE(SUBSTITUTE(連結実質赤字比率に係る赤字・黒字の構成分析!G$36,"▲", "-")), 2) &gt;= 0, ABS(ROUND(VALUE(SUBSTITUTE(連結実質赤字比率に係る赤字・黒字の構成分析!G$36,"▲", "-")), 2)), NA())</f>
        <v>2.21</v>
      </c>
      <c r="F34" s="158" t="e">
        <f>IF(ROUND(VALUE(SUBSTITUTE(連結実質赤字比率に係る赤字・黒字の構成分析!H$36,"▲", "-")), 2) &lt; 0, ABS(ROUND(VALUE(SUBSTITUTE(連結実質赤字比率に係る赤字・黒字の構成分析!H$36,"▲", "-")), 2)), NA())</f>
        <v>#N/A</v>
      </c>
      <c r="G34" s="158">
        <f>IF(ROUND(VALUE(SUBSTITUTE(連結実質赤字比率に係る赤字・黒字の構成分析!H$36,"▲", "-")), 2) &gt;= 0, ABS(ROUND(VALUE(SUBSTITUTE(連結実質赤字比率に係る赤字・黒字の構成分析!H$36,"▲", "-")), 2)), NA())</f>
        <v>2.71</v>
      </c>
      <c r="H34" s="158" t="e">
        <f>IF(ROUND(VALUE(SUBSTITUTE(連結実質赤字比率に係る赤字・黒字の構成分析!I$36,"▲", "-")), 2) &lt; 0, ABS(ROUND(VALUE(SUBSTITUTE(連結実質赤字比率に係る赤字・黒字の構成分析!I$36,"▲", "-")), 2)), NA())</f>
        <v>#N/A</v>
      </c>
      <c r="I34" s="158">
        <f>IF(ROUND(VALUE(SUBSTITUTE(連結実質赤字比率に係る赤字・黒字の構成分析!I$36,"▲", "-")), 2) &gt;= 0, ABS(ROUND(VALUE(SUBSTITUTE(連結実質赤字比率に係る赤字・黒字の構成分析!I$36,"▲", "-")), 2)), NA())</f>
        <v>3.63</v>
      </c>
      <c r="J34" s="158" t="e">
        <f>IF(ROUND(VALUE(SUBSTITUTE(連結実質赤字比率に係る赤字・黒字の構成分析!J$36,"▲", "-")), 2) &lt; 0, ABS(ROUND(VALUE(SUBSTITUTE(連結実質赤字比率に係る赤字・黒字の構成分析!J$36,"▲", "-")), 2)), NA())</f>
        <v>#N/A</v>
      </c>
      <c r="K34" s="158">
        <f>IF(ROUND(VALUE(SUBSTITUTE(連結実質赤字比率に係る赤字・黒字の構成分析!J$36,"▲", "-")), 2) &gt;= 0, ABS(ROUND(VALUE(SUBSTITUTE(連結実質赤字比率に係る赤字・黒字の構成分析!J$36,"▲", "-")), 2)), NA())</f>
        <v>4.3099999999999996</v>
      </c>
    </row>
    <row r="35" spans="1:16" x14ac:dyDescent="0.2">
      <c r="A35" s="158" t="str">
        <f>IF(連結実質赤字比率に係る赤字・黒字の構成分析!C$35="",NA(),連結実質赤字比率に係る赤字・黒字の構成分析!C$35)</f>
        <v>病院事業会計</v>
      </c>
      <c r="B35" s="158" t="e">
        <f>IF(ROUND(VALUE(SUBSTITUTE(連結実質赤字比率に係る赤字・黒字の構成分析!F$35,"▲", "-")), 2) &lt; 0, ABS(ROUND(VALUE(SUBSTITUTE(連結実質赤字比率に係る赤字・黒字の構成分析!F$35,"▲", "-")), 2)), NA())</f>
        <v>#N/A</v>
      </c>
      <c r="C35" s="158">
        <f>IF(ROUND(VALUE(SUBSTITUTE(連結実質赤字比率に係る赤字・黒字の構成分析!F$35,"▲", "-")), 2) &gt;= 0, ABS(ROUND(VALUE(SUBSTITUTE(連結実質赤字比率に係る赤字・黒字の構成分析!F$35,"▲", "-")), 2)), NA())</f>
        <v>5.05</v>
      </c>
      <c r="D35" s="158" t="e">
        <f>IF(ROUND(VALUE(SUBSTITUTE(連結実質赤字比率に係る赤字・黒字の構成分析!G$35,"▲", "-")), 2) &lt; 0, ABS(ROUND(VALUE(SUBSTITUTE(連結実質赤字比率に係る赤字・黒字の構成分析!G$35,"▲", "-")), 2)), NA())</f>
        <v>#N/A</v>
      </c>
      <c r="E35" s="158">
        <f>IF(ROUND(VALUE(SUBSTITUTE(連結実質赤字比率に係る赤字・黒字の構成分析!G$35,"▲", "-")), 2) &gt;= 0, ABS(ROUND(VALUE(SUBSTITUTE(連結実質赤字比率に係る赤字・黒字の構成分析!G$35,"▲", "-")), 2)), NA())</f>
        <v>10.3</v>
      </c>
      <c r="F35" s="158" t="e">
        <f>IF(ROUND(VALUE(SUBSTITUTE(連結実質赤字比率に係る赤字・黒字の構成分析!H$35,"▲", "-")), 2) &lt; 0, ABS(ROUND(VALUE(SUBSTITUTE(連結実質赤字比率に係る赤字・黒字の構成分析!H$35,"▲", "-")), 2)), NA())</f>
        <v>#N/A</v>
      </c>
      <c r="G35" s="158">
        <f>IF(ROUND(VALUE(SUBSTITUTE(連結実質赤字比率に係る赤字・黒字の構成分析!H$35,"▲", "-")), 2) &gt;= 0, ABS(ROUND(VALUE(SUBSTITUTE(連結実質赤字比率に係る赤字・黒字の構成分析!H$35,"▲", "-")), 2)), NA())</f>
        <v>7.4</v>
      </c>
      <c r="H35" s="158" t="e">
        <f>IF(ROUND(VALUE(SUBSTITUTE(連結実質赤字比率に係る赤字・黒字の構成分析!I$35,"▲", "-")), 2) &lt; 0, ABS(ROUND(VALUE(SUBSTITUTE(連結実質赤字比率に係る赤字・黒字の構成分析!I$35,"▲", "-")), 2)), NA())</f>
        <v>#N/A</v>
      </c>
      <c r="I35" s="158">
        <f>IF(ROUND(VALUE(SUBSTITUTE(連結実質赤字比率に係る赤字・黒字の構成分析!I$35,"▲", "-")), 2) &gt;= 0, ABS(ROUND(VALUE(SUBSTITUTE(連結実質赤字比率に係る赤字・黒字の構成分析!I$35,"▲", "-")), 2)), NA())</f>
        <v>7.14</v>
      </c>
      <c r="J35" s="158" t="e">
        <f>IF(ROUND(VALUE(SUBSTITUTE(連結実質赤字比率に係る赤字・黒字の構成分析!J$35,"▲", "-")), 2) &lt; 0, ABS(ROUND(VALUE(SUBSTITUTE(連結実質赤字比率に係る赤字・黒字の構成分析!J$35,"▲", "-")), 2)), NA())</f>
        <v>#N/A</v>
      </c>
      <c r="K35" s="158">
        <f>IF(ROUND(VALUE(SUBSTITUTE(連結実質赤字比率に係る赤字・黒字の構成分析!J$35,"▲", "-")), 2) &gt;= 0, ABS(ROUND(VALUE(SUBSTITUTE(連結実質赤字比率に係る赤字・黒字の構成分析!J$35,"▲", "-")), 2)), NA())</f>
        <v>5.68</v>
      </c>
    </row>
    <row r="36" spans="1:16" x14ac:dyDescent="0.2">
      <c r="A36" s="158" t="str">
        <f>IF(連結実質赤字比率に係る赤字・黒字の構成分析!C$34="",NA(),連結実質赤字比率に係る赤字・黒字の構成分析!C$34)</f>
        <v>一般会計</v>
      </c>
      <c r="B36" s="158" t="e">
        <f>IF(ROUND(VALUE(SUBSTITUTE(連結実質赤字比率に係る赤字・黒字の構成分析!F$34,"▲", "-")), 2) &lt; 0, ABS(ROUND(VALUE(SUBSTITUTE(連結実質赤字比率に係る赤字・黒字の構成分析!F$34,"▲", "-")), 2)), NA())</f>
        <v>#N/A</v>
      </c>
      <c r="C36" s="158">
        <f>IF(ROUND(VALUE(SUBSTITUTE(連結実質赤字比率に係る赤字・黒字の構成分析!F$34,"▲", "-")), 2) &gt;= 0, ABS(ROUND(VALUE(SUBSTITUTE(連結実質赤字比率に係る赤字・黒字の構成分析!F$34,"▲", "-")), 2)), NA())</f>
        <v>9.06</v>
      </c>
      <c r="D36" s="158" t="e">
        <f>IF(ROUND(VALUE(SUBSTITUTE(連結実質赤字比率に係る赤字・黒字の構成分析!G$34,"▲", "-")), 2) &lt; 0, ABS(ROUND(VALUE(SUBSTITUTE(連結実質赤字比率に係る赤字・黒字の構成分析!G$34,"▲", "-")), 2)), NA())</f>
        <v>#N/A</v>
      </c>
      <c r="E36" s="158">
        <f>IF(ROUND(VALUE(SUBSTITUTE(連結実質赤字比率に係る赤字・黒字の構成分析!G$34,"▲", "-")), 2) &gt;= 0, ABS(ROUND(VALUE(SUBSTITUTE(連結実質赤字比率に係る赤字・黒字の構成分析!G$34,"▲", "-")), 2)), NA())</f>
        <v>11.4</v>
      </c>
      <c r="F36" s="158" t="e">
        <f>IF(ROUND(VALUE(SUBSTITUTE(連結実質赤字比率に係る赤字・黒字の構成分析!H$34,"▲", "-")), 2) &lt; 0, ABS(ROUND(VALUE(SUBSTITUTE(連結実質赤字比率に係る赤字・黒字の構成分析!H$34,"▲", "-")), 2)), NA())</f>
        <v>#N/A</v>
      </c>
      <c r="G36" s="158">
        <f>IF(ROUND(VALUE(SUBSTITUTE(連結実質赤字比率に係る赤字・黒字の構成分析!H$34,"▲", "-")), 2) &gt;= 0, ABS(ROUND(VALUE(SUBSTITUTE(連結実質赤字比率に係る赤字・黒字の構成分析!H$34,"▲", "-")), 2)), NA())</f>
        <v>10.47</v>
      </c>
      <c r="H36" s="158" t="e">
        <f>IF(ROUND(VALUE(SUBSTITUTE(連結実質赤字比率に係る赤字・黒字の構成分析!I$34,"▲", "-")), 2) &lt; 0, ABS(ROUND(VALUE(SUBSTITUTE(連結実質赤字比率に係る赤字・黒字の構成分析!I$34,"▲", "-")), 2)), NA())</f>
        <v>#N/A</v>
      </c>
      <c r="I36" s="158">
        <f>IF(ROUND(VALUE(SUBSTITUTE(連結実質赤字比率に係る赤字・黒字の構成分析!I$34,"▲", "-")), 2) &gt;= 0, ABS(ROUND(VALUE(SUBSTITUTE(連結実質赤字比率に係る赤字・黒字の構成分析!I$34,"▲", "-")), 2)), NA())</f>
        <v>7.32</v>
      </c>
      <c r="J36" s="158" t="e">
        <f>IF(ROUND(VALUE(SUBSTITUTE(連結実質赤字比率に係る赤字・黒字の構成分析!J$34,"▲", "-")), 2) &lt; 0, ABS(ROUND(VALUE(SUBSTITUTE(連結実質赤字比率に係る赤字・黒字の構成分析!J$34,"▲", "-")), 2)), NA())</f>
        <v>#N/A</v>
      </c>
      <c r="K36" s="158">
        <f>IF(ROUND(VALUE(SUBSTITUTE(連結実質赤字比率に係る赤字・黒字の構成分析!J$34,"▲", "-")), 2) &gt;= 0, ABS(ROUND(VALUE(SUBSTITUTE(連結実質赤字比率に係る赤字・黒字の構成分析!J$34,"▲", "-")), 2)), NA())</f>
        <v>9.68</v>
      </c>
    </row>
    <row r="39" spans="1:16" x14ac:dyDescent="0.2">
      <c r="A39" s="127" t="s">
        <v>58</v>
      </c>
    </row>
    <row r="40" spans="1:16" x14ac:dyDescent="0.2">
      <c r="A40" s="159"/>
      <c r="B40" s="159" t="str">
        <f>'実質公債費比率（分子）の構造'!K$44</f>
        <v>R02</v>
      </c>
      <c r="C40" s="159"/>
      <c r="D40" s="159"/>
      <c r="E40" s="159" t="str">
        <f>'実質公債費比率（分子）の構造'!L$44</f>
        <v>R03</v>
      </c>
      <c r="F40" s="159"/>
      <c r="G40" s="159"/>
      <c r="H40" s="159" t="str">
        <f>'実質公債費比率（分子）の構造'!M$44</f>
        <v>R04</v>
      </c>
      <c r="I40" s="159"/>
      <c r="J40" s="159"/>
      <c r="K40" s="159" t="str">
        <f>'実質公債費比率（分子）の構造'!N$44</f>
        <v>R05</v>
      </c>
      <c r="L40" s="159"/>
      <c r="M40" s="159"/>
      <c r="N40" s="159" t="str">
        <f>'実質公債費比率（分子）の構造'!O$44</f>
        <v>R06</v>
      </c>
      <c r="O40" s="159"/>
      <c r="P40" s="159"/>
    </row>
    <row r="41" spans="1:16" x14ac:dyDescent="0.2">
      <c r="A41" s="159"/>
      <c r="B41" s="159" t="s">
        <v>59</v>
      </c>
      <c r="C41" s="159"/>
      <c r="D41" s="159" t="s">
        <v>60</v>
      </c>
      <c r="E41" s="159" t="s">
        <v>59</v>
      </c>
      <c r="F41" s="159"/>
      <c r="G41" s="159" t="s">
        <v>60</v>
      </c>
      <c r="H41" s="159" t="s">
        <v>59</v>
      </c>
      <c r="I41" s="159"/>
      <c r="J41" s="159" t="s">
        <v>60</v>
      </c>
      <c r="K41" s="159" t="s">
        <v>59</v>
      </c>
      <c r="L41" s="159"/>
      <c r="M41" s="159" t="s">
        <v>60</v>
      </c>
      <c r="N41" s="159" t="s">
        <v>59</v>
      </c>
      <c r="O41" s="159"/>
      <c r="P41" s="159" t="s">
        <v>60</v>
      </c>
    </row>
    <row r="42" spans="1:16" x14ac:dyDescent="0.2">
      <c r="A42" s="159" t="s">
        <v>61</v>
      </c>
      <c r="B42" s="159"/>
      <c r="C42" s="159"/>
      <c r="D42" s="159">
        <f>'実質公債費比率（分子）の構造'!K$52</f>
        <v>5725</v>
      </c>
      <c r="E42" s="159"/>
      <c r="F42" s="159"/>
      <c r="G42" s="159">
        <f>'実質公債費比率（分子）の構造'!L$52</f>
        <v>6044</v>
      </c>
      <c r="H42" s="159"/>
      <c r="I42" s="159"/>
      <c r="J42" s="159">
        <f>'実質公債費比率（分子）の構造'!M$52</f>
        <v>6231</v>
      </c>
      <c r="K42" s="159"/>
      <c r="L42" s="159"/>
      <c r="M42" s="159">
        <f>'実質公債費比率（分子）の構造'!N$52</f>
        <v>5756</v>
      </c>
      <c r="N42" s="159"/>
      <c r="O42" s="159"/>
      <c r="P42" s="159">
        <f>'実質公債費比率（分子）の構造'!O$52</f>
        <v>5507</v>
      </c>
    </row>
    <row r="43" spans="1:16" x14ac:dyDescent="0.2">
      <c r="A43" s="159" t="s">
        <v>16</v>
      </c>
      <c r="B43" s="159" t="str">
        <f>'実質公債費比率（分子）の構造'!K$51</f>
        <v>-</v>
      </c>
      <c r="C43" s="159"/>
      <c r="D43" s="159"/>
      <c r="E43" s="159" t="str">
        <f>'実質公債費比率（分子）の構造'!L$51</f>
        <v>-</v>
      </c>
      <c r="F43" s="159"/>
      <c r="G43" s="159"/>
      <c r="H43" s="159" t="str">
        <f>'実質公債費比率（分子）の構造'!M$51</f>
        <v>-</v>
      </c>
      <c r="I43" s="159"/>
      <c r="J43" s="159"/>
      <c r="K43" s="159" t="str">
        <f>'実質公債費比率（分子）の構造'!N$51</f>
        <v>-</v>
      </c>
      <c r="L43" s="159"/>
      <c r="M43" s="159"/>
      <c r="N43" s="159" t="str">
        <f>'実質公債費比率（分子）の構造'!O$51</f>
        <v>-</v>
      </c>
      <c r="O43" s="159"/>
      <c r="P43" s="159"/>
    </row>
    <row r="44" spans="1:16" x14ac:dyDescent="0.2">
      <c r="A44" s="159" t="s">
        <v>62</v>
      </c>
      <c r="B44" s="159" t="str">
        <f>'実質公債費比率（分子）の構造'!K$50</f>
        <v>-</v>
      </c>
      <c r="C44" s="159"/>
      <c r="D44" s="159"/>
      <c r="E44" s="159" t="str">
        <f>'実質公債費比率（分子）の構造'!L$50</f>
        <v>-</v>
      </c>
      <c r="F44" s="159"/>
      <c r="G44" s="159"/>
      <c r="H44" s="159">
        <f>'実質公債費比率（分子）の構造'!M$50</f>
        <v>654</v>
      </c>
      <c r="I44" s="159"/>
      <c r="J44" s="159"/>
      <c r="K44" s="159">
        <f>'実質公債費比率（分子）の構造'!N$50</f>
        <v>123</v>
      </c>
      <c r="L44" s="159"/>
      <c r="M44" s="159"/>
      <c r="N44" s="159">
        <f>'実質公債費比率（分子）の構造'!O$50</f>
        <v>90</v>
      </c>
      <c r="O44" s="159"/>
      <c r="P44" s="159"/>
    </row>
    <row r="45" spans="1:16" x14ac:dyDescent="0.2">
      <c r="A45" s="159" t="s">
        <v>63</v>
      </c>
      <c r="B45" s="159" t="str">
        <f>'実質公債費比率（分子）の構造'!K$49</f>
        <v>-</v>
      </c>
      <c r="C45" s="159"/>
      <c r="D45" s="159"/>
      <c r="E45" s="159">
        <f>'実質公債費比率（分子）の構造'!L$49</f>
        <v>5</v>
      </c>
      <c r="F45" s="159"/>
      <c r="G45" s="159"/>
      <c r="H45" s="159">
        <f>'実質公債費比率（分子）の構造'!M$49</f>
        <v>5</v>
      </c>
      <c r="I45" s="159"/>
      <c r="J45" s="159"/>
      <c r="K45" s="159">
        <f>'実質公債費比率（分子）の構造'!N$49</f>
        <v>12</v>
      </c>
      <c r="L45" s="159"/>
      <c r="M45" s="159"/>
      <c r="N45" s="159">
        <f>'実質公債費比率（分子）の構造'!O$49</f>
        <v>112</v>
      </c>
      <c r="O45" s="159"/>
      <c r="P45" s="159"/>
    </row>
    <row r="46" spans="1:16" x14ac:dyDescent="0.2">
      <c r="A46" s="159" t="s">
        <v>64</v>
      </c>
      <c r="B46" s="159">
        <f>'実質公債費比率（分子）の構造'!K$48</f>
        <v>1122</v>
      </c>
      <c r="C46" s="159"/>
      <c r="D46" s="159"/>
      <c r="E46" s="159">
        <f>'実質公債費比率（分子）の構造'!L$48</f>
        <v>1163</v>
      </c>
      <c r="F46" s="159"/>
      <c r="G46" s="159"/>
      <c r="H46" s="159">
        <f>'実質公債費比率（分子）の構造'!M$48</f>
        <v>1141</v>
      </c>
      <c r="I46" s="159"/>
      <c r="J46" s="159"/>
      <c r="K46" s="159">
        <f>'実質公債費比率（分子）の構造'!N$48</f>
        <v>1249</v>
      </c>
      <c r="L46" s="159"/>
      <c r="M46" s="159"/>
      <c r="N46" s="159">
        <f>'実質公債費比率（分子）の構造'!O$48</f>
        <v>1213</v>
      </c>
      <c r="O46" s="159"/>
      <c r="P46" s="159"/>
    </row>
    <row r="47" spans="1:16" x14ac:dyDescent="0.2">
      <c r="A47" s="159" t="s">
        <v>12</v>
      </c>
      <c r="B47" s="159">
        <f>'実質公債費比率（分子）の構造'!K$47</f>
        <v>42</v>
      </c>
      <c r="C47" s="159"/>
      <c r="D47" s="159"/>
      <c r="E47" s="159">
        <f>'実質公債費比率（分子）の構造'!L$47</f>
        <v>42</v>
      </c>
      <c r="F47" s="159"/>
      <c r="G47" s="159"/>
      <c r="H47" s="159">
        <f>'実質公債費比率（分子）の構造'!M$47</f>
        <v>42</v>
      </c>
      <c r="I47" s="159"/>
      <c r="J47" s="159"/>
      <c r="K47" s="159">
        <f>'実質公債費比率（分子）の構造'!N$47</f>
        <v>42</v>
      </c>
      <c r="L47" s="159"/>
      <c r="M47" s="159"/>
      <c r="N47" s="159">
        <f>'実質公債費比率（分子）の構造'!O$47</f>
        <v>25</v>
      </c>
      <c r="O47" s="159"/>
      <c r="P47" s="159"/>
    </row>
    <row r="48" spans="1:16" x14ac:dyDescent="0.2">
      <c r="A48" s="159" t="s">
        <v>65</v>
      </c>
      <c r="B48" s="159" t="str">
        <f>'実質公債費比率（分子）の構造'!K$46</f>
        <v>-</v>
      </c>
      <c r="C48" s="159"/>
      <c r="D48" s="159"/>
      <c r="E48" s="159" t="str">
        <f>'実質公債費比率（分子）の構造'!L$46</f>
        <v>-</v>
      </c>
      <c r="F48" s="159"/>
      <c r="G48" s="159"/>
      <c r="H48" s="159" t="str">
        <f>'実質公債費比率（分子）の構造'!M$46</f>
        <v>-</v>
      </c>
      <c r="I48" s="159"/>
      <c r="J48" s="159"/>
      <c r="K48" s="159" t="str">
        <f>'実質公債費比率（分子）の構造'!N$46</f>
        <v>-</v>
      </c>
      <c r="L48" s="159"/>
      <c r="M48" s="159"/>
      <c r="N48" s="159" t="str">
        <f>'実質公債費比率（分子）の構造'!O$46</f>
        <v>-</v>
      </c>
      <c r="O48" s="159"/>
      <c r="P48" s="159"/>
    </row>
    <row r="49" spans="1:16" x14ac:dyDescent="0.2">
      <c r="A49" s="159" t="s">
        <v>66</v>
      </c>
      <c r="B49" s="159">
        <f>'実質公債費比率（分子）の構造'!K$45</f>
        <v>5753</v>
      </c>
      <c r="C49" s="159"/>
      <c r="D49" s="159"/>
      <c r="E49" s="159">
        <f>'実質公債費比率（分子）の構造'!L$45</f>
        <v>6044</v>
      </c>
      <c r="F49" s="159"/>
      <c r="G49" s="159"/>
      <c r="H49" s="159">
        <f>'実質公債費比率（分子）の構造'!M$45</f>
        <v>6132</v>
      </c>
      <c r="I49" s="159"/>
      <c r="J49" s="159"/>
      <c r="K49" s="159">
        <f>'実質公債費比率（分子）の構造'!N$45</f>
        <v>6036</v>
      </c>
      <c r="L49" s="159"/>
      <c r="M49" s="159"/>
      <c r="N49" s="159">
        <f>'実質公債費比率（分子）の構造'!O$45</f>
        <v>6234</v>
      </c>
      <c r="O49" s="159"/>
      <c r="P49" s="159"/>
    </row>
    <row r="50" spans="1:16" x14ac:dyDescent="0.2">
      <c r="A50" s="159" t="s">
        <v>67</v>
      </c>
      <c r="B50" s="159" t="e">
        <f>NA()</f>
        <v>#N/A</v>
      </c>
      <c r="C50" s="159">
        <f>IF(ISNUMBER('実質公債費比率（分子）の構造'!K$53),'実質公債費比率（分子）の構造'!K$53,NA())</f>
        <v>1192</v>
      </c>
      <c r="D50" s="159" t="e">
        <f>NA()</f>
        <v>#N/A</v>
      </c>
      <c r="E50" s="159" t="e">
        <f>NA()</f>
        <v>#N/A</v>
      </c>
      <c r="F50" s="159">
        <f>IF(ISNUMBER('実質公債費比率（分子）の構造'!L$53),'実質公債費比率（分子）の構造'!L$53,NA())</f>
        <v>1210</v>
      </c>
      <c r="G50" s="159" t="e">
        <f>NA()</f>
        <v>#N/A</v>
      </c>
      <c r="H50" s="159" t="e">
        <f>NA()</f>
        <v>#N/A</v>
      </c>
      <c r="I50" s="159">
        <f>IF(ISNUMBER('実質公債費比率（分子）の構造'!M$53),'実質公債費比率（分子）の構造'!M$53,NA())</f>
        <v>1743</v>
      </c>
      <c r="J50" s="159" t="e">
        <f>NA()</f>
        <v>#N/A</v>
      </c>
      <c r="K50" s="159" t="e">
        <f>NA()</f>
        <v>#N/A</v>
      </c>
      <c r="L50" s="159">
        <f>IF(ISNUMBER('実質公債費比率（分子）の構造'!N$53),'実質公債費比率（分子）の構造'!N$53,NA())</f>
        <v>1706</v>
      </c>
      <c r="M50" s="159" t="e">
        <f>NA()</f>
        <v>#N/A</v>
      </c>
      <c r="N50" s="159" t="e">
        <f>NA()</f>
        <v>#N/A</v>
      </c>
      <c r="O50" s="159">
        <f>IF(ISNUMBER('実質公債費比率（分子）の構造'!O$53),'実質公債費比率（分子）の構造'!O$53,NA())</f>
        <v>2167</v>
      </c>
      <c r="P50" s="159" t="e">
        <f>NA()</f>
        <v>#N/A</v>
      </c>
    </row>
    <row r="53" spans="1:16" x14ac:dyDescent="0.2">
      <c r="A53" s="127" t="s">
        <v>68</v>
      </c>
    </row>
    <row r="54" spans="1:16" x14ac:dyDescent="0.2">
      <c r="A54" s="158"/>
      <c r="B54" s="158" t="str">
        <f>'将来負担比率（分子）の構造'!I$40</f>
        <v>R02</v>
      </c>
      <c r="C54" s="158"/>
      <c r="D54" s="158"/>
      <c r="E54" s="158" t="str">
        <f>'将来負担比率（分子）の構造'!J$40</f>
        <v>R03</v>
      </c>
      <c r="F54" s="158"/>
      <c r="G54" s="158"/>
      <c r="H54" s="158" t="str">
        <f>'将来負担比率（分子）の構造'!K$40</f>
        <v>R04</v>
      </c>
      <c r="I54" s="158"/>
      <c r="J54" s="158"/>
      <c r="K54" s="158" t="str">
        <f>'将来負担比率（分子）の構造'!L$40</f>
        <v>R05</v>
      </c>
      <c r="L54" s="158"/>
      <c r="M54" s="158"/>
      <c r="N54" s="158" t="str">
        <f>'将来負担比率（分子）の構造'!M$40</f>
        <v>R06</v>
      </c>
      <c r="O54" s="158"/>
      <c r="P54" s="158"/>
    </row>
    <row r="55" spans="1:16" x14ac:dyDescent="0.2">
      <c r="A55" s="158"/>
      <c r="B55" s="158" t="s">
        <v>69</v>
      </c>
      <c r="C55" s="158"/>
      <c r="D55" s="158" t="s">
        <v>70</v>
      </c>
      <c r="E55" s="158" t="s">
        <v>69</v>
      </c>
      <c r="F55" s="158"/>
      <c r="G55" s="158" t="s">
        <v>70</v>
      </c>
      <c r="H55" s="158" t="s">
        <v>69</v>
      </c>
      <c r="I55" s="158"/>
      <c r="J55" s="158" t="s">
        <v>70</v>
      </c>
      <c r="K55" s="158" t="s">
        <v>69</v>
      </c>
      <c r="L55" s="158"/>
      <c r="M55" s="158" t="s">
        <v>70</v>
      </c>
      <c r="N55" s="158" t="s">
        <v>69</v>
      </c>
      <c r="O55" s="158"/>
      <c r="P55" s="158" t="s">
        <v>70</v>
      </c>
    </row>
    <row r="56" spans="1:16" x14ac:dyDescent="0.2">
      <c r="A56" s="158" t="s">
        <v>43</v>
      </c>
      <c r="B56" s="158"/>
      <c r="C56" s="158"/>
      <c r="D56" s="158">
        <f>'将来負担比率（分子）の構造'!I$52</f>
        <v>25318</v>
      </c>
      <c r="E56" s="158"/>
      <c r="F56" s="158"/>
      <c r="G56" s="158">
        <f>'将来負担比率（分子）の構造'!J$52</f>
        <v>23348</v>
      </c>
      <c r="H56" s="158"/>
      <c r="I56" s="158"/>
      <c r="J56" s="158">
        <f>'将来負担比率（分子）の構造'!K$52</f>
        <v>21803</v>
      </c>
      <c r="K56" s="158"/>
      <c r="L56" s="158"/>
      <c r="M56" s="158">
        <f>'将来負担比率（分子）の構造'!L$52</f>
        <v>21264</v>
      </c>
      <c r="N56" s="158"/>
      <c r="O56" s="158"/>
      <c r="P56" s="158">
        <f>'将来負担比率（分子）の構造'!M$52</f>
        <v>22788</v>
      </c>
    </row>
    <row r="57" spans="1:16" x14ac:dyDescent="0.2">
      <c r="A57" s="158" t="s">
        <v>42</v>
      </c>
      <c r="B57" s="158"/>
      <c r="C57" s="158"/>
      <c r="D57" s="158">
        <f>'将来負担比率（分子）の構造'!I$51</f>
        <v>12261</v>
      </c>
      <c r="E57" s="158"/>
      <c r="F57" s="158"/>
      <c r="G57" s="158">
        <f>'将来負担比率（分子）の構造'!J$51</f>
        <v>14954</v>
      </c>
      <c r="H57" s="158"/>
      <c r="I57" s="158"/>
      <c r="J57" s="158">
        <f>'将来負担比率（分子）の構造'!K$51</f>
        <v>17411</v>
      </c>
      <c r="K57" s="158"/>
      <c r="L57" s="158"/>
      <c r="M57" s="158">
        <f>'将来負担比率（分子）の構造'!L$51</f>
        <v>17154</v>
      </c>
      <c r="N57" s="158"/>
      <c r="O57" s="158"/>
      <c r="P57" s="158">
        <f>'将来負担比率（分子）の構造'!M$51</f>
        <v>17325</v>
      </c>
    </row>
    <row r="58" spans="1:16" x14ac:dyDescent="0.2">
      <c r="A58" s="158" t="s">
        <v>41</v>
      </c>
      <c r="B58" s="158"/>
      <c r="C58" s="158"/>
      <c r="D58" s="158">
        <f>'将来負担比率（分子）の構造'!I$50</f>
        <v>26472</v>
      </c>
      <c r="E58" s="158"/>
      <c r="F58" s="158"/>
      <c r="G58" s="158">
        <f>'将来負担比率（分子）の構造'!J$50</f>
        <v>28714</v>
      </c>
      <c r="H58" s="158"/>
      <c r="I58" s="158"/>
      <c r="J58" s="158">
        <f>'将来負担比率（分子）の構造'!K$50</f>
        <v>31127</v>
      </c>
      <c r="K58" s="158"/>
      <c r="L58" s="158"/>
      <c r="M58" s="158">
        <f>'将来負担比率（分子）の構造'!L$50</f>
        <v>33372</v>
      </c>
      <c r="N58" s="158"/>
      <c r="O58" s="158"/>
      <c r="P58" s="158">
        <f>'将来負担比率（分子）の構造'!M$50</f>
        <v>33532</v>
      </c>
    </row>
    <row r="59" spans="1:16" x14ac:dyDescent="0.2">
      <c r="A59" s="158" t="s">
        <v>39</v>
      </c>
      <c r="B59" s="158" t="str">
        <f>'将来負担比率（分子）の構造'!I$49</f>
        <v>-</v>
      </c>
      <c r="C59" s="158"/>
      <c r="D59" s="158"/>
      <c r="E59" s="158" t="str">
        <f>'将来負担比率（分子）の構造'!J$49</f>
        <v>-</v>
      </c>
      <c r="F59" s="158"/>
      <c r="G59" s="158"/>
      <c r="H59" s="158" t="str">
        <f>'将来負担比率（分子）の構造'!K$49</f>
        <v>-</v>
      </c>
      <c r="I59" s="158"/>
      <c r="J59" s="158"/>
      <c r="K59" s="158" t="str">
        <f>'将来負担比率（分子）の構造'!L$49</f>
        <v>-</v>
      </c>
      <c r="L59" s="158"/>
      <c r="M59" s="158"/>
      <c r="N59" s="158" t="str">
        <f>'将来負担比率（分子）の構造'!M$49</f>
        <v>-</v>
      </c>
      <c r="O59" s="158"/>
      <c r="P59" s="158"/>
    </row>
    <row r="60" spans="1:16" x14ac:dyDescent="0.2">
      <c r="A60" s="158" t="s">
        <v>38</v>
      </c>
      <c r="B60" s="158" t="str">
        <f>'将来負担比率（分子）の構造'!I$48</f>
        <v>-</v>
      </c>
      <c r="C60" s="158"/>
      <c r="D60" s="158"/>
      <c r="E60" s="158" t="str">
        <f>'将来負担比率（分子）の構造'!J$48</f>
        <v>-</v>
      </c>
      <c r="F60" s="158"/>
      <c r="G60" s="158"/>
      <c r="H60" s="158" t="str">
        <f>'将来負担比率（分子）の構造'!K$48</f>
        <v>-</v>
      </c>
      <c r="I60" s="158"/>
      <c r="J60" s="158"/>
      <c r="K60" s="158" t="str">
        <f>'将来負担比率（分子）の構造'!L$48</f>
        <v>-</v>
      </c>
      <c r="L60" s="158"/>
      <c r="M60" s="158"/>
      <c r="N60" s="158" t="str">
        <f>'将来負担比率（分子）の構造'!M$48</f>
        <v>-</v>
      </c>
      <c r="O60" s="158"/>
      <c r="P60" s="158"/>
    </row>
    <row r="61" spans="1:16" x14ac:dyDescent="0.2">
      <c r="A61" s="158" t="s">
        <v>36</v>
      </c>
      <c r="B61" s="158" t="str">
        <f>'将来負担比率（分子）の構造'!I$46</f>
        <v>-</v>
      </c>
      <c r="C61" s="158"/>
      <c r="D61" s="158"/>
      <c r="E61" s="158" t="str">
        <f>'将来負担比率（分子）の構造'!J$46</f>
        <v>-</v>
      </c>
      <c r="F61" s="158"/>
      <c r="G61" s="158"/>
      <c r="H61" s="158" t="str">
        <f>'将来負担比率（分子）の構造'!K$46</f>
        <v>-</v>
      </c>
      <c r="I61" s="158"/>
      <c r="J61" s="158"/>
      <c r="K61" s="158" t="str">
        <f>'将来負担比率（分子）の構造'!L$46</f>
        <v>-</v>
      </c>
      <c r="L61" s="158"/>
      <c r="M61" s="158"/>
      <c r="N61" s="158" t="str">
        <f>'将来負担比率（分子）の構造'!M$46</f>
        <v>-</v>
      </c>
      <c r="O61" s="158"/>
      <c r="P61" s="158"/>
    </row>
    <row r="62" spans="1:16" x14ac:dyDescent="0.2">
      <c r="A62" s="158" t="s">
        <v>35</v>
      </c>
      <c r="B62" s="158">
        <f>'将来負担比率（分子）の構造'!I$45</f>
        <v>11125</v>
      </c>
      <c r="C62" s="158"/>
      <c r="D62" s="158"/>
      <c r="E62" s="158">
        <f>'将来負担比率（分子）の構造'!J$45</f>
        <v>10660</v>
      </c>
      <c r="F62" s="158"/>
      <c r="G62" s="158"/>
      <c r="H62" s="158">
        <f>'将来負担比率（分子）の構造'!K$45</f>
        <v>10698</v>
      </c>
      <c r="I62" s="158"/>
      <c r="J62" s="158"/>
      <c r="K62" s="158">
        <f>'将来負担比率（分子）の構造'!L$45</f>
        <v>10840</v>
      </c>
      <c r="L62" s="158"/>
      <c r="M62" s="158"/>
      <c r="N62" s="158">
        <f>'将来負担比率（分子）の構造'!M$45</f>
        <v>10902</v>
      </c>
      <c r="O62" s="158"/>
      <c r="P62" s="158"/>
    </row>
    <row r="63" spans="1:16" x14ac:dyDescent="0.2">
      <c r="A63" s="158" t="s">
        <v>34</v>
      </c>
      <c r="B63" s="158">
        <f>'将来負担比率（分子）の構造'!I$44</f>
        <v>1265</v>
      </c>
      <c r="C63" s="158"/>
      <c r="D63" s="158"/>
      <c r="E63" s="158">
        <f>'将来負担比率（分子）の構造'!J$44</f>
        <v>1373</v>
      </c>
      <c r="F63" s="158"/>
      <c r="G63" s="158"/>
      <c r="H63" s="158">
        <f>'将来負担比率（分子）の構造'!K$44</f>
        <v>2307</v>
      </c>
      <c r="I63" s="158"/>
      <c r="J63" s="158"/>
      <c r="K63" s="158">
        <f>'将来負担比率（分子）の構造'!L$44</f>
        <v>4715</v>
      </c>
      <c r="L63" s="158"/>
      <c r="M63" s="158"/>
      <c r="N63" s="158">
        <f>'将来負担比率（分子）の構造'!M$44</f>
        <v>11099</v>
      </c>
      <c r="O63" s="158"/>
      <c r="P63" s="158"/>
    </row>
    <row r="64" spans="1:16" x14ac:dyDescent="0.2">
      <c r="A64" s="158" t="s">
        <v>33</v>
      </c>
      <c r="B64" s="158">
        <f>'将来負担比率（分子）の構造'!I$43</f>
        <v>12900</v>
      </c>
      <c r="C64" s="158"/>
      <c r="D64" s="158"/>
      <c r="E64" s="158">
        <f>'将来負担比率（分子）の構造'!J$43</f>
        <v>13817</v>
      </c>
      <c r="F64" s="158"/>
      <c r="G64" s="158"/>
      <c r="H64" s="158">
        <f>'将来負担比率（分子）の構造'!K$43</f>
        <v>14407</v>
      </c>
      <c r="I64" s="158"/>
      <c r="J64" s="158"/>
      <c r="K64" s="158">
        <f>'将来負担比率（分子）の構造'!L$43</f>
        <v>14648</v>
      </c>
      <c r="L64" s="158"/>
      <c r="M64" s="158"/>
      <c r="N64" s="158">
        <f>'将来負担比率（分子）の構造'!M$43</f>
        <v>14982</v>
      </c>
      <c r="O64" s="158"/>
      <c r="P64" s="158"/>
    </row>
    <row r="65" spans="1:16" x14ac:dyDescent="0.2">
      <c r="A65" s="158" t="s">
        <v>32</v>
      </c>
      <c r="B65" s="158" t="str">
        <f>'将来負担比率（分子）の構造'!I$42</f>
        <v>-</v>
      </c>
      <c r="C65" s="158"/>
      <c r="D65" s="158"/>
      <c r="E65" s="158" t="str">
        <f>'将来負担比率（分子）の構造'!J$42</f>
        <v>-</v>
      </c>
      <c r="F65" s="158"/>
      <c r="G65" s="158"/>
      <c r="H65" s="158">
        <f>'将来負担比率（分子）の構造'!K$42</f>
        <v>654</v>
      </c>
      <c r="I65" s="158"/>
      <c r="J65" s="158"/>
      <c r="K65" s="158">
        <f>'将来負担比率（分子）の構造'!L$42</f>
        <v>1990</v>
      </c>
      <c r="L65" s="158"/>
      <c r="M65" s="158"/>
      <c r="N65" s="158">
        <f>'将来負担比率（分子）の構造'!M$42</f>
        <v>1850</v>
      </c>
      <c r="O65" s="158"/>
      <c r="P65" s="158"/>
    </row>
    <row r="66" spans="1:16" x14ac:dyDescent="0.2">
      <c r="A66" s="158" t="s">
        <v>31</v>
      </c>
      <c r="B66" s="158">
        <f>'将来負担比率（分子）の構造'!I$41</f>
        <v>58568</v>
      </c>
      <c r="C66" s="158"/>
      <c r="D66" s="158"/>
      <c r="E66" s="158">
        <f>'将来負担比率（分子）の構造'!J$41</f>
        <v>60349</v>
      </c>
      <c r="F66" s="158"/>
      <c r="G66" s="158"/>
      <c r="H66" s="158">
        <f>'将来負担比率（分子）の構造'!K$41</f>
        <v>63061</v>
      </c>
      <c r="I66" s="158"/>
      <c r="J66" s="158"/>
      <c r="K66" s="158">
        <f>'将来負担比率（分子）の構造'!L$41</f>
        <v>67207</v>
      </c>
      <c r="L66" s="158"/>
      <c r="M66" s="158"/>
      <c r="N66" s="158">
        <f>'将来負担比率（分子）の構造'!M$41</f>
        <v>74334</v>
      </c>
      <c r="O66" s="158"/>
      <c r="P66" s="158"/>
    </row>
    <row r="67" spans="1:16" x14ac:dyDescent="0.2">
      <c r="A67" s="158" t="s">
        <v>71</v>
      </c>
      <c r="B67" s="158" t="e">
        <f>NA()</f>
        <v>#N/A</v>
      </c>
      <c r="C67" s="158">
        <f>IF(ISNUMBER('将来負担比率（分子）の構造'!I$53), IF('将来負担比率（分子）の構造'!I$53 &lt; 0, 0, '将来負担比率（分子）の構造'!I$53), NA())</f>
        <v>19808</v>
      </c>
      <c r="D67" s="158" t="e">
        <f>NA()</f>
        <v>#N/A</v>
      </c>
      <c r="E67" s="158" t="e">
        <f>NA()</f>
        <v>#N/A</v>
      </c>
      <c r="F67" s="158">
        <f>IF(ISNUMBER('将来負担比率（分子）の構造'!J$53), IF('将来負担比率（分子）の構造'!J$53 &lt; 0, 0, '将来負担比率（分子）の構造'!J$53), NA())</f>
        <v>19184</v>
      </c>
      <c r="G67" s="158" t="e">
        <f>NA()</f>
        <v>#N/A</v>
      </c>
      <c r="H67" s="158" t="e">
        <f>NA()</f>
        <v>#N/A</v>
      </c>
      <c r="I67" s="158">
        <f>IF(ISNUMBER('将来負担比率（分子）の構造'!K$53), IF('将来負担比率（分子）の構造'!K$53 &lt; 0, 0, '将来負担比率（分子）の構造'!K$53), NA())</f>
        <v>20785</v>
      </c>
      <c r="J67" s="158" t="e">
        <f>NA()</f>
        <v>#N/A</v>
      </c>
      <c r="K67" s="158" t="e">
        <f>NA()</f>
        <v>#N/A</v>
      </c>
      <c r="L67" s="158">
        <f>IF(ISNUMBER('将来負担比率（分子）の構造'!L$53), IF('将来負担比率（分子）の構造'!L$53 &lt; 0, 0, '将来負担比率（分子）の構造'!L$53), NA())</f>
        <v>27611</v>
      </c>
      <c r="M67" s="158" t="e">
        <f>NA()</f>
        <v>#N/A</v>
      </c>
      <c r="N67" s="158" t="e">
        <f>NA()</f>
        <v>#N/A</v>
      </c>
      <c r="O67" s="158">
        <f>IF(ISNUMBER('将来負担比率（分子）の構造'!M$53), IF('将来負担比率（分子）の構造'!M$53 &lt; 0, 0, '将来負担比率（分子）の構造'!M$53), NA())</f>
        <v>39523</v>
      </c>
      <c r="P67" s="158" t="e">
        <f>NA()</f>
        <v>#N/A</v>
      </c>
    </row>
    <row r="70" spans="1:16" x14ac:dyDescent="0.2">
      <c r="A70" s="160" t="s">
        <v>72</v>
      </c>
      <c r="B70" s="160"/>
      <c r="C70" s="160"/>
      <c r="D70" s="160"/>
      <c r="E70" s="160"/>
      <c r="F70" s="160"/>
    </row>
    <row r="71" spans="1:16" x14ac:dyDescent="0.2">
      <c r="A71" s="161"/>
      <c r="B71" s="161" t="e">
        <f>#REF!</f>
        <v>#REF!</v>
      </c>
      <c r="C71" s="161" t="e">
        <f>#REF!</f>
        <v>#REF!</v>
      </c>
      <c r="D71" s="161" t="e">
        <f>#REF!</f>
        <v>#REF!</v>
      </c>
    </row>
    <row r="72" spans="1:16" x14ac:dyDescent="0.2">
      <c r="A72" s="161" t="s">
        <v>73</v>
      </c>
      <c r="B72" s="162" t="e">
        <f>#REF!</f>
        <v>#REF!</v>
      </c>
      <c r="C72" s="162" t="e">
        <f>#REF!</f>
        <v>#REF!</v>
      </c>
      <c r="D72" s="162" t="e">
        <f>#REF!</f>
        <v>#REF!</v>
      </c>
    </row>
    <row r="73" spans="1:16" x14ac:dyDescent="0.2">
      <c r="A73" s="161" t="s">
        <v>74</v>
      </c>
      <c r="B73" s="162" t="e">
        <f>#REF!</f>
        <v>#REF!</v>
      </c>
      <c r="C73" s="162" t="e">
        <f>#REF!</f>
        <v>#REF!</v>
      </c>
      <c r="D73" s="162" t="e">
        <f>#REF!</f>
        <v>#REF!</v>
      </c>
    </row>
    <row r="74" spans="1:16" x14ac:dyDescent="0.2">
      <c r="A74" s="161" t="s">
        <v>75</v>
      </c>
      <c r="B74" s="162" t="e">
        <f>#REF!</f>
        <v>#REF!</v>
      </c>
      <c r="C74" s="162" t="e">
        <f>#REF!</f>
        <v>#REF!</v>
      </c>
      <c r="D74" s="162" t="e">
        <f>#REF!</f>
        <v>#REF!</v>
      </c>
    </row>
  </sheetData>
  <sheetProtection algorithmName="SHA-512" hashValue="DtNLORyCqvF5hrdEgE8DuHRAFkhaX7afRV3KQTJk+I93/hcBIv/xHkpxt754xZFJFn/QK3tZyvA/hiFjm+VBWg==" saltValue="HPr48X7V98DW2oGzISiTN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7" customWidth="1"/>
    <col min="2" max="2" width="2.33203125" style="197" customWidth="1"/>
    <col min="3" max="16" width="2.6640625" style="197" customWidth="1"/>
    <col min="17" max="17" width="2.33203125" style="197" customWidth="1"/>
    <col min="18" max="95" width="1.6640625" style="197" customWidth="1"/>
    <col min="96" max="133" width="1.6640625" style="209" customWidth="1"/>
    <col min="134" max="143" width="1.6640625" style="197" customWidth="1"/>
    <col min="144" max="16384" width="0" style="197" hidden="1"/>
  </cols>
  <sheetData>
    <row r="1" spans="2:143" ht="22.5" customHeight="1" thickBot="1" x14ac:dyDescent="0.25">
      <c r="B1" s="195"/>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717" t="s">
        <v>202</v>
      </c>
      <c r="DI1" s="718"/>
      <c r="DJ1" s="718"/>
      <c r="DK1" s="718"/>
      <c r="DL1" s="718"/>
      <c r="DM1" s="718"/>
      <c r="DN1" s="719"/>
      <c r="DO1" s="197"/>
      <c r="DP1" s="717" t="s">
        <v>203</v>
      </c>
      <c r="DQ1" s="718"/>
      <c r="DR1" s="718"/>
      <c r="DS1" s="718"/>
      <c r="DT1" s="718"/>
      <c r="DU1" s="718"/>
      <c r="DV1" s="718"/>
      <c r="DW1" s="718"/>
      <c r="DX1" s="718"/>
      <c r="DY1" s="718"/>
      <c r="DZ1" s="718"/>
      <c r="EA1" s="718"/>
      <c r="EB1" s="718"/>
      <c r="EC1" s="719"/>
      <c r="ED1" s="196"/>
      <c r="EE1" s="196"/>
      <c r="EF1" s="196"/>
      <c r="EG1" s="196"/>
      <c r="EH1" s="196"/>
      <c r="EI1" s="196"/>
      <c r="EJ1" s="196"/>
      <c r="EK1" s="196"/>
      <c r="EL1" s="196"/>
      <c r="EM1" s="196"/>
    </row>
    <row r="2" spans="2:143" ht="22.5" customHeight="1" x14ac:dyDescent="0.2">
      <c r="B2" s="198" t="s">
        <v>204</v>
      </c>
      <c r="R2" s="199"/>
      <c r="S2" s="199"/>
      <c r="T2" s="199"/>
      <c r="U2" s="199"/>
      <c r="V2" s="199"/>
      <c r="W2" s="199"/>
      <c r="X2" s="199"/>
      <c r="Y2" s="199"/>
      <c r="Z2" s="199"/>
      <c r="AA2" s="199"/>
      <c r="AB2" s="199"/>
      <c r="AC2" s="199"/>
      <c r="AE2" s="200"/>
      <c r="AF2" s="200"/>
      <c r="AG2" s="200"/>
      <c r="AH2" s="200"/>
      <c r="AI2" s="200"/>
      <c r="AJ2" s="199"/>
      <c r="AK2" s="199"/>
      <c r="AL2" s="199"/>
      <c r="AM2" s="199"/>
      <c r="AN2" s="199"/>
      <c r="AO2" s="199"/>
      <c r="AP2" s="199"/>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47704582</v>
      </c>
      <c r="S5" s="677"/>
      <c r="T5" s="677"/>
      <c r="U5" s="677"/>
      <c r="V5" s="677"/>
      <c r="W5" s="677"/>
      <c r="X5" s="677"/>
      <c r="Y5" s="702"/>
      <c r="Z5" s="715">
        <v>41.5</v>
      </c>
      <c r="AA5" s="715"/>
      <c r="AB5" s="715"/>
      <c r="AC5" s="715"/>
      <c r="AD5" s="716">
        <v>45131761</v>
      </c>
      <c r="AE5" s="716"/>
      <c r="AF5" s="716"/>
      <c r="AG5" s="716"/>
      <c r="AH5" s="716"/>
      <c r="AI5" s="716"/>
      <c r="AJ5" s="716"/>
      <c r="AK5" s="716"/>
      <c r="AL5" s="703">
        <v>80.7</v>
      </c>
      <c r="AM5" s="685"/>
      <c r="AN5" s="685"/>
      <c r="AO5" s="704"/>
      <c r="AP5" s="679" t="s">
        <v>216</v>
      </c>
      <c r="AQ5" s="680"/>
      <c r="AR5" s="680"/>
      <c r="AS5" s="680"/>
      <c r="AT5" s="680"/>
      <c r="AU5" s="680"/>
      <c r="AV5" s="680"/>
      <c r="AW5" s="680"/>
      <c r="AX5" s="680"/>
      <c r="AY5" s="680"/>
      <c r="AZ5" s="680"/>
      <c r="BA5" s="680"/>
      <c r="BB5" s="680"/>
      <c r="BC5" s="680"/>
      <c r="BD5" s="680"/>
      <c r="BE5" s="680"/>
      <c r="BF5" s="681"/>
      <c r="BG5" s="621">
        <v>45129200</v>
      </c>
      <c r="BH5" s="622"/>
      <c r="BI5" s="622"/>
      <c r="BJ5" s="622"/>
      <c r="BK5" s="622"/>
      <c r="BL5" s="622"/>
      <c r="BM5" s="622"/>
      <c r="BN5" s="623"/>
      <c r="BO5" s="659">
        <v>94.6</v>
      </c>
      <c r="BP5" s="659"/>
      <c r="BQ5" s="659"/>
      <c r="BR5" s="659"/>
      <c r="BS5" s="660">
        <v>1214962</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541365</v>
      </c>
      <c r="S6" s="622"/>
      <c r="T6" s="622"/>
      <c r="U6" s="622"/>
      <c r="V6" s="622"/>
      <c r="W6" s="622"/>
      <c r="X6" s="622"/>
      <c r="Y6" s="623"/>
      <c r="Z6" s="659">
        <v>0.5</v>
      </c>
      <c r="AA6" s="659"/>
      <c r="AB6" s="659"/>
      <c r="AC6" s="659"/>
      <c r="AD6" s="660">
        <v>541365</v>
      </c>
      <c r="AE6" s="660"/>
      <c r="AF6" s="660"/>
      <c r="AG6" s="660"/>
      <c r="AH6" s="660"/>
      <c r="AI6" s="660"/>
      <c r="AJ6" s="660"/>
      <c r="AK6" s="660"/>
      <c r="AL6" s="624">
        <v>1</v>
      </c>
      <c r="AM6" s="625"/>
      <c r="AN6" s="625"/>
      <c r="AO6" s="661"/>
      <c r="AP6" s="618" t="s">
        <v>221</v>
      </c>
      <c r="AQ6" s="619"/>
      <c r="AR6" s="619"/>
      <c r="AS6" s="619"/>
      <c r="AT6" s="619"/>
      <c r="AU6" s="619"/>
      <c r="AV6" s="619"/>
      <c r="AW6" s="619"/>
      <c r="AX6" s="619"/>
      <c r="AY6" s="619"/>
      <c r="AZ6" s="619"/>
      <c r="BA6" s="619"/>
      <c r="BB6" s="619"/>
      <c r="BC6" s="619"/>
      <c r="BD6" s="619"/>
      <c r="BE6" s="619"/>
      <c r="BF6" s="620"/>
      <c r="BG6" s="621">
        <v>45129200</v>
      </c>
      <c r="BH6" s="622"/>
      <c r="BI6" s="622"/>
      <c r="BJ6" s="622"/>
      <c r="BK6" s="622"/>
      <c r="BL6" s="622"/>
      <c r="BM6" s="622"/>
      <c r="BN6" s="623"/>
      <c r="BO6" s="659">
        <v>94.6</v>
      </c>
      <c r="BP6" s="659"/>
      <c r="BQ6" s="659"/>
      <c r="BR6" s="659"/>
      <c r="BS6" s="660">
        <v>1214962</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422685</v>
      </c>
      <c r="CS6" s="622"/>
      <c r="CT6" s="622"/>
      <c r="CU6" s="622"/>
      <c r="CV6" s="622"/>
      <c r="CW6" s="622"/>
      <c r="CX6" s="622"/>
      <c r="CY6" s="623"/>
      <c r="CZ6" s="703">
        <v>0.4</v>
      </c>
      <c r="DA6" s="685"/>
      <c r="DB6" s="685"/>
      <c r="DC6" s="705"/>
      <c r="DD6" s="627" t="s">
        <v>122</v>
      </c>
      <c r="DE6" s="622"/>
      <c r="DF6" s="622"/>
      <c r="DG6" s="622"/>
      <c r="DH6" s="622"/>
      <c r="DI6" s="622"/>
      <c r="DJ6" s="622"/>
      <c r="DK6" s="622"/>
      <c r="DL6" s="622"/>
      <c r="DM6" s="622"/>
      <c r="DN6" s="622"/>
      <c r="DO6" s="622"/>
      <c r="DP6" s="623"/>
      <c r="DQ6" s="627">
        <v>422685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17412</v>
      </c>
      <c r="S7" s="622"/>
      <c r="T7" s="622"/>
      <c r="U7" s="622"/>
      <c r="V7" s="622"/>
      <c r="W7" s="622"/>
      <c r="X7" s="622"/>
      <c r="Y7" s="623"/>
      <c r="Z7" s="659">
        <v>0</v>
      </c>
      <c r="AA7" s="659"/>
      <c r="AB7" s="659"/>
      <c r="AC7" s="659"/>
      <c r="AD7" s="660">
        <v>17412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21129122</v>
      </c>
      <c r="BH7" s="622"/>
      <c r="BI7" s="622"/>
      <c r="BJ7" s="622"/>
      <c r="BK7" s="622"/>
      <c r="BL7" s="622"/>
      <c r="BM7" s="622"/>
      <c r="BN7" s="623"/>
      <c r="BO7" s="659">
        <v>44.3</v>
      </c>
      <c r="BP7" s="659"/>
      <c r="BQ7" s="659"/>
      <c r="BR7" s="659"/>
      <c r="BS7" s="660">
        <v>1214962</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18313534</v>
      </c>
      <c r="CS7" s="622"/>
      <c r="CT7" s="622"/>
      <c r="CU7" s="622"/>
      <c r="CV7" s="622"/>
      <c r="CW7" s="622"/>
      <c r="CX7" s="622"/>
      <c r="CY7" s="623"/>
      <c r="CZ7" s="659">
        <v>16.7</v>
      </c>
      <c r="DA7" s="659"/>
      <c r="DB7" s="659"/>
      <c r="DC7" s="659"/>
      <c r="DD7" s="627">
        <v>5962497</v>
      </c>
      <c r="DE7" s="622"/>
      <c r="DF7" s="622"/>
      <c r="DG7" s="622"/>
      <c r="DH7" s="622"/>
      <c r="DI7" s="622"/>
      <c r="DJ7" s="622"/>
      <c r="DK7" s="622"/>
      <c r="DL7" s="622"/>
      <c r="DM7" s="622"/>
      <c r="DN7" s="622"/>
      <c r="DO7" s="622"/>
      <c r="DP7" s="623"/>
      <c r="DQ7" s="627">
        <v>11309398</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398052</v>
      </c>
      <c r="S8" s="622"/>
      <c r="T8" s="622"/>
      <c r="U8" s="622"/>
      <c r="V8" s="622"/>
      <c r="W8" s="622"/>
      <c r="X8" s="622"/>
      <c r="Y8" s="623"/>
      <c r="Z8" s="659">
        <v>0.3</v>
      </c>
      <c r="AA8" s="659"/>
      <c r="AB8" s="659"/>
      <c r="AC8" s="659"/>
      <c r="AD8" s="660">
        <v>398052</v>
      </c>
      <c r="AE8" s="660"/>
      <c r="AF8" s="660"/>
      <c r="AG8" s="660"/>
      <c r="AH8" s="660"/>
      <c r="AI8" s="660"/>
      <c r="AJ8" s="660"/>
      <c r="AK8" s="660"/>
      <c r="AL8" s="624">
        <v>0.7</v>
      </c>
      <c r="AM8" s="625"/>
      <c r="AN8" s="625"/>
      <c r="AO8" s="661"/>
      <c r="AP8" s="618" t="s">
        <v>227</v>
      </c>
      <c r="AQ8" s="619"/>
      <c r="AR8" s="619"/>
      <c r="AS8" s="619"/>
      <c r="AT8" s="619"/>
      <c r="AU8" s="619"/>
      <c r="AV8" s="619"/>
      <c r="AW8" s="619"/>
      <c r="AX8" s="619"/>
      <c r="AY8" s="619"/>
      <c r="AZ8" s="619"/>
      <c r="BA8" s="619"/>
      <c r="BB8" s="619"/>
      <c r="BC8" s="619"/>
      <c r="BD8" s="619"/>
      <c r="BE8" s="619"/>
      <c r="BF8" s="620"/>
      <c r="BG8" s="621">
        <v>366287</v>
      </c>
      <c r="BH8" s="622"/>
      <c r="BI8" s="622"/>
      <c r="BJ8" s="622"/>
      <c r="BK8" s="622"/>
      <c r="BL8" s="622"/>
      <c r="BM8" s="622"/>
      <c r="BN8" s="623"/>
      <c r="BO8" s="659">
        <v>0.8</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43031907</v>
      </c>
      <c r="CS8" s="622"/>
      <c r="CT8" s="622"/>
      <c r="CU8" s="622"/>
      <c r="CV8" s="622"/>
      <c r="CW8" s="622"/>
      <c r="CX8" s="622"/>
      <c r="CY8" s="623"/>
      <c r="CZ8" s="659">
        <v>39.299999999999997</v>
      </c>
      <c r="DA8" s="659"/>
      <c r="DB8" s="659"/>
      <c r="DC8" s="659"/>
      <c r="DD8" s="627">
        <v>405311</v>
      </c>
      <c r="DE8" s="622"/>
      <c r="DF8" s="622"/>
      <c r="DG8" s="622"/>
      <c r="DH8" s="622"/>
      <c r="DI8" s="622"/>
      <c r="DJ8" s="622"/>
      <c r="DK8" s="622"/>
      <c r="DL8" s="622"/>
      <c r="DM8" s="622"/>
      <c r="DN8" s="622"/>
      <c r="DO8" s="622"/>
      <c r="DP8" s="623"/>
      <c r="DQ8" s="627">
        <v>22292236</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570612</v>
      </c>
      <c r="S9" s="622"/>
      <c r="T9" s="622"/>
      <c r="U9" s="622"/>
      <c r="V9" s="622"/>
      <c r="W9" s="622"/>
      <c r="X9" s="622"/>
      <c r="Y9" s="623"/>
      <c r="Z9" s="659">
        <v>0.5</v>
      </c>
      <c r="AA9" s="659"/>
      <c r="AB9" s="659"/>
      <c r="AC9" s="659"/>
      <c r="AD9" s="660">
        <v>570612</v>
      </c>
      <c r="AE9" s="660"/>
      <c r="AF9" s="660"/>
      <c r="AG9" s="660"/>
      <c r="AH9" s="660"/>
      <c r="AI9" s="660"/>
      <c r="AJ9" s="660"/>
      <c r="AK9" s="660"/>
      <c r="AL9" s="624">
        <v>1</v>
      </c>
      <c r="AM9" s="625"/>
      <c r="AN9" s="625"/>
      <c r="AO9" s="661"/>
      <c r="AP9" s="618" t="s">
        <v>230</v>
      </c>
      <c r="AQ9" s="619"/>
      <c r="AR9" s="619"/>
      <c r="AS9" s="619"/>
      <c r="AT9" s="619"/>
      <c r="AU9" s="619"/>
      <c r="AV9" s="619"/>
      <c r="AW9" s="619"/>
      <c r="AX9" s="619"/>
      <c r="AY9" s="619"/>
      <c r="AZ9" s="619"/>
      <c r="BA9" s="619"/>
      <c r="BB9" s="619"/>
      <c r="BC9" s="619"/>
      <c r="BD9" s="619"/>
      <c r="BE9" s="619"/>
      <c r="BF9" s="620"/>
      <c r="BG9" s="621">
        <v>14434556</v>
      </c>
      <c r="BH9" s="622"/>
      <c r="BI9" s="622"/>
      <c r="BJ9" s="622"/>
      <c r="BK9" s="622"/>
      <c r="BL9" s="622"/>
      <c r="BM9" s="622"/>
      <c r="BN9" s="623"/>
      <c r="BO9" s="659">
        <v>30.3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11213428</v>
      </c>
      <c r="CS9" s="622"/>
      <c r="CT9" s="622"/>
      <c r="CU9" s="622"/>
      <c r="CV9" s="622"/>
      <c r="CW9" s="622"/>
      <c r="CX9" s="622"/>
      <c r="CY9" s="623"/>
      <c r="CZ9" s="659">
        <v>10.199999999999999</v>
      </c>
      <c r="DA9" s="659"/>
      <c r="DB9" s="659"/>
      <c r="DC9" s="659"/>
      <c r="DD9" s="627">
        <v>920910</v>
      </c>
      <c r="DE9" s="622"/>
      <c r="DF9" s="622"/>
      <c r="DG9" s="622"/>
      <c r="DH9" s="622"/>
      <c r="DI9" s="622"/>
      <c r="DJ9" s="622"/>
      <c r="DK9" s="622"/>
      <c r="DL9" s="622"/>
      <c r="DM9" s="622"/>
      <c r="DN9" s="622"/>
      <c r="DO9" s="622"/>
      <c r="DP9" s="623"/>
      <c r="DQ9" s="627">
        <v>8921187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1023980</v>
      </c>
      <c r="BH10" s="622"/>
      <c r="BI10" s="622"/>
      <c r="BJ10" s="622"/>
      <c r="BK10" s="622"/>
      <c r="BL10" s="622"/>
      <c r="BM10" s="622"/>
      <c r="BN10" s="623"/>
      <c r="BO10" s="659">
        <v>2.1</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285499</v>
      </c>
      <c r="CS10" s="622"/>
      <c r="CT10" s="622"/>
      <c r="CU10" s="622"/>
      <c r="CV10" s="622"/>
      <c r="CW10" s="622"/>
      <c r="CX10" s="622"/>
      <c r="CY10" s="623"/>
      <c r="CZ10" s="659">
        <v>0.3</v>
      </c>
      <c r="DA10" s="659"/>
      <c r="DB10" s="659"/>
      <c r="DC10" s="659"/>
      <c r="DD10" s="627" t="s">
        <v>122</v>
      </c>
      <c r="DE10" s="622"/>
      <c r="DF10" s="622"/>
      <c r="DG10" s="622"/>
      <c r="DH10" s="622"/>
      <c r="DI10" s="622"/>
      <c r="DJ10" s="622"/>
      <c r="DK10" s="622"/>
      <c r="DL10" s="622"/>
      <c r="DM10" s="622"/>
      <c r="DN10" s="622"/>
      <c r="DO10" s="622"/>
      <c r="DP10" s="623"/>
      <c r="DQ10" s="627">
        <v>85499</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6358101</v>
      </c>
      <c r="S11" s="622"/>
      <c r="T11" s="622"/>
      <c r="U11" s="622"/>
      <c r="V11" s="622"/>
      <c r="W11" s="622"/>
      <c r="X11" s="622"/>
      <c r="Y11" s="623"/>
      <c r="Z11" s="624">
        <v>5.5</v>
      </c>
      <c r="AA11" s="625"/>
      <c r="AB11" s="625"/>
      <c r="AC11" s="626"/>
      <c r="AD11" s="627">
        <v>6358101</v>
      </c>
      <c r="AE11" s="622"/>
      <c r="AF11" s="622"/>
      <c r="AG11" s="622"/>
      <c r="AH11" s="622"/>
      <c r="AI11" s="622"/>
      <c r="AJ11" s="622"/>
      <c r="AK11" s="623"/>
      <c r="AL11" s="624">
        <v>11.4</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5304299</v>
      </c>
      <c r="BH11" s="622"/>
      <c r="BI11" s="622"/>
      <c r="BJ11" s="622"/>
      <c r="BK11" s="622"/>
      <c r="BL11" s="622"/>
      <c r="BM11" s="622"/>
      <c r="BN11" s="623"/>
      <c r="BO11" s="659">
        <v>11.1</v>
      </c>
      <c r="BP11" s="659"/>
      <c r="BQ11" s="659"/>
      <c r="BR11" s="659"/>
      <c r="BS11" s="660">
        <v>1214962</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903669</v>
      </c>
      <c r="CS11" s="622"/>
      <c r="CT11" s="622"/>
      <c r="CU11" s="622"/>
      <c r="CV11" s="622"/>
      <c r="CW11" s="622"/>
      <c r="CX11" s="622"/>
      <c r="CY11" s="623"/>
      <c r="CZ11" s="659">
        <v>0.8</v>
      </c>
      <c r="DA11" s="659"/>
      <c r="DB11" s="659"/>
      <c r="DC11" s="659"/>
      <c r="DD11" s="627">
        <v>379149</v>
      </c>
      <c r="DE11" s="622"/>
      <c r="DF11" s="622"/>
      <c r="DG11" s="622"/>
      <c r="DH11" s="622"/>
      <c r="DI11" s="622"/>
      <c r="DJ11" s="622"/>
      <c r="DK11" s="622"/>
      <c r="DL11" s="622"/>
      <c r="DM11" s="622"/>
      <c r="DN11" s="622"/>
      <c r="DO11" s="622"/>
      <c r="DP11" s="623"/>
      <c r="DQ11" s="627">
        <v>715512</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140788</v>
      </c>
      <c r="S12" s="622"/>
      <c r="T12" s="622"/>
      <c r="U12" s="622"/>
      <c r="V12" s="622"/>
      <c r="W12" s="622"/>
      <c r="X12" s="622"/>
      <c r="Y12" s="623"/>
      <c r="Z12" s="659">
        <v>0.1</v>
      </c>
      <c r="AA12" s="659"/>
      <c r="AB12" s="659"/>
      <c r="AC12" s="659"/>
      <c r="AD12" s="660">
        <v>140788</v>
      </c>
      <c r="AE12" s="660"/>
      <c r="AF12" s="660"/>
      <c r="AG12" s="660"/>
      <c r="AH12" s="660"/>
      <c r="AI12" s="660"/>
      <c r="AJ12" s="660"/>
      <c r="AK12" s="660"/>
      <c r="AL12" s="624">
        <v>0.3</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21423716</v>
      </c>
      <c r="BH12" s="622"/>
      <c r="BI12" s="622"/>
      <c r="BJ12" s="622"/>
      <c r="BK12" s="622"/>
      <c r="BL12" s="622"/>
      <c r="BM12" s="622"/>
      <c r="BN12" s="623"/>
      <c r="BO12" s="659">
        <v>44.9</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3354543</v>
      </c>
      <c r="CS12" s="622"/>
      <c r="CT12" s="622"/>
      <c r="CU12" s="622"/>
      <c r="CV12" s="622"/>
      <c r="CW12" s="622"/>
      <c r="CX12" s="622"/>
      <c r="CY12" s="623"/>
      <c r="CZ12" s="659">
        <v>3.1</v>
      </c>
      <c r="DA12" s="659"/>
      <c r="DB12" s="659"/>
      <c r="DC12" s="659"/>
      <c r="DD12" s="627">
        <v>139367</v>
      </c>
      <c r="DE12" s="622"/>
      <c r="DF12" s="622"/>
      <c r="DG12" s="622"/>
      <c r="DH12" s="622"/>
      <c r="DI12" s="622"/>
      <c r="DJ12" s="622"/>
      <c r="DK12" s="622"/>
      <c r="DL12" s="622"/>
      <c r="DM12" s="622"/>
      <c r="DN12" s="622"/>
      <c r="DO12" s="622"/>
      <c r="DP12" s="623"/>
      <c r="DQ12" s="627">
        <v>1360672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21336707</v>
      </c>
      <c r="BH13" s="622"/>
      <c r="BI13" s="622"/>
      <c r="BJ13" s="622"/>
      <c r="BK13" s="622"/>
      <c r="BL13" s="622"/>
      <c r="BM13" s="622"/>
      <c r="BN13" s="623"/>
      <c r="BO13" s="659">
        <v>44.7</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10543992</v>
      </c>
      <c r="CS13" s="622"/>
      <c r="CT13" s="622"/>
      <c r="CU13" s="622"/>
      <c r="CV13" s="622"/>
      <c r="CW13" s="622"/>
      <c r="CX13" s="622"/>
      <c r="CY13" s="623"/>
      <c r="CZ13" s="659">
        <v>9.6</v>
      </c>
      <c r="DA13" s="659"/>
      <c r="DB13" s="659"/>
      <c r="DC13" s="659"/>
      <c r="DD13" s="627">
        <v>5821679</v>
      </c>
      <c r="DE13" s="622"/>
      <c r="DF13" s="622"/>
      <c r="DG13" s="622"/>
      <c r="DH13" s="622"/>
      <c r="DI13" s="622"/>
      <c r="DJ13" s="622"/>
      <c r="DK13" s="622"/>
      <c r="DL13" s="622"/>
      <c r="DM13" s="622"/>
      <c r="DN13" s="622"/>
      <c r="DO13" s="622"/>
      <c r="DP13" s="623"/>
      <c r="DQ13" s="627">
        <v>5789818</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549501</v>
      </c>
      <c r="BH14" s="622"/>
      <c r="BI14" s="622"/>
      <c r="BJ14" s="622"/>
      <c r="BK14" s="622"/>
      <c r="BL14" s="622"/>
      <c r="BM14" s="622"/>
      <c r="BN14" s="623"/>
      <c r="BO14" s="659">
        <v>1.2</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3469159</v>
      </c>
      <c r="CS14" s="622"/>
      <c r="CT14" s="622"/>
      <c r="CU14" s="622"/>
      <c r="CV14" s="622"/>
      <c r="CW14" s="622"/>
      <c r="CX14" s="622"/>
      <c r="CY14" s="623"/>
      <c r="CZ14" s="659">
        <v>3.2</v>
      </c>
      <c r="DA14" s="659"/>
      <c r="DB14" s="659"/>
      <c r="DC14" s="659"/>
      <c r="DD14" s="627">
        <v>375981</v>
      </c>
      <c r="DE14" s="622"/>
      <c r="DF14" s="622"/>
      <c r="DG14" s="622"/>
      <c r="DH14" s="622"/>
      <c r="DI14" s="622"/>
      <c r="DJ14" s="622"/>
      <c r="DK14" s="622"/>
      <c r="DL14" s="622"/>
      <c r="DM14" s="622"/>
      <c r="DN14" s="622"/>
      <c r="DO14" s="622"/>
      <c r="DP14" s="623"/>
      <c r="DQ14" s="627">
        <v>3167663</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149495</v>
      </c>
      <c r="S15" s="622"/>
      <c r="T15" s="622"/>
      <c r="U15" s="622"/>
      <c r="V15" s="622"/>
      <c r="W15" s="622"/>
      <c r="X15" s="622"/>
      <c r="Y15" s="623"/>
      <c r="Z15" s="659">
        <v>0.1</v>
      </c>
      <c r="AA15" s="659"/>
      <c r="AB15" s="659"/>
      <c r="AC15" s="659"/>
      <c r="AD15" s="660">
        <v>149495</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2026861</v>
      </c>
      <c r="BH15" s="622"/>
      <c r="BI15" s="622"/>
      <c r="BJ15" s="622"/>
      <c r="BK15" s="622"/>
      <c r="BL15" s="622"/>
      <c r="BM15" s="622"/>
      <c r="BN15" s="623"/>
      <c r="BO15" s="659">
        <v>4.2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11713024</v>
      </c>
      <c r="CS15" s="622"/>
      <c r="CT15" s="622"/>
      <c r="CU15" s="622"/>
      <c r="CV15" s="622"/>
      <c r="CW15" s="622"/>
      <c r="CX15" s="622"/>
      <c r="CY15" s="623"/>
      <c r="CZ15" s="659">
        <v>10.7</v>
      </c>
      <c r="DA15" s="659"/>
      <c r="DB15" s="659"/>
      <c r="DC15" s="659"/>
      <c r="DD15" s="627">
        <v>2287274</v>
      </c>
      <c r="DE15" s="622"/>
      <c r="DF15" s="622"/>
      <c r="DG15" s="622"/>
      <c r="DH15" s="622"/>
      <c r="DI15" s="622"/>
      <c r="DJ15" s="622"/>
      <c r="DK15" s="622"/>
      <c r="DL15" s="622"/>
      <c r="DM15" s="622"/>
      <c r="DN15" s="622"/>
      <c r="DO15" s="622"/>
      <c r="DP15" s="623"/>
      <c r="DQ15" s="627">
        <v>8811541</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1026697</v>
      </c>
      <c r="S16" s="622"/>
      <c r="T16" s="622"/>
      <c r="U16" s="622"/>
      <c r="V16" s="622"/>
      <c r="W16" s="622"/>
      <c r="X16" s="622"/>
      <c r="Y16" s="623"/>
      <c r="Z16" s="659">
        <v>0.9</v>
      </c>
      <c r="AA16" s="659"/>
      <c r="AB16" s="659"/>
      <c r="AC16" s="659"/>
      <c r="AD16" s="660">
        <v>1026697</v>
      </c>
      <c r="AE16" s="660"/>
      <c r="AF16" s="660"/>
      <c r="AG16" s="660"/>
      <c r="AH16" s="660"/>
      <c r="AI16" s="660"/>
      <c r="AJ16" s="660"/>
      <c r="AK16" s="660"/>
      <c r="AL16" s="624">
        <v>1.8</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1256029</v>
      </c>
      <c r="S17" s="622"/>
      <c r="T17" s="622"/>
      <c r="U17" s="622"/>
      <c r="V17" s="622"/>
      <c r="W17" s="622"/>
      <c r="X17" s="622"/>
      <c r="Y17" s="623"/>
      <c r="Z17" s="659">
        <v>1.1000000000000001</v>
      </c>
      <c r="AA17" s="659"/>
      <c r="AB17" s="659"/>
      <c r="AC17" s="659"/>
      <c r="AD17" s="660">
        <v>1256029</v>
      </c>
      <c r="AE17" s="660"/>
      <c r="AF17" s="660"/>
      <c r="AG17" s="660"/>
      <c r="AH17" s="660"/>
      <c r="AI17" s="660"/>
      <c r="AJ17" s="660"/>
      <c r="AK17" s="660"/>
      <c r="AL17" s="624">
        <v>2.2000000000000002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6236551</v>
      </c>
      <c r="CS17" s="622"/>
      <c r="CT17" s="622"/>
      <c r="CU17" s="622"/>
      <c r="CV17" s="622"/>
      <c r="CW17" s="622"/>
      <c r="CX17" s="622"/>
      <c r="CY17" s="623"/>
      <c r="CZ17" s="659">
        <v>5.7</v>
      </c>
      <c r="DA17" s="659"/>
      <c r="DB17" s="659"/>
      <c r="DC17" s="659"/>
      <c r="DD17" s="627" t="s">
        <v>122</v>
      </c>
      <c r="DE17" s="622"/>
      <c r="DF17" s="622"/>
      <c r="DG17" s="622"/>
      <c r="DH17" s="622"/>
      <c r="DI17" s="622"/>
      <c r="DJ17" s="622"/>
      <c r="DK17" s="622"/>
      <c r="DL17" s="622"/>
      <c r="DM17" s="622"/>
      <c r="DN17" s="622"/>
      <c r="DO17" s="622"/>
      <c r="DP17" s="623"/>
      <c r="DQ17" s="627">
        <v>5562107</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205763</v>
      </c>
      <c r="S18" s="622"/>
      <c r="T18" s="622"/>
      <c r="U18" s="622"/>
      <c r="V18" s="622"/>
      <c r="W18" s="622"/>
      <c r="X18" s="622"/>
      <c r="Y18" s="623"/>
      <c r="Z18" s="659">
        <v>0.2</v>
      </c>
      <c r="AA18" s="659"/>
      <c r="AB18" s="659"/>
      <c r="AC18" s="659"/>
      <c r="AD18" s="660">
        <v>205763</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1042657</v>
      </c>
      <c r="S19" s="622"/>
      <c r="T19" s="622"/>
      <c r="U19" s="622"/>
      <c r="V19" s="622"/>
      <c r="W19" s="622"/>
      <c r="X19" s="622"/>
      <c r="Y19" s="623"/>
      <c r="Z19" s="659">
        <v>0.9</v>
      </c>
      <c r="AA19" s="659"/>
      <c r="AB19" s="659"/>
      <c r="AC19" s="659"/>
      <c r="AD19" s="660">
        <v>1042657</v>
      </c>
      <c r="AE19" s="660"/>
      <c r="AF19" s="660"/>
      <c r="AG19" s="660"/>
      <c r="AH19" s="660"/>
      <c r="AI19" s="660"/>
      <c r="AJ19" s="660"/>
      <c r="AK19" s="660"/>
      <c r="AL19" s="624">
        <v>1.9</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2575382</v>
      </c>
      <c r="BH19" s="622"/>
      <c r="BI19" s="622"/>
      <c r="BJ19" s="622"/>
      <c r="BK19" s="622"/>
      <c r="BL19" s="622"/>
      <c r="BM19" s="622"/>
      <c r="BN19" s="623"/>
      <c r="BO19" s="659">
        <v>5.4</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7609</v>
      </c>
      <c r="S20" s="622"/>
      <c r="T20" s="622"/>
      <c r="U20" s="622"/>
      <c r="V20" s="622"/>
      <c r="W20" s="622"/>
      <c r="X20" s="622"/>
      <c r="Y20" s="623"/>
      <c r="Z20" s="659">
        <v>0</v>
      </c>
      <c r="AA20" s="659"/>
      <c r="AB20" s="659"/>
      <c r="AC20" s="659"/>
      <c r="AD20" s="660">
        <v>7609</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2575382</v>
      </c>
      <c r="BH20" s="622"/>
      <c r="BI20" s="622"/>
      <c r="BJ20" s="622"/>
      <c r="BK20" s="622"/>
      <c r="BL20" s="622"/>
      <c r="BM20" s="622"/>
      <c r="BN20" s="623"/>
      <c r="BO20" s="659">
        <v>5.4</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109487991</v>
      </c>
      <c r="CS20" s="622"/>
      <c r="CT20" s="622"/>
      <c r="CU20" s="622"/>
      <c r="CV20" s="622"/>
      <c r="CW20" s="622"/>
      <c r="CX20" s="622"/>
      <c r="CY20" s="623"/>
      <c r="CZ20" s="659">
        <v>100</v>
      </c>
      <c r="DA20" s="659"/>
      <c r="DB20" s="659"/>
      <c r="DC20" s="659"/>
      <c r="DD20" s="627">
        <v>16292168</v>
      </c>
      <c r="DE20" s="622"/>
      <c r="DF20" s="622"/>
      <c r="DG20" s="622"/>
      <c r="DH20" s="622"/>
      <c r="DI20" s="622"/>
      <c r="DJ20" s="622"/>
      <c r="DK20" s="622"/>
      <c r="DL20" s="622"/>
      <c r="DM20" s="622"/>
      <c r="DN20" s="622"/>
      <c r="DO20" s="622"/>
      <c r="DP20" s="623"/>
      <c r="DQ20" s="627">
        <v>68438318</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98439</v>
      </c>
      <c r="S21" s="622"/>
      <c r="T21" s="622"/>
      <c r="U21" s="622"/>
      <c r="V21" s="622"/>
      <c r="W21" s="622"/>
      <c r="X21" s="622"/>
      <c r="Y21" s="623"/>
      <c r="Z21" s="659">
        <v>0.1</v>
      </c>
      <c r="AA21" s="659"/>
      <c r="AB21" s="659"/>
      <c r="AC21" s="659"/>
      <c r="AD21" s="660" t="s">
        <v>122</v>
      </c>
      <c r="AE21" s="660"/>
      <c r="AF21" s="660"/>
      <c r="AG21" s="660"/>
      <c r="AH21" s="660"/>
      <c r="AI21" s="660"/>
      <c r="AJ21" s="660"/>
      <c r="AK21" s="660"/>
      <c r="AL21" s="624" t="s">
        <v>122</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2561</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t="s">
        <v>122</v>
      </c>
      <c r="S22" s="622"/>
      <c r="T22" s="622"/>
      <c r="U22" s="622"/>
      <c r="V22" s="622"/>
      <c r="W22" s="622"/>
      <c r="X22" s="622"/>
      <c r="Y22" s="623"/>
      <c r="Z22" s="659" t="s">
        <v>122</v>
      </c>
      <c r="AA22" s="659"/>
      <c r="AB22" s="659"/>
      <c r="AC22" s="659"/>
      <c r="AD22" s="660" t="s">
        <v>122</v>
      </c>
      <c r="AE22" s="660"/>
      <c r="AF22" s="660"/>
      <c r="AG22" s="660"/>
      <c r="AH22" s="660"/>
      <c r="AI22" s="660"/>
      <c r="AJ22" s="660"/>
      <c r="AK22" s="660"/>
      <c r="AL22" s="624" t="s">
        <v>122</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98439</v>
      </c>
      <c r="S23" s="622"/>
      <c r="T23" s="622"/>
      <c r="U23" s="622"/>
      <c r="V23" s="622"/>
      <c r="W23" s="622"/>
      <c r="X23" s="622"/>
      <c r="Y23" s="623"/>
      <c r="Z23" s="659">
        <v>0.1</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2572821</v>
      </c>
      <c r="BH23" s="622"/>
      <c r="BI23" s="622"/>
      <c r="BJ23" s="622"/>
      <c r="BK23" s="622"/>
      <c r="BL23" s="622"/>
      <c r="BM23" s="622"/>
      <c r="BN23" s="623"/>
      <c r="BO23" s="659">
        <v>5.4</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52947500</v>
      </c>
      <c r="CS24" s="677"/>
      <c r="CT24" s="677"/>
      <c r="CU24" s="677"/>
      <c r="CV24" s="677"/>
      <c r="CW24" s="677"/>
      <c r="CX24" s="677"/>
      <c r="CY24" s="702"/>
      <c r="CZ24" s="703">
        <v>48.4</v>
      </c>
      <c r="DA24" s="685"/>
      <c r="DB24" s="685"/>
      <c r="DC24" s="705"/>
      <c r="DD24" s="701">
        <v>32458152</v>
      </c>
      <c r="DE24" s="677"/>
      <c r="DF24" s="677"/>
      <c r="DG24" s="677"/>
      <c r="DH24" s="677"/>
      <c r="DI24" s="677"/>
      <c r="DJ24" s="677"/>
      <c r="DK24" s="702"/>
      <c r="DL24" s="701">
        <v>29097967</v>
      </c>
      <c r="DM24" s="677"/>
      <c r="DN24" s="677"/>
      <c r="DO24" s="677"/>
      <c r="DP24" s="677"/>
      <c r="DQ24" s="677"/>
      <c r="DR24" s="677"/>
      <c r="DS24" s="677"/>
      <c r="DT24" s="677"/>
      <c r="DU24" s="677"/>
      <c r="DV24" s="702"/>
      <c r="DW24" s="703">
        <v>52.1</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58261572</v>
      </c>
      <c r="S25" s="622"/>
      <c r="T25" s="622"/>
      <c r="U25" s="622"/>
      <c r="V25" s="622"/>
      <c r="W25" s="622"/>
      <c r="X25" s="622"/>
      <c r="Y25" s="623"/>
      <c r="Z25" s="659">
        <v>50.6</v>
      </c>
      <c r="AA25" s="659"/>
      <c r="AB25" s="659"/>
      <c r="AC25" s="659"/>
      <c r="AD25" s="660">
        <v>55590312</v>
      </c>
      <c r="AE25" s="660"/>
      <c r="AF25" s="660"/>
      <c r="AG25" s="660"/>
      <c r="AH25" s="660"/>
      <c r="AI25" s="660"/>
      <c r="AJ25" s="660"/>
      <c r="AK25" s="660"/>
      <c r="AL25" s="624">
        <v>99.5</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16867696</v>
      </c>
      <c r="CS25" s="634"/>
      <c r="CT25" s="634"/>
      <c r="CU25" s="634"/>
      <c r="CV25" s="634"/>
      <c r="CW25" s="634"/>
      <c r="CX25" s="634"/>
      <c r="CY25" s="635"/>
      <c r="CZ25" s="624">
        <v>15.4</v>
      </c>
      <c r="DA25" s="636"/>
      <c r="DB25" s="636"/>
      <c r="DC25" s="637"/>
      <c r="DD25" s="627">
        <v>15578679</v>
      </c>
      <c r="DE25" s="634"/>
      <c r="DF25" s="634"/>
      <c r="DG25" s="634"/>
      <c r="DH25" s="634"/>
      <c r="DI25" s="634"/>
      <c r="DJ25" s="634"/>
      <c r="DK25" s="635"/>
      <c r="DL25" s="627">
        <v>15118001</v>
      </c>
      <c r="DM25" s="634"/>
      <c r="DN25" s="634"/>
      <c r="DO25" s="634"/>
      <c r="DP25" s="634"/>
      <c r="DQ25" s="634"/>
      <c r="DR25" s="634"/>
      <c r="DS25" s="634"/>
      <c r="DT25" s="634"/>
      <c r="DU25" s="634"/>
      <c r="DV25" s="635"/>
      <c r="DW25" s="624">
        <v>27</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28109</v>
      </c>
      <c r="S26" s="622"/>
      <c r="T26" s="622"/>
      <c r="U26" s="622"/>
      <c r="V26" s="622"/>
      <c r="W26" s="622"/>
      <c r="X26" s="622"/>
      <c r="Y26" s="623"/>
      <c r="Z26" s="659">
        <v>0</v>
      </c>
      <c r="AA26" s="659"/>
      <c r="AB26" s="659"/>
      <c r="AC26" s="659"/>
      <c r="AD26" s="660">
        <v>28109</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11118590</v>
      </c>
      <c r="CS26" s="622"/>
      <c r="CT26" s="622"/>
      <c r="CU26" s="622"/>
      <c r="CV26" s="622"/>
      <c r="CW26" s="622"/>
      <c r="CX26" s="622"/>
      <c r="CY26" s="623"/>
      <c r="CZ26" s="624">
        <v>10.199999999999999</v>
      </c>
      <c r="DA26" s="636"/>
      <c r="DB26" s="636"/>
      <c r="DC26" s="637"/>
      <c r="DD26" s="627">
        <v>10281371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881487</v>
      </c>
      <c r="S27" s="622"/>
      <c r="T27" s="622"/>
      <c r="U27" s="622"/>
      <c r="V27" s="622"/>
      <c r="W27" s="622"/>
      <c r="X27" s="622"/>
      <c r="Y27" s="623"/>
      <c r="Z27" s="659">
        <v>0.8</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47704582</v>
      </c>
      <c r="BH27" s="622"/>
      <c r="BI27" s="622"/>
      <c r="BJ27" s="622"/>
      <c r="BK27" s="622"/>
      <c r="BL27" s="622"/>
      <c r="BM27" s="622"/>
      <c r="BN27" s="623"/>
      <c r="BO27" s="659">
        <v>100</v>
      </c>
      <c r="BP27" s="659"/>
      <c r="BQ27" s="659"/>
      <c r="BR27" s="659"/>
      <c r="BS27" s="660">
        <v>1214962</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29843253</v>
      </c>
      <c r="CS27" s="634"/>
      <c r="CT27" s="634"/>
      <c r="CU27" s="634"/>
      <c r="CV27" s="634"/>
      <c r="CW27" s="634"/>
      <c r="CX27" s="634"/>
      <c r="CY27" s="635"/>
      <c r="CZ27" s="624">
        <v>27.3</v>
      </c>
      <c r="DA27" s="636"/>
      <c r="DB27" s="636"/>
      <c r="DC27" s="637"/>
      <c r="DD27" s="627">
        <v>11317366</v>
      </c>
      <c r="DE27" s="634"/>
      <c r="DF27" s="634"/>
      <c r="DG27" s="634"/>
      <c r="DH27" s="634"/>
      <c r="DI27" s="634"/>
      <c r="DJ27" s="634"/>
      <c r="DK27" s="635"/>
      <c r="DL27" s="627">
        <v>8417859</v>
      </c>
      <c r="DM27" s="634"/>
      <c r="DN27" s="634"/>
      <c r="DO27" s="634"/>
      <c r="DP27" s="634"/>
      <c r="DQ27" s="634"/>
      <c r="DR27" s="634"/>
      <c r="DS27" s="634"/>
      <c r="DT27" s="634"/>
      <c r="DU27" s="634"/>
      <c r="DV27" s="635"/>
      <c r="DW27" s="624">
        <v>15.1</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641502</v>
      </c>
      <c r="S28" s="622"/>
      <c r="T28" s="622"/>
      <c r="U28" s="622"/>
      <c r="V28" s="622"/>
      <c r="W28" s="622"/>
      <c r="X28" s="622"/>
      <c r="Y28" s="623"/>
      <c r="Z28" s="659">
        <v>0.6</v>
      </c>
      <c r="AA28" s="659"/>
      <c r="AB28" s="659"/>
      <c r="AC28" s="659"/>
      <c r="AD28" s="660">
        <v>205003</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6236551</v>
      </c>
      <c r="CS28" s="622"/>
      <c r="CT28" s="622"/>
      <c r="CU28" s="622"/>
      <c r="CV28" s="622"/>
      <c r="CW28" s="622"/>
      <c r="CX28" s="622"/>
      <c r="CY28" s="623"/>
      <c r="CZ28" s="624">
        <v>5.7</v>
      </c>
      <c r="DA28" s="636"/>
      <c r="DB28" s="636"/>
      <c r="DC28" s="637"/>
      <c r="DD28" s="627">
        <v>5562107</v>
      </c>
      <c r="DE28" s="622"/>
      <c r="DF28" s="622"/>
      <c r="DG28" s="622"/>
      <c r="DH28" s="622"/>
      <c r="DI28" s="622"/>
      <c r="DJ28" s="622"/>
      <c r="DK28" s="623"/>
      <c r="DL28" s="627">
        <v>5562107</v>
      </c>
      <c r="DM28" s="622"/>
      <c r="DN28" s="622"/>
      <c r="DO28" s="622"/>
      <c r="DP28" s="622"/>
      <c r="DQ28" s="622"/>
      <c r="DR28" s="622"/>
      <c r="DS28" s="622"/>
      <c r="DT28" s="622"/>
      <c r="DU28" s="622"/>
      <c r="DV28" s="623"/>
      <c r="DW28" s="624">
        <v>10</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565245</v>
      </c>
      <c r="S29" s="622"/>
      <c r="T29" s="622"/>
      <c r="U29" s="622"/>
      <c r="V29" s="622"/>
      <c r="W29" s="622"/>
      <c r="X29" s="622"/>
      <c r="Y29" s="623"/>
      <c r="Z29" s="659">
        <v>0.5</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6234323</v>
      </c>
      <c r="CS29" s="634"/>
      <c r="CT29" s="634"/>
      <c r="CU29" s="634"/>
      <c r="CV29" s="634"/>
      <c r="CW29" s="634"/>
      <c r="CX29" s="634"/>
      <c r="CY29" s="635"/>
      <c r="CZ29" s="624">
        <v>5.7</v>
      </c>
      <c r="DA29" s="636"/>
      <c r="DB29" s="636"/>
      <c r="DC29" s="637"/>
      <c r="DD29" s="627">
        <v>5559879</v>
      </c>
      <c r="DE29" s="634"/>
      <c r="DF29" s="634"/>
      <c r="DG29" s="634"/>
      <c r="DH29" s="634"/>
      <c r="DI29" s="634"/>
      <c r="DJ29" s="634"/>
      <c r="DK29" s="635"/>
      <c r="DL29" s="627">
        <v>5559879</v>
      </c>
      <c r="DM29" s="634"/>
      <c r="DN29" s="634"/>
      <c r="DO29" s="634"/>
      <c r="DP29" s="634"/>
      <c r="DQ29" s="634"/>
      <c r="DR29" s="634"/>
      <c r="DS29" s="634"/>
      <c r="DT29" s="634"/>
      <c r="DU29" s="634"/>
      <c r="DV29" s="635"/>
      <c r="DW29" s="624">
        <v>9.9</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20389124</v>
      </c>
      <c r="S30" s="622"/>
      <c r="T30" s="622"/>
      <c r="U30" s="622"/>
      <c r="V30" s="622"/>
      <c r="W30" s="622"/>
      <c r="X30" s="622"/>
      <c r="Y30" s="623"/>
      <c r="Z30" s="659">
        <v>17.7</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5898477</v>
      </c>
      <c r="CS30" s="622"/>
      <c r="CT30" s="622"/>
      <c r="CU30" s="622"/>
      <c r="CV30" s="622"/>
      <c r="CW30" s="622"/>
      <c r="CX30" s="622"/>
      <c r="CY30" s="623"/>
      <c r="CZ30" s="624">
        <v>5.4</v>
      </c>
      <c r="DA30" s="636"/>
      <c r="DB30" s="636"/>
      <c r="DC30" s="637"/>
      <c r="DD30" s="627">
        <v>5224101</v>
      </c>
      <c r="DE30" s="622"/>
      <c r="DF30" s="622"/>
      <c r="DG30" s="622"/>
      <c r="DH30" s="622"/>
      <c r="DI30" s="622"/>
      <c r="DJ30" s="622"/>
      <c r="DK30" s="623"/>
      <c r="DL30" s="627">
        <v>5224101</v>
      </c>
      <c r="DM30" s="622"/>
      <c r="DN30" s="622"/>
      <c r="DO30" s="622"/>
      <c r="DP30" s="622"/>
      <c r="DQ30" s="622"/>
      <c r="DR30" s="622"/>
      <c r="DS30" s="622"/>
      <c r="DT30" s="622"/>
      <c r="DU30" s="622"/>
      <c r="DV30" s="623"/>
      <c r="DW30" s="624">
        <v>9.3000000000000007</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1"/>
      <c r="AV31" s="201"/>
      <c r="AW31" s="201"/>
      <c r="AX31" s="679" t="s">
        <v>177</v>
      </c>
      <c r="AY31" s="680"/>
      <c r="AZ31" s="680"/>
      <c r="BA31" s="680"/>
      <c r="BB31" s="680"/>
      <c r="BC31" s="680"/>
      <c r="BD31" s="680"/>
      <c r="BE31" s="680"/>
      <c r="BF31" s="681"/>
      <c r="BG31" s="683">
        <v>99.5</v>
      </c>
      <c r="BH31" s="684"/>
      <c r="BI31" s="684"/>
      <c r="BJ31" s="684"/>
      <c r="BK31" s="684"/>
      <c r="BL31" s="684"/>
      <c r="BM31" s="685">
        <v>98.8</v>
      </c>
      <c r="BN31" s="684"/>
      <c r="BO31" s="684"/>
      <c r="BP31" s="684"/>
      <c r="BQ31" s="686"/>
      <c r="BR31" s="683">
        <v>99.4</v>
      </c>
      <c r="BS31" s="684"/>
      <c r="BT31" s="684"/>
      <c r="BU31" s="684"/>
      <c r="BV31" s="684"/>
      <c r="BW31" s="684"/>
      <c r="BX31" s="685">
        <v>98.7</v>
      </c>
      <c r="BY31" s="684"/>
      <c r="BZ31" s="684"/>
      <c r="CA31" s="684"/>
      <c r="CB31" s="686"/>
      <c r="CD31" s="642"/>
      <c r="CE31" s="643"/>
      <c r="CF31" s="618" t="s">
        <v>300</v>
      </c>
      <c r="CG31" s="619"/>
      <c r="CH31" s="619"/>
      <c r="CI31" s="619"/>
      <c r="CJ31" s="619"/>
      <c r="CK31" s="619"/>
      <c r="CL31" s="619"/>
      <c r="CM31" s="619"/>
      <c r="CN31" s="619"/>
      <c r="CO31" s="619"/>
      <c r="CP31" s="619"/>
      <c r="CQ31" s="620"/>
      <c r="CR31" s="621">
        <v>335846</v>
      </c>
      <c r="CS31" s="634"/>
      <c r="CT31" s="634"/>
      <c r="CU31" s="634"/>
      <c r="CV31" s="634"/>
      <c r="CW31" s="634"/>
      <c r="CX31" s="634"/>
      <c r="CY31" s="635"/>
      <c r="CZ31" s="624">
        <v>0.3</v>
      </c>
      <c r="DA31" s="636"/>
      <c r="DB31" s="636"/>
      <c r="DC31" s="637"/>
      <c r="DD31" s="627">
        <v>335778</v>
      </c>
      <c r="DE31" s="634"/>
      <c r="DF31" s="634"/>
      <c r="DG31" s="634"/>
      <c r="DH31" s="634"/>
      <c r="DI31" s="634"/>
      <c r="DJ31" s="634"/>
      <c r="DK31" s="635"/>
      <c r="DL31" s="627">
        <v>335778</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6472817</v>
      </c>
      <c r="S32" s="622"/>
      <c r="T32" s="622"/>
      <c r="U32" s="622"/>
      <c r="V32" s="622"/>
      <c r="W32" s="622"/>
      <c r="X32" s="622"/>
      <c r="Y32" s="623"/>
      <c r="Z32" s="659">
        <v>5.6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197" t="s">
        <v>302</v>
      </c>
      <c r="AX32" s="618" t="s">
        <v>303</v>
      </c>
      <c r="AY32" s="619"/>
      <c r="AZ32" s="619"/>
      <c r="BA32" s="619"/>
      <c r="BB32" s="619"/>
      <c r="BC32" s="619"/>
      <c r="BD32" s="619"/>
      <c r="BE32" s="619"/>
      <c r="BF32" s="620"/>
      <c r="BG32" s="687">
        <v>99.2</v>
      </c>
      <c r="BH32" s="634"/>
      <c r="BI32" s="634"/>
      <c r="BJ32" s="634"/>
      <c r="BK32" s="634"/>
      <c r="BL32" s="634"/>
      <c r="BM32" s="625">
        <v>98.1</v>
      </c>
      <c r="BN32" s="634"/>
      <c r="BO32" s="634"/>
      <c r="BP32" s="634"/>
      <c r="BQ32" s="657"/>
      <c r="BR32" s="687">
        <v>99</v>
      </c>
      <c r="BS32" s="634"/>
      <c r="BT32" s="634"/>
      <c r="BU32" s="634"/>
      <c r="BV32" s="634"/>
      <c r="BW32" s="634"/>
      <c r="BX32" s="625">
        <v>98.1</v>
      </c>
      <c r="BY32" s="634"/>
      <c r="BZ32" s="634"/>
      <c r="CA32" s="634"/>
      <c r="CB32" s="657"/>
      <c r="CD32" s="644"/>
      <c r="CE32" s="645"/>
      <c r="CF32" s="618" t="s">
        <v>304</v>
      </c>
      <c r="CG32" s="619"/>
      <c r="CH32" s="619"/>
      <c r="CI32" s="619"/>
      <c r="CJ32" s="619"/>
      <c r="CK32" s="619"/>
      <c r="CL32" s="619"/>
      <c r="CM32" s="619"/>
      <c r="CN32" s="619"/>
      <c r="CO32" s="619"/>
      <c r="CP32" s="619"/>
      <c r="CQ32" s="620"/>
      <c r="CR32" s="621">
        <v>2228</v>
      </c>
      <c r="CS32" s="622"/>
      <c r="CT32" s="622"/>
      <c r="CU32" s="622"/>
      <c r="CV32" s="622"/>
      <c r="CW32" s="622"/>
      <c r="CX32" s="622"/>
      <c r="CY32" s="623"/>
      <c r="CZ32" s="624">
        <v>0</v>
      </c>
      <c r="DA32" s="636"/>
      <c r="DB32" s="636"/>
      <c r="DC32" s="637"/>
      <c r="DD32" s="627">
        <v>2228</v>
      </c>
      <c r="DE32" s="622"/>
      <c r="DF32" s="622"/>
      <c r="DG32" s="622"/>
      <c r="DH32" s="622"/>
      <c r="DI32" s="622"/>
      <c r="DJ32" s="622"/>
      <c r="DK32" s="623"/>
      <c r="DL32" s="627">
        <v>2228</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1100237</v>
      </c>
      <c r="S33" s="622"/>
      <c r="T33" s="622"/>
      <c r="U33" s="622"/>
      <c r="V33" s="622"/>
      <c r="W33" s="622"/>
      <c r="X33" s="622"/>
      <c r="Y33" s="623"/>
      <c r="Z33" s="659">
        <v>1</v>
      </c>
      <c r="AA33" s="659"/>
      <c r="AB33" s="659"/>
      <c r="AC33" s="659"/>
      <c r="AD33" s="660">
        <v>64808</v>
      </c>
      <c r="AE33" s="660"/>
      <c r="AF33" s="660"/>
      <c r="AG33" s="660"/>
      <c r="AH33" s="660"/>
      <c r="AI33" s="660"/>
      <c r="AJ33" s="660"/>
      <c r="AK33" s="660"/>
      <c r="AL33" s="624">
        <v>0.1</v>
      </c>
      <c r="AM33" s="625"/>
      <c r="AN33" s="625"/>
      <c r="AO33" s="661"/>
      <c r="AP33" s="664"/>
      <c r="AQ33" s="665"/>
      <c r="AR33" s="665"/>
      <c r="AS33" s="665"/>
      <c r="AT33" s="697"/>
      <c r="AU33" s="202"/>
      <c r="AV33" s="202"/>
      <c r="AW33" s="202"/>
      <c r="AX33" s="602" t="s">
        <v>306</v>
      </c>
      <c r="AY33" s="603"/>
      <c r="AZ33" s="603"/>
      <c r="BA33" s="603"/>
      <c r="BB33" s="603"/>
      <c r="BC33" s="603"/>
      <c r="BD33" s="603"/>
      <c r="BE33" s="603"/>
      <c r="BF33" s="604"/>
      <c r="BG33" s="682">
        <v>99.7</v>
      </c>
      <c r="BH33" s="606"/>
      <c r="BI33" s="606"/>
      <c r="BJ33" s="606"/>
      <c r="BK33" s="606"/>
      <c r="BL33" s="606"/>
      <c r="BM33" s="652">
        <v>99.4</v>
      </c>
      <c r="BN33" s="606"/>
      <c r="BO33" s="606"/>
      <c r="BP33" s="606"/>
      <c r="BQ33" s="669"/>
      <c r="BR33" s="682">
        <v>99.7</v>
      </c>
      <c r="BS33" s="606"/>
      <c r="BT33" s="606"/>
      <c r="BU33" s="606"/>
      <c r="BV33" s="606"/>
      <c r="BW33" s="606"/>
      <c r="BX33" s="652">
        <v>99.2</v>
      </c>
      <c r="BY33" s="606"/>
      <c r="BZ33" s="606"/>
      <c r="CA33" s="606"/>
      <c r="CB33" s="669"/>
      <c r="CD33" s="618" t="s">
        <v>307</v>
      </c>
      <c r="CE33" s="619"/>
      <c r="CF33" s="619"/>
      <c r="CG33" s="619"/>
      <c r="CH33" s="619"/>
      <c r="CI33" s="619"/>
      <c r="CJ33" s="619"/>
      <c r="CK33" s="619"/>
      <c r="CL33" s="619"/>
      <c r="CM33" s="619"/>
      <c r="CN33" s="619"/>
      <c r="CO33" s="619"/>
      <c r="CP33" s="619"/>
      <c r="CQ33" s="620"/>
      <c r="CR33" s="621">
        <v>40248323</v>
      </c>
      <c r="CS33" s="634"/>
      <c r="CT33" s="634"/>
      <c r="CU33" s="634"/>
      <c r="CV33" s="634"/>
      <c r="CW33" s="634"/>
      <c r="CX33" s="634"/>
      <c r="CY33" s="635"/>
      <c r="CZ33" s="624">
        <v>36.799999999999997</v>
      </c>
      <c r="DA33" s="636"/>
      <c r="DB33" s="636"/>
      <c r="DC33" s="637"/>
      <c r="DD33" s="627">
        <v>32750997</v>
      </c>
      <c r="DE33" s="634"/>
      <c r="DF33" s="634"/>
      <c r="DG33" s="634"/>
      <c r="DH33" s="634"/>
      <c r="DI33" s="634"/>
      <c r="DJ33" s="634"/>
      <c r="DK33" s="635"/>
      <c r="DL33" s="627">
        <v>23029316</v>
      </c>
      <c r="DM33" s="634"/>
      <c r="DN33" s="634"/>
      <c r="DO33" s="634"/>
      <c r="DP33" s="634"/>
      <c r="DQ33" s="634"/>
      <c r="DR33" s="634"/>
      <c r="DS33" s="634"/>
      <c r="DT33" s="634"/>
      <c r="DU33" s="634"/>
      <c r="DV33" s="635"/>
      <c r="DW33" s="624">
        <v>41.2</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1223131</v>
      </c>
      <c r="S34" s="622"/>
      <c r="T34" s="622"/>
      <c r="U34" s="622"/>
      <c r="V34" s="622"/>
      <c r="W34" s="622"/>
      <c r="X34" s="622"/>
      <c r="Y34" s="623"/>
      <c r="Z34" s="659">
        <v>1.1000000000000001</v>
      </c>
      <c r="AA34" s="659"/>
      <c r="AB34" s="659"/>
      <c r="AC34" s="659"/>
      <c r="AD34" s="660" t="s">
        <v>122</v>
      </c>
      <c r="AE34" s="660"/>
      <c r="AF34" s="660"/>
      <c r="AG34" s="660"/>
      <c r="AH34" s="660"/>
      <c r="AI34" s="660"/>
      <c r="AJ34" s="660"/>
      <c r="AK34" s="660"/>
      <c r="AL34" s="624" t="s">
        <v>122</v>
      </c>
      <c r="AM34" s="625"/>
      <c r="AN34" s="625"/>
      <c r="AO34" s="661"/>
      <c r="AP34" s="203"/>
      <c r="AQ34" s="204"/>
      <c r="AS34" s="201"/>
      <c r="AT34" s="201"/>
      <c r="AU34" s="201"/>
      <c r="AV34" s="201"/>
      <c r="AW34" s="201"/>
      <c r="AX34" s="201"/>
      <c r="AY34" s="201"/>
      <c r="AZ34" s="201"/>
      <c r="BA34" s="201"/>
      <c r="BB34" s="201"/>
      <c r="BC34" s="201"/>
      <c r="BD34" s="201"/>
      <c r="BE34" s="201"/>
      <c r="BF34" s="201"/>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D34" s="618" t="s">
        <v>309</v>
      </c>
      <c r="CE34" s="619"/>
      <c r="CF34" s="619"/>
      <c r="CG34" s="619"/>
      <c r="CH34" s="619"/>
      <c r="CI34" s="619"/>
      <c r="CJ34" s="619"/>
      <c r="CK34" s="619"/>
      <c r="CL34" s="619"/>
      <c r="CM34" s="619"/>
      <c r="CN34" s="619"/>
      <c r="CO34" s="619"/>
      <c r="CP34" s="619"/>
      <c r="CQ34" s="620"/>
      <c r="CR34" s="621">
        <v>17456481</v>
      </c>
      <c r="CS34" s="622"/>
      <c r="CT34" s="622"/>
      <c r="CU34" s="622"/>
      <c r="CV34" s="622"/>
      <c r="CW34" s="622"/>
      <c r="CX34" s="622"/>
      <c r="CY34" s="623"/>
      <c r="CZ34" s="624">
        <v>15.9</v>
      </c>
      <c r="DA34" s="636"/>
      <c r="DB34" s="636"/>
      <c r="DC34" s="637"/>
      <c r="DD34" s="627">
        <v>14557554</v>
      </c>
      <c r="DE34" s="622"/>
      <c r="DF34" s="622"/>
      <c r="DG34" s="622"/>
      <c r="DH34" s="622"/>
      <c r="DI34" s="622"/>
      <c r="DJ34" s="622"/>
      <c r="DK34" s="623"/>
      <c r="DL34" s="627">
        <v>12566486</v>
      </c>
      <c r="DM34" s="622"/>
      <c r="DN34" s="622"/>
      <c r="DO34" s="622"/>
      <c r="DP34" s="622"/>
      <c r="DQ34" s="622"/>
      <c r="DR34" s="622"/>
      <c r="DS34" s="622"/>
      <c r="DT34" s="622"/>
      <c r="DU34" s="622"/>
      <c r="DV34" s="623"/>
      <c r="DW34" s="624">
        <v>22.5</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3388375</v>
      </c>
      <c r="S35" s="622"/>
      <c r="T35" s="622"/>
      <c r="U35" s="622"/>
      <c r="V35" s="622"/>
      <c r="W35" s="622"/>
      <c r="X35" s="622"/>
      <c r="Y35" s="623"/>
      <c r="Z35" s="659">
        <v>2.9</v>
      </c>
      <c r="AA35" s="659"/>
      <c r="AB35" s="659"/>
      <c r="AC35" s="659"/>
      <c r="AD35" s="660" t="s">
        <v>122</v>
      </c>
      <c r="AE35" s="660"/>
      <c r="AF35" s="660"/>
      <c r="AG35" s="660"/>
      <c r="AH35" s="660"/>
      <c r="AI35" s="660"/>
      <c r="AJ35" s="660"/>
      <c r="AK35" s="660"/>
      <c r="AL35" s="624" t="s">
        <v>122</v>
      </c>
      <c r="AM35" s="625"/>
      <c r="AN35" s="625"/>
      <c r="AO35" s="661"/>
      <c r="AP35" s="205"/>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1768023</v>
      </c>
      <c r="CS35" s="634"/>
      <c r="CT35" s="634"/>
      <c r="CU35" s="634"/>
      <c r="CV35" s="634"/>
      <c r="CW35" s="634"/>
      <c r="CX35" s="634"/>
      <c r="CY35" s="635"/>
      <c r="CZ35" s="624">
        <v>1.6</v>
      </c>
      <c r="DA35" s="636"/>
      <c r="DB35" s="636"/>
      <c r="DC35" s="637"/>
      <c r="DD35" s="627">
        <v>1326408</v>
      </c>
      <c r="DE35" s="634"/>
      <c r="DF35" s="634"/>
      <c r="DG35" s="634"/>
      <c r="DH35" s="634"/>
      <c r="DI35" s="634"/>
      <c r="DJ35" s="634"/>
      <c r="DK35" s="635"/>
      <c r="DL35" s="627">
        <v>1326408</v>
      </c>
      <c r="DM35" s="634"/>
      <c r="DN35" s="634"/>
      <c r="DO35" s="634"/>
      <c r="DP35" s="634"/>
      <c r="DQ35" s="634"/>
      <c r="DR35" s="634"/>
      <c r="DS35" s="634"/>
      <c r="DT35" s="634"/>
      <c r="DU35" s="634"/>
      <c r="DV35" s="635"/>
      <c r="DW35" s="624">
        <v>2.4</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5331971</v>
      </c>
      <c r="S36" s="622"/>
      <c r="T36" s="622"/>
      <c r="U36" s="622"/>
      <c r="V36" s="622"/>
      <c r="W36" s="622"/>
      <c r="X36" s="622"/>
      <c r="Y36" s="623"/>
      <c r="Z36" s="659">
        <v>4.5999999999999996</v>
      </c>
      <c r="AA36" s="659"/>
      <c r="AB36" s="659"/>
      <c r="AC36" s="659"/>
      <c r="AD36" s="660" t="s">
        <v>122</v>
      </c>
      <c r="AE36" s="660"/>
      <c r="AF36" s="660"/>
      <c r="AG36" s="660"/>
      <c r="AH36" s="660"/>
      <c r="AI36" s="660"/>
      <c r="AJ36" s="660"/>
      <c r="AK36" s="660"/>
      <c r="AL36" s="624" t="s">
        <v>122</v>
      </c>
      <c r="AM36" s="625"/>
      <c r="AN36" s="625"/>
      <c r="AO36" s="661"/>
      <c r="AP36" s="205"/>
      <c r="AQ36" s="670" t="s">
        <v>315</v>
      </c>
      <c r="AR36" s="671"/>
      <c r="AS36" s="671"/>
      <c r="AT36" s="671"/>
      <c r="AU36" s="671"/>
      <c r="AV36" s="671"/>
      <c r="AW36" s="671"/>
      <c r="AX36" s="671"/>
      <c r="AY36" s="672"/>
      <c r="AZ36" s="676">
        <v>10379488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169501</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8509156</v>
      </c>
      <c r="CS36" s="622"/>
      <c r="CT36" s="622"/>
      <c r="CU36" s="622"/>
      <c r="CV36" s="622"/>
      <c r="CW36" s="622"/>
      <c r="CX36" s="622"/>
      <c r="CY36" s="623"/>
      <c r="CZ36" s="624">
        <v>7.8</v>
      </c>
      <c r="DA36" s="636"/>
      <c r="DB36" s="636"/>
      <c r="DC36" s="637"/>
      <c r="DD36" s="627">
        <v>7600785</v>
      </c>
      <c r="DE36" s="622"/>
      <c r="DF36" s="622"/>
      <c r="DG36" s="622"/>
      <c r="DH36" s="622"/>
      <c r="DI36" s="622"/>
      <c r="DJ36" s="622"/>
      <c r="DK36" s="623"/>
      <c r="DL36" s="627">
        <v>4034905</v>
      </c>
      <c r="DM36" s="622"/>
      <c r="DN36" s="622"/>
      <c r="DO36" s="622"/>
      <c r="DP36" s="622"/>
      <c r="DQ36" s="622"/>
      <c r="DR36" s="622"/>
      <c r="DS36" s="622"/>
      <c r="DT36" s="622"/>
      <c r="DU36" s="622"/>
      <c r="DV36" s="623"/>
      <c r="DW36" s="624">
        <v>7.2</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3770479</v>
      </c>
      <c r="S37" s="622"/>
      <c r="T37" s="622"/>
      <c r="U37" s="622"/>
      <c r="V37" s="622"/>
      <c r="W37" s="622"/>
      <c r="X37" s="622"/>
      <c r="Y37" s="623"/>
      <c r="Z37" s="659">
        <v>3.3</v>
      </c>
      <c r="AA37" s="659"/>
      <c r="AB37" s="659"/>
      <c r="AC37" s="659"/>
      <c r="AD37" s="660">
        <v>3218</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1976458</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128605</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544924</v>
      </c>
      <c r="CS37" s="634"/>
      <c r="CT37" s="634"/>
      <c r="CU37" s="634"/>
      <c r="CV37" s="634"/>
      <c r="CW37" s="634"/>
      <c r="CX37" s="634"/>
      <c r="CY37" s="635"/>
      <c r="CZ37" s="624">
        <v>0.5</v>
      </c>
      <c r="DA37" s="636"/>
      <c r="DB37" s="636"/>
      <c r="DC37" s="637"/>
      <c r="DD37" s="627">
        <v>544924</v>
      </c>
      <c r="DE37" s="634"/>
      <c r="DF37" s="634"/>
      <c r="DG37" s="634"/>
      <c r="DH37" s="634"/>
      <c r="DI37" s="634"/>
      <c r="DJ37" s="634"/>
      <c r="DK37" s="635"/>
      <c r="DL37" s="627">
        <v>112467</v>
      </c>
      <c r="DM37" s="634"/>
      <c r="DN37" s="634"/>
      <c r="DO37" s="634"/>
      <c r="DP37" s="634"/>
      <c r="DQ37" s="634"/>
      <c r="DR37" s="634"/>
      <c r="DS37" s="634"/>
      <c r="DT37" s="634"/>
      <c r="DU37" s="634"/>
      <c r="DV37" s="635"/>
      <c r="DW37" s="624">
        <v>0.2</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13025000</v>
      </c>
      <c r="S38" s="622"/>
      <c r="T38" s="622"/>
      <c r="U38" s="622"/>
      <c r="V38" s="622"/>
      <c r="W38" s="622"/>
      <c r="X38" s="622"/>
      <c r="Y38" s="623"/>
      <c r="Z38" s="659">
        <v>11.3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1059589</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27870</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7343441</v>
      </c>
      <c r="CS38" s="622"/>
      <c r="CT38" s="622"/>
      <c r="CU38" s="622"/>
      <c r="CV38" s="622"/>
      <c r="CW38" s="622"/>
      <c r="CX38" s="622"/>
      <c r="CY38" s="623"/>
      <c r="CZ38" s="624">
        <v>6.7</v>
      </c>
      <c r="DA38" s="636"/>
      <c r="DB38" s="636"/>
      <c r="DC38" s="637"/>
      <c r="DD38" s="627">
        <v>6065971</v>
      </c>
      <c r="DE38" s="622"/>
      <c r="DF38" s="622"/>
      <c r="DG38" s="622"/>
      <c r="DH38" s="622"/>
      <c r="DI38" s="622"/>
      <c r="DJ38" s="622"/>
      <c r="DK38" s="623"/>
      <c r="DL38" s="627">
        <v>5101517</v>
      </c>
      <c r="DM38" s="622"/>
      <c r="DN38" s="622"/>
      <c r="DO38" s="622"/>
      <c r="DP38" s="622"/>
      <c r="DQ38" s="622"/>
      <c r="DR38" s="622"/>
      <c r="DS38" s="622"/>
      <c r="DT38" s="622"/>
      <c r="DU38" s="622"/>
      <c r="DV38" s="623"/>
      <c r="DW38" s="624">
        <v>9.1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40125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3280222</v>
      </c>
      <c r="CS39" s="634"/>
      <c r="CT39" s="634"/>
      <c r="CU39" s="634"/>
      <c r="CV39" s="634"/>
      <c r="CW39" s="634"/>
      <c r="CX39" s="634"/>
      <c r="CY39" s="635"/>
      <c r="CZ39" s="624">
        <v>3</v>
      </c>
      <c r="DA39" s="636"/>
      <c r="DB39" s="636"/>
      <c r="DC39" s="637"/>
      <c r="DD39" s="627">
        <v>3200279</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06"/>
      <c r="BM40" s="619" t="s">
        <v>333</v>
      </c>
      <c r="BN40" s="619"/>
      <c r="BO40" s="619"/>
      <c r="BP40" s="619"/>
      <c r="BQ40" s="619"/>
      <c r="BR40" s="619"/>
      <c r="BS40" s="619"/>
      <c r="BT40" s="619"/>
      <c r="BU40" s="620"/>
      <c r="BV40" s="621">
        <v>111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1891000</v>
      </c>
      <c r="CS40" s="622"/>
      <c r="CT40" s="622"/>
      <c r="CU40" s="622"/>
      <c r="CV40" s="622"/>
      <c r="CW40" s="622"/>
      <c r="CX40" s="622"/>
      <c r="CY40" s="623"/>
      <c r="CZ40" s="624">
        <v>1.7</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115079049</v>
      </c>
      <c r="S41" s="646"/>
      <c r="T41" s="646"/>
      <c r="U41" s="646"/>
      <c r="V41" s="646"/>
      <c r="W41" s="646"/>
      <c r="X41" s="646"/>
      <c r="Y41" s="649"/>
      <c r="Z41" s="650">
        <v>100</v>
      </c>
      <c r="AA41" s="650"/>
      <c r="AB41" s="650"/>
      <c r="AC41" s="650"/>
      <c r="AD41" s="651">
        <v>55891450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2209868</v>
      </c>
      <c r="BA41" s="622"/>
      <c r="BB41" s="622"/>
      <c r="BC41" s="622"/>
      <c r="BD41" s="634"/>
      <c r="BE41" s="634"/>
      <c r="BF41" s="657"/>
      <c r="BG41" s="662"/>
      <c r="BH41" s="663"/>
      <c r="BI41" s="663"/>
      <c r="BJ41" s="663"/>
      <c r="BK41" s="663"/>
      <c r="BL41" s="206"/>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5133573</v>
      </c>
      <c r="BA42" s="646"/>
      <c r="BB42" s="646"/>
      <c r="BC42" s="646"/>
      <c r="BD42" s="606"/>
      <c r="BE42" s="606"/>
      <c r="BF42" s="669"/>
      <c r="BG42" s="664"/>
      <c r="BH42" s="665"/>
      <c r="BI42" s="665"/>
      <c r="BJ42" s="665"/>
      <c r="BK42" s="665"/>
      <c r="BL42" s="207"/>
      <c r="BM42" s="603" t="s">
        <v>340</v>
      </c>
      <c r="BN42" s="603"/>
      <c r="BO42" s="603"/>
      <c r="BP42" s="603"/>
      <c r="BQ42" s="603"/>
      <c r="BR42" s="603"/>
      <c r="BS42" s="603"/>
      <c r="BT42" s="603"/>
      <c r="BU42" s="604"/>
      <c r="BV42" s="605">
        <v>343</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16292168</v>
      </c>
      <c r="CS42" s="634"/>
      <c r="CT42" s="634"/>
      <c r="CU42" s="634"/>
      <c r="CV42" s="634"/>
      <c r="CW42" s="634"/>
      <c r="CX42" s="634"/>
      <c r="CY42" s="635"/>
      <c r="CZ42" s="624">
        <v>14.9</v>
      </c>
      <c r="DA42" s="636"/>
      <c r="DB42" s="636"/>
      <c r="DC42" s="637"/>
      <c r="DD42" s="627">
        <v>3229169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197" t="s">
        <v>342</v>
      </c>
      <c r="CD43" s="618" t="s">
        <v>343</v>
      </c>
      <c r="CE43" s="619"/>
      <c r="CF43" s="619"/>
      <c r="CG43" s="619"/>
      <c r="CH43" s="619"/>
      <c r="CI43" s="619"/>
      <c r="CJ43" s="619"/>
      <c r="CK43" s="619"/>
      <c r="CL43" s="619"/>
      <c r="CM43" s="619"/>
      <c r="CN43" s="619"/>
      <c r="CO43" s="619"/>
      <c r="CP43" s="619"/>
      <c r="CQ43" s="620"/>
      <c r="CR43" s="621">
        <v>428014</v>
      </c>
      <c r="CS43" s="634"/>
      <c r="CT43" s="634"/>
      <c r="CU43" s="634"/>
      <c r="CV43" s="634"/>
      <c r="CW43" s="634"/>
      <c r="CX43" s="634"/>
      <c r="CY43" s="635"/>
      <c r="CZ43" s="624">
        <v>0.4</v>
      </c>
      <c r="DA43" s="636"/>
      <c r="DB43" s="636"/>
      <c r="DC43" s="637"/>
      <c r="DD43" s="627">
        <v>428014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16292168</v>
      </c>
      <c r="CS44" s="622"/>
      <c r="CT44" s="622"/>
      <c r="CU44" s="622"/>
      <c r="CV44" s="622"/>
      <c r="CW44" s="622"/>
      <c r="CX44" s="622"/>
      <c r="CY44" s="623"/>
      <c r="CZ44" s="624">
        <v>14.9</v>
      </c>
      <c r="DA44" s="625"/>
      <c r="DB44" s="625"/>
      <c r="DC44" s="626"/>
      <c r="DD44" s="627">
        <v>3229169</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2922797</v>
      </c>
      <c r="CS45" s="634"/>
      <c r="CT45" s="634"/>
      <c r="CU45" s="634"/>
      <c r="CV45" s="634"/>
      <c r="CW45" s="634"/>
      <c r="CX45" s="634"/>
      <c r="CY45" s="635"/>
      <c r="CZ45" s="624">
        <v>2.7</v>
      </c>
      <c r="DA45" s="636"/>
      <c r="DB45" s="636"/>
      <c r="DC45" s="637"/>
      <c r="DD45" s="627">
        <v>236556</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08"/>
      <c r="CD46" s="642"/>
      <c r="CE46" s="643"/>
      <c r="CF46" s="618" t="s">
        <v>348</v>
      </c>
      <c r="CG46" s="619"/>
      <c r="CH46" s="619"/>
      <c r="CI46" s="619"/>
      <c r="CJ46" s="619"/>
      <c r="CK46" s="619"/>
      <c r="CL46" s="619"/>
      <c r="CM46" s="619"/>
      <c r="CN46" s="619"/>
      <c r="CO46" s="619"/>
      <c r="CP46" s="619"/>
      <c r="CQ46" s="620"/>
      <c r="CR46" s="621">
        <v>13319272</v>
      </c>
      <c r="CS46" s="622"/>
      <c r="CT46" s="622"/>
      <c r="CU46" s="622"/>
      <c r="CV46" s="622"/>
      <c r="CW46" s="622"/>
      <c r="CX46" s="622"/>
      <c r="CY46" s="623"/>
      <c r="CZ46" s="624">
        <v>12.2</v>
      </c>
      <c r="DA46" s="625"/>
      <c r="DB46" s="625"/>
      <c r="DC46" s="626"/>
      <c r="DD46" s="627">
        <v>2990035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08"/>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08"/>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08"/>
      <c r="CD49" s="602" t="s">
        <v>351</v>
      </c>
      <c r="CE49" s="603"/>
      <c r="CF49" s="603"/>
      <c r="CG49" s="603"/>
      <c r="CH49" s="603"/>
      <c r="CI49" s="603"/>
      <c r="CJ49" s="603"/>
      <c r="CK49" s="603"/>
      <c r="CL49" s="603"/>
      <c r="CM49" s="603"/>
      <c r="CN49" s="603"/>
      <c r="CO49" s="603"/>
      <c r="CP49" s="603"/>
      <c r="CQ49" s="604"/>
      <c r="CR49" s="605">
        <v>109487991</v>
      </c>
      <c r="CS49" s="606"/>
      <c r="CT49" s="606"/>
      <c r="CU49" s="606"/>
      <c r="CV49" s="606"/>
      <c r="CW49" s="606"/>
      <c r="CX49" s="606"/>
      <c r="CY49" s="607"/>
      <c r="CZ49" s="608">
        <v>100</v>
      </c>
      <c r="DA49" s="609"/>
      <c r="DB49" s="609"/>
      <c r="DC49" s="610"/>
      <c r="DD49" s="611">
        <v>68438318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Js1DfQVxDPUxBL1vLsaqAgFoQXMNFASE/MkV6iyOcwisDjbjTQ5NaGvzJ9GvK30kDMnfbSKsJP4QbGcxIh27pw==" saltValue="9/J3/hMJ2oorgUEJmsT4N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4" customWidth="1"/>
    <col min="131" max="131" width="1.6640625" style="214" customWidth="1"/>
    <col min="132" max="16384" width="9" style="214" hidden="1"/>
  </cols>
  <sheetData>
    <row r="1" spans="1:131" ht="11.25" customHeight="1" thickBot="1" x14ac:dyDescent="0.25">
      <c r="A1" s="210"/>
      <c r="B1" s="210"/>
      <c r="C1" s="210"/>
      <c r="D1" s="210"/>
      <c r="E1" s="210"/>
      <c r="F1" s="210"/>
      <c r="G1" s="210"/>
      <c r="H1" s="210"/>
      <c r="I1" s="210"/>
      <c r="J1" s="210"/>
      <c r="K1" s="210"/>
      <c r="L1" s="210"/>
      <c r="M1" s="210"/>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2"/>
      <c r="DR1" s="212"/>
      <c r="DS1" s="212"/>
      <c r="DT1" s="212"/>
      <c r="DU1" s="212"/>
      <c r="DV1" s="212"/>
      <c r="DW1" s="212"/>
      <c r="DX1" s="212"/>
      <c r="DY1" s="212"/>
      <c r="DZ1" s="212"/>
      <c r="EA1" s="213"/>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1091" t="s">
        <v>353</v>
      </c>
      <c r="DK2" s="1092"/>
      <c r="DL2" s="1092"/>
      <c r="DM2" s="1092"/>
      <c r="DN2" s="1092"/>
      <c r="DO2" s="1093"/>
      <c r="DP2" s="211"/>
      <c r="DQ2" s="1091" t="s">
        <v>354</v>
      </c>
      <c r="DR2" s="1092"/>
      <c r="DS2" s="1092"/>
      <c r="DT2" s="1092"/>
      <c r="DU2" s="1092"/>
      <c r="DV2" s="1092"/>
      <c r="DW2" s="1092"/>
      <c r="DX2" s="1092"/>
      <c r="DY2" s="1092"/>
      <c r="DZ2" s="1093"/>
      <c r="EA2" s="213"/>
    </row>
    <row r="3" spans="1:131" ht="11.25" customHeight="1" x14ac:dyDescent="0.2">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3"/>
    </row>
    <row r="4" spans="1:131" s="218"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15"/>
      <c r="BA4" s="215"/>
      <c r="BB4" s="215"/>
      <c r="BC4" s="215"/>
      <c r="BD4" s="215"/>
      <c r="BE4" s="216"/>
      <c r="BF4" s="216"/>
      <c r="BG4" s="216"/>
      <c r="BH4" s="216"/>
      <c r="BI4" s="216"/>
      <c r="BJ4" s="216"/>
      <c r="BK4" s="216"/>
      <c r="BL4" s="216"/>
      <c r="BM4" s="216"/>
      <c r="BN4" s="216"/>
      <c r="BO4" s="216"/>
      <c r="BP4" s="216"/>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17"/>
    </row>
    <row r="5" spans="1:131" s="218"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15"/>
      <c r="BA5" s="215"/>
      <c r="BB5" s="215"/>
      <c r="BC5" s="215"/>
      <c r="BD5" s="215"/>
      <c r="BE5" s="216"/>
      <c r="BF5" s="216"/>
      <c r="BG5" s="216"/>
      <c r="BH5" s="216"/>
      <c r="BI5" s="216"/>
      <c r="BJ5" s="216"/>
      <c r="BK5" s="216"/>
      <c r="BL5" s="216"/>
      <c r="BM5" s="216"/>
      <c r="BN5" s="216"/>
      <c r="BO5" s="216"/>
      <c r="BP5" s="216"/>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17"/>
    </row>
    <row r="6" spans="1:131" s="218"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15"/>
      <c r="BA6" s="215"/>
      <c r="BB6" s="215"/>
      <c r="BC6" s="215"/>
      <c r="BD6" s="215"/>
      <c r="BE6" s="216"/>
      <c r="BF6" s="216"/>
      <c r="BG6" s="216"/>
      <c r="BH6" s="216"/>
      <c r="BI6" s="216"/>
      <c r="BJ6" s="216"/>
      <c r="BK6" s="216"/>
      <c r="BL6" s="216"/>
      <c r="BM6" s="216"/>
      <c r="BN6" s="216"/>
      <c r="BO6" s="216"/>
      <c r="BP6" s="216"/>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17"/>
    </row>
    <row r="7" spans="1:131" s="218" customFormat="1" ht="26.25" customHeight="1" thickTop="1" x14ac:dyDescent="0.2">
      <c r="A7" s="219">
        <v>1</v>
      </c>
      <c r="B7" s="1047" t="s">
        <v>374</v>
      </c>
      <c r="C7" s="1048"/>
      <c r="D7" s="1048"/>
      <c r="E7" s="1048"/>
      <c r="F7" s="1048"/>
      <c r="G7" s="1048"/>
      <c r="H7" s="1048"/>
      <c r="I7" s="1048"/>
      <c r="J7" s="1048"/>
      <c r="K7" s="1048"/>
      <c r="L7" s="1048"/>
      <c r="M7" s="1048"/>
      <c r="N7" s="1048"/>
      <c r="O7" s="1048"/>
      <c r="P7" s="1049"/>
      <c r="Q7" s="1102">
        <v>114403</v>
      </c>
      <c r="R7" s="1103"/>
      <c r="S7" s="1103"/>
      <c r="T7" s="1103"/>
      <c r="U7" s="1103"/>
      <c r="V7" s="1103">
        <v>108812</v>
      </c>
      <c r="W7" s="1103"/>
      <c r="X7" s="1103"/>
      <c r="Y7" s="1103"/>
      <c r="Z7" s="1103"/>
      <c r="AA7" s="1103">
        <v>5591</v>
      </c>
      <c r="AB7" s="1103"/>
      <c r="AC7" s="1103"/>
      <c r="AD7" s="1103"/>
      <c r="AE7" s="1104"/>
      <c r="AF7" s="1105">
        <v>5263</v>
      </c>
      <c r="AG7" s="1106"/>
      <c r="AH7" s="1106"/>
      <c r="AI7" s="1106"/>
      <c r="AJ7" s="1107"/>
      <c r="AK7" s="1108">
        <v>3369</v>
      </c>
      <c r="AL7" s="1109"/>
      <c r="AM7" s="1109"/>
      <c r="AN7" s="1109"/>
      <c r="AO7" s="1109"/>
      <c r="AP7" s="1109">
        <v>73236</v>
      </c>
      <c r="AQ7" s="1109"/>
      <c r="AR7" s="1109"/>
      <c r="AS7" s="1109"/>
      <c r="AT7" s="1109"/>
      <c r="AU7" s="1110"/>
      <c r="AV7" s="1110"/>
      <c r="AW7" s="1110"/>
      <c r="AX7" s="1110"/>
      <c r="AY7" s="1111"/>
      <c r="AZ7" s="215"/>
      <c r="BA7" s="215"/>
      <c r="BB7" s="215"/>
      <c r="BC7" s="215"/>
      <c r="BD7" s="215"/>
      <c r="BE7" s="216"/>
      <c r="BF7" s="216"/>
      <c r="BG7" s="216"/>
      <c r="BH7" s="216"/>
      <c r="BI7" s="216"/>
      <c r="BJ7" s="216"/>
      <c r="BK7" s="216"/>
      <c r="BL7" s="216"/>
      <c r="BM7" s="216"/>
      <c r="BN7" s="216"/>
      <c r="BO7" s="216"/>
      <c r="BP7" s="216"/>
      <c r="BQ7" s="219">
        <v>1</v>
      </c>
      <c r="BR7" s="220"/>
      <c r="BS7" s="1099" t="s">
        <v>553</v>
      </c>
      <c r="BT7" s="1100"/>
      <c r="BU7" s="1100"/>
      <c r="BV7" s="1100"/>
      <c r="BW7" s="1100"/>
      <c r="BX7" s="1100"/>
      <c r="BY7" s="1100"/>
      <c r="BZ7" s="1100"/>
      <c r="CA7" s="1100"/>
      <c r="CB7" s="1100"/>
      <c r="CC7" s="1100"/>
      <c r="CD7" s="1100"/>
      <c r="CE7" s="1100"/>
      <c r="CF7" s="1100"/>
      <c r="CG7" s="1112"/>
      <c r="CH7" s="1096">
        <v>198</v>
      </c>
      <c r="CI7" s="1097"/>
      <c r="CJ7" s="1097"/>
      <c r="CK7" s="1097"/>
      <c r="CL7" s="1098"/>
      <c r="CM7" s="1096">
        <v>1831</v>
      </c>
      <c r="CN7" s="1097"/>
      <c r="CO7" s="1097"/>
      <c r="CP7" s="1097"/>
      <c r="CQ7" s="1098"/>
      <c r="CR7" s="1096">
        <v>30</v>
      </c>
      <c r="CS7" s="1097"/>
      <c r="CT7" s="1097"/>
      <c r="CU7" s="1097"/>
      <c r="CV7" s="1098"/>
      <c r="CW7" s="1096" t="s">
        <v>488</v>
      </c>
      <c r="CX7" s="1097"/>
      <c r="CY7" s="1097"/>
      <c r="CZ7" s="1097"/>
      <c r="DA7" s="1098"/>
      <c r="DB7" s="1096" t="s">
        <v>488</v>
      </c>
      <c r="DC7" s="1097"/>
      <c r="DD7" s="1097"/>
      <c r="DE7" s="1097"/>
      <c r="DF7" s="1098"/>
      <c r="DG7" s="1096" t="s">
        <v>488</v>
      </c>
      <c r="DH7" s="1097"/>
      <c r="DI7" s="1097"/>
      <c r="DJ7" s="1097"/>
      <c r="DK7" s="1098"/>
      <c r="DL7" s="1096" t="s">
        <v>488</v>
      </c>
      <c r="DM7" s="1097"/>
      <c r="DN7" s="1097"/>
      <c r="DO7" s="1097"/>
      <c r="DP7" s="1098"/>
      <c r="DQ7" s="1096" t="s">
        <v>488</v>
      </c>
      <c r="DR7" s="1097"/>
      <c r="DS7" s="1097"/>
      <c r="DT7" s="1097"/>
      <c r="DU7" s="1098"/>
      <c r="DV7" s="1099"/>
      <c r="DW7" s="1100"/>
      <c r="DX7" s="1100"/>
      <c r="DY7" s="1100"/>
      <c r="DZ7" s="1101"/>
      <c r="EA7" s="217"/>
    </row>
    <row r="8" spans="1:131" s="218" customFormat="1" ht="26.25" customHeight="1" x14ac:dyDescent="0.2">
      <c r="A8" s="221">
        <v>2</v>
      </c>
      <c r="B8" s="1030" t="s">
        <v>375</v>
      </c>
      <c r="C8" s="1031"/>
      <c r="D8" s="1031"/>
      <c r="E8" s="1031"/>
      <c r="F8" s="1031"/>
      <c r="G8" s="1031"/>
      <c r="H8" s="1031"/>
      <c r="I8" s="1031"/>
      <c r="J8" s="1031"/>
      <c r="K8" s="1031"/>
      <c r="L8" s="1031"/>
      <c r="M8" s="1031"/>
      <c r="N8" s="1031"/>
      <c r="O8" s="1031"/>
      <c r="P8" s="1032"/>
      <c r="Q8" s="1038">
        <v>792</v>
      </c>
      <c r="R8" s="1039"/>
      <c r="S8" s="1039"/>
      <c r="T8" s="1039"/>
      <c r="U8" s="1039"/>
      <c r="V8" s="1039">
        <v>792</v>
      </c>
      <c r="W8" s="1039"/>
      <c r="X8" s="1039"/>
      <c r="Y8" s="1039"/>
      <c r="Z8" s="1039"/>
      <c r="AA8" s="1039">
        <v>0</v>
      </c>
      <c r="AB8" s="1039"/>
      <c r="AC8" s="1039"/>
      <c r="AD8" s="1039"/>
      <c r="AE8" s="1040"/>
      <c r="AF8" s="1035" t="s">
        <v>122</v>
      </c>
      <c r="AG8" s="1036"/>
      <c r="AH8" s="1036"/>
      <c r="AI8" s="1036"/>
      <c r="AJ8" s="1037"/>
      <c r="AK8" s="1080">
        <v>91</v>
      </c>
      <c r="AL8" s="1081"/>
      <c r="AM8" s="1081"/>
      <c r="AN8" s="1081"/>
      <c r="AO8" s="1081"/>
      <c r="AP8" s="1081">
        <v>1098</v>
      </c>
      <c r="AQ8" s="1081"/>
      <c r="AR8" s="1081"/>
      <c r="AS8" s="1081"/>
      <c r="AT8" s="1081"/>
      <c r="AU8" s="1082"/>
      <c r="AV8" s="1082"/>
      <c r="AW8" s="1082"/>
      <c r="AX8" s="1082"/>
      <c r="AY8" s="1083"/>
      <c r="AZ8" s="215"/>
      <c r="BA8" s="215"/>
      <c r="BB8" s="215"/>
      <c r="BC8" s="215"/>
      <c r="BD8" s="215"/>
      <c r="BE8" s="216"/>
      <c r="BF8" s="216"/>
      <c r="BG8" s="216"/>
      <c r="BH8" s="216"/>
      <c r="BI8" s="216"/>
      <c r="BJ8" s="216"/>
      <c r="BK8" s="216"/>
      <c r="BL8" s="216"/>
      <c r="BM8" s="216"/>
      <c r="BN8" s="216"/>
      <c r="BO8" s="216"/>
      <c r="BP8" s="216"/>
      <c r="BQ8" s="221">
        <v>2</v>
      </c>
      <c r="BR8" s="222"/>
      <c r="BS8" s="992" t="s">
        <v>554</v>
      </c>
      <c r="BT8" s="993"/>
      <c r="BU8" s="993"/>
      <c r="BV8" s="993"/>
      <c r="BW8" s="993"/>
      <c r="BX8" s="993"/>
      <c r="BY8" s="993"/>
      <c r="BZ8" s="993"/>
      <c r="CA8" s="993"/>
      <c r="CB8" s="993"/>
      <c r="CC8" s="993"/>
      <c r="CD8" s="993"/>
      <c r="CE8" s="993"/>
      <c r="CF8" s="993"/>
      <c r="CG8" s="1014"/>
      <c r="CH8" s="989">
        <v>0.6</v>
      </c>
      <c r="CI8" s="990"/>
      <c r="CJ8" s="990"/>
      <c r="CK8" s="990"/>
      <c r="CL8" s="991"/>
      <c r="CM8" s="989">
        <v>378</v>
      </c>
      <c r="CN8" s="990"/>
      <c r="CO8" s="990"/>
      <c r="CP8" s="990"/>
      <c r="CQ8" s="991"/>
      <c r="CR8" s="989">
        <v>300</v>
      </c>
      <c r="CS8" s="990"/>
      <c r="CT8" s="990"/>
      <c r="CU8" s="990"/>
      <c r="CV8" s="991"/>
      <c r="CW8" s="989">
        <v>29</v>
      </c>
      <c r="CX8" s="990"/>
      <c r="CY8" s="990"/>
      <c r="CZ8" s="990"/>
      <c r="DA8" s="991"/>
      <c r="DB8" s="989" t="s">
        <v>488</v>
      </c>
      <c r="DC8" s="990"/>
      <c r="DD8" s="990"/>
      <c r="DE8" s="990"/>
      <c r="DF8" s="991"/>
      <c r="DG8" s="989" t="s">
        <v>488</v>
      </c>
      <c r="DH8" s="990"/>
      <c r="DI8" s="990"/>
      <c r="DJ8" s="990"/>
      <c r="DK8" s="991"/>
      <c r="DL8" s="989" t="s">
        <v>488</v>
      </c>
      <c r="DM8" s="990"/>
      <c r="DN8" s="990"/>
      <c r="DO8" s="990"/>
      <c r="DP8" s="991"/>
      <c r="DQ8" s="989" t="s">
        <v>488</v>
      </c>
      <c r="DR8" s="990"/>
      <c r="DS8" s="990"/>
      <c r="DT8" s="990"/>
      <c r="DU8" s="991"/>
      <c r="DV8" s="992"/>
      <c r="DW8" s="993"/>
      <c r="DX8" s="993"/>
      <c r="DY8" s="993"/>
      <c r="DZ8" s="994"/>
      <c r="EA8" s="217"/>
    </row>
    <row r="9" spans="1:131" s="218" customFormat="1" ht="26.25" customHeight="1" x14ac:dyDescent="0.2">
      <c r="A9" s="221">
        <v>3</v>
      </c>
      <c r="B9" s="1030" t="s">
        <v>376</v>
      </c>
      <c r="C9" s="1031"/>
      <c r="D9" s="1031"/>
      <c r="E9" s="1031"/>
      <c r="F9" s="1031"/>
      <c r="G9" s="1031"/>
      <c r="H9" s="1031"/>
      <c r="I9" s="1031"/>
      <c r="J9" s="1031"/>
      <c r="K9" s="1031"/>
      <c r="L9" s="1031"/>
      <c r="M9" s="1031"/>
      <c r="N9" s="1031"/>
      <c r="O9" s="1031"/>
      <c r="P9" s="1032"/>
      <c r="Q9" s="1038">
        <v>883</v>
      </c>
      <c r="R9" s="1039"/>
      <c r="S9" s="1039"/>
      <c r="T9" s="1039"/>
      <c r="U9" s="1039"/>
      <c r="V9" s="1039">
        <v>883</v>
      </c>
      <c r="W9" s="1039"/>
      <c r="X9" s="1039"/>
      <c r="Y9" s="1039"/>
      <c r="Z9" s="1039"/>
      <c r="AA9" s="1039">
        <v>0</v>
      </c>
      <c r="AB9" s="1039"/>
      <c r="AC9" s="1039"/>
      <c r="AD9" s="1039"/>
      <c r="AE9" s="1040"/>
      <c r="AF9" s="1035" t="s">
        <v>122</v>
      </c>
      <c r="AG9" s="1036"/>
      <c r="AH9" s="1036"/>
      <c r="AI9" s="1036"/>
      <c r="AJ9" s="1037"/>
      <c r="AK9" s="1080">
        <v>787</v>
      </c>
      <c r="AL9" s="1081"/>
      <c r="AM9" s="1081"/>
      <c r="AN9" s="1081"/>
      <c r="AO9" s="1081"/>
      <c r="AP9" s="1081" t="s">
        <v>552</v>
      </c>
      <c r="AQ9" s="1081"/>
      <c r="AR9" s="1081"/>
      <c r="AS9" s="1081"/>
      <c r="AT9" s="1081"/>
      <c r="AU9" s="1082"/>
      <c r="AV9" s="1082"/>
      <c r="AW9" s="1082"/>
      <c r="AX9" s="1082"/>
      <c r="AY9" s="1083"/>
      <c r="AZ9" s="215"/>
      <c r="BA9" s="215"/>
      <c r="BB9" s="215"/>
      <c r="BC9" s="215"/>
      <c r="BD9" s="215"/>
      <c r="BE9" s="216"/>
      <c r="BF9" s="216"/>
      <c r="BG9" s="216"/>
      <c r="BH9" s="216"/>
      <c r="BI9" s="216"/>
      <c r="BJ9" s="216"/>
      <c r="BK9" s="216"/>
      <c r="BL9" s="216"/>
      <c r="BM9" s="216"/>
      <c r="BN9" s="216"/>
      <c r="BO9" s="216"/>
      <c r="BP9" s="216"/>
      <c r="BQ9" s="221">
        <v>3</v>
      </c>
      <c r="BR9" s="222"/>
      <c r="BS9" s="992" t="s">
        <v>555</v>
      </c>
      <c r="BT9" s="993"/>
      <c r="BU9" s="993"/>
      <c r="BV9" s="993"/>
      <c r="BW9" s="993"/>
      <c r="BX9" s="993"/>
      <c r="BY9" s="993"/>
      <c r="BZ9" s="993"/>
      <c r="CA9" s="993"/>
      <c r="CB9" s="993"/>
      <c r="CC9" s="993"/>
      <c r="CD9" s="993"/>
      <c r="CE9" s="993"/>
      <c r="CF9" s="993"/>
      <c r="CG9" s="1014"/>
      <c r="CH9" s="989">
        <v>27</v>
      </c>
      <c r="CI9" s="990"/>
      <c r="CJ9" s="990"/>
      <c r="CK9" s="990"/>
      <c r="CL9" s="991"/>
      <c r="CM9" s="989">
        <v>927</v>
      </c>
      <c r="CN9" s="990"/>
      <c r="CO9" s="990"/>
      <c r="CP9" s="990"/>
      <c r="CQ9" s="991"/>
      <c r="CR9" s="989">
        <v>25</v>
      </c>
      <c r="CS9" s="990"/>
      <c r="CT9" s="990"/>
      <c r="CU9" s="990"/>
      <c r="CV9" s="991"/>
      <c r="CW9" s="989" t="s">
        <v>488</v>
      </c>
      <c r="CX9" s="990"/>
      <c r="CY9" s="990"/>
      <c r="CZ9" s="990"/>
      <c r="DA9" s="991"/>
      <c r="DB9" s="989" t="s">
        <v>488</v>
      </c>
      <c r="DC9" s="990"/>
      <c r="DD9" s="990"/>
      <c r="DE9" s="990"/>
      <c r="DF9" s="991"/>
      <c r="DG9" s="989" t="s">
        <v>488</v>
      </c>
      <c r="DH9" s="990"/>
      <c r="DI9" s="990"/>
      <c r="DJ9" s="990"/>
      <c r="DK9" s="991"/>
      <c r="DL9" s="989" t="s">
        <v>488</v>
      </c>
      <c r="DM9" s="990"/>
      <c r="DN9" s="990"/>
      <c r="DO9" s="990"/>
      <c r="DP9" s="991"/>
      <c r="DQ9" s="989" t="s">
        <v>488</v>
      </c>
      <c r="DR9" s="990"/>
      <c r="DS9" s="990"/>
      <c r="DT9" s="990"/>
      <c r="DU9" s="991"/>
      <c r="DV9" s="992"/>
      <c r="DW9" s="993"/>
      <c r="DX9" s="993"/>
      <c r="DY9" s="993"/>
      <c r="DZ9" s="994"/>
      <c r="EA9" s="217"/>
    </row>
    <row r="10" spans="1:131" s="218" customFormat="1" ht="26.25" customHeight="1" x14ac:dyDescent="0.2">
      <c r="A10" s="221">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15"/>
      <c r="BA10" s="215"/>
      <c r="BB10" s="215"/>
      <c r="BC10" s="215"/>
      <c r="BD10" s="215"/>
      <c r="BE10" s="216"/>
      <c r="BF10" s="216"/>
      <c r="BG10" s="216"/>
      <c r="BH10" s="216"/>
      <c r="BI10" s="216"/>
      <c r="BJ10" s="216"/>
      <c r="BK10" s="216"/>
      <c r="BL10" s="216"/>
      <c r="BM10" s="216"/>
      <c r="BN10" s="216"/>
      <c r="BO10" s="216"/>
      <c r="BP10" s="216"/>
      <c r="BQ10" s="221">
        <v>4</v>
      </c>
      <c r="BR10" s="222"/>
      <c r="BS10" s="992" t="s">
        <v>556</v>
      </c>
      <c r="BT10" s="993"/>
      <c r="BU10" s="993"/>
      <c r="BV10" s="993"/>
      <c r="BW10" s="993"/>
      <c r="BX10" s="993"/>
      <c r="BY10" s="993"/>
      <c r="BZ10" s="993"/>
      <c r="CA10" s="993"/>
      <c r="CB10" s="993"/>
      <c r="CC10" s="993"/>
      <c r="CD10" s="993"/>
      <c r="CE10" s="993"/>
      <c r="CF10" s="993"/>
      <c r="CG10" s="1014"/>
      <c r="CH10" s="989">
        <v>1</v>
      </c>
      <c r="CI10" s="990"/>
      <c r="CJ10" s="990"/>
      <c r="CK10" s="990"/>
      <c r="CL10" s="991"/>
      <c r="CM10" s="989">
        <v>207</v>
      </c>
      <c r="CN10" s="990"/>
      <c r="CO10" s="990"/>
      <c r="CP10" s="990"/>
      <c r="CQ10" s="991"/>
      <c r="CR10" s="989">
        <v>200</v>
      </c>
      <c r="CS10" s="990"/>
      <c r="CT10" s="990"/>
      <c r="CU10" s="990"/>
      <c r="CV10" s="991"/>
      <c r="CW10" s="989">
        <v>80</v>
      </c>
      <c r="CX10" s="990"/>
      <c r="CY10" s="990"/>
      <c r="CZ10" s="990"/>
      <c r="DA10" s="991"/>
      <c r="DB10" s="989" t="s">
        <v>488</v>
      </c>
      <c r="DC10" s="990"/>
      <c r="DD10" s="990"/>
      <c r="DE10" s="990"/>
      <c r="DF10" s="991"/>
      <c r="DG10" s="989" t="s">
        <v>488</v>
      </c>
      <c r="DH10" s="990"/>
      <c r="DI10" s="990"/>
      <c r="DJ10" s="990"/>
      <c r="DK10" s="991"/>
      <c r="DL10" s="989" t="s">
        <v>488</v>
      </c>
      <c r="DM10" s="990"/>
      <c r="DN10" s="990"/>
      <c r="DO10" s="990"/>
      <c r="DP10" s="991"/>
      <c r="DQ10" s="989" t="s">
        <v>488</v>
      </c>
      <c r="DR10" s="990"/>
      <c r="DS10" s="990"/>
      <c r="DT10" s="990"/>
      <c r="DU10" s="991"/>
      <c r="DV10" s="992"/>
      <c r="DW10" s="993"/>
      <c r="DX10" s="993"/>
      <c r="DY10" s="993"/>
      <c r="DZ10" s="994"/>
      <c r="EA10" s="217"/>
    </row>
    <row r="11" spans="1:131" s="218" customFormat="1" ht="26.25" customHeight="1" x14ac:dyDescent="0.2">
      <c r="A11" s="221">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15"/>
      <c r="BA11" s="215"/>
      <c r="BB11" s="215"/>
      <c r="BC11" s="215"/>
      <c r="BD11" s="215"/>
      <c r="BE11" s="216"/>
      <c r="BF11" s="216"/>
      <c r="BG11" s="216"/>
      <c r="BH11" s="216"/>
      <c r="BI11" s="216"/>
      <c r="BJ11" s="216"/>
      <c r="BK11" s="216"/>
      <c r="BL11" s="216"/>
      <c r="BM11" s="216"/>
      <c r="BN11" s="216"/>
      <c r="BO11" s="216"/>
      <c r="BP11" s="216"/>
      <c r="BQ11" s="221">
        <v>5</v>
      </c>
      <c r="BR11" s="222"/>
      <c r="BS11" s="992" t="s">
        <v>557</v>
      </c>
      <c r="BT11" s="993"/>
      <c r="BU11" s="993"/>
      <c r="BV11" s="993"/>
      <c r="BW11" s="993"/>
      <c r="BX11" s="993"/>
      <c r="BY11" s="993"/>
      <c r="BZ11" s="993"/>
      <c r="CA11" s="993"/>
      <c r="CB11" s="993"/>
      <c r="CC11" s="993"/>
      <c r="CD11" s="993"/>
      <c r="CE11" s="993"/>
      <c r="CF11" s="993"/>
      <c r="CG11" s="1014"/>
      <c r="CH11" s="989">
        <v>1</v>
      </c>
      <c r="CI11" s="990"/>
      <c r="CJ11" s="990"/>
      <c r="CK11" s="990"/>
      <c r="CL11" s="991"/>
      <c r="CM11" s="989">
        <v>384</v>
      </c>
      <c r="CN11" s="990"/>
      <c r="CO11" s="990"/>
      <c r="CP11" s="990"/>
      <c r="CQ11" s="991"/>
      <c r="CR11" s="989">
        <v>300</v>
      </c>
      <c r="CS11" s="990"/>
      <c r="CT11" s="990"/>
      <c r="CU11" s="990"/>
      <c r="CV11" s="991"/>
      <c r="CW11" s="989">
        <v>90</v>
      </c>
      <c r="CX11" s="990"/>
      <c r="CY11" s="990"/>
      <c r="CZ11" s="990"/>
      <c r="DA11" s="991"/>
      <c r="DB11" s="989" t="s">
        <v>488</v>
      </c>
      <c r="DC11" s="990"/>
      <c r="DD11" s="990"/>
      <c r="DE11" s="990"/>
      <c r="DF11" s="991"/>
      <c r="DG11" s="989" t="s">
        <v>488</v>
      </c>
      <c r="DH11" s="990"/>
      <c r="DI11" s="990"/>
      <c r="DJ11" s="990"/>
      <c r="DK11" s="991"/>
      <c r="DL11" s="989" t="s">
        <v>488</v>
      </c>
      <c r="DM11" s="990"/>
      <c r="DN11" s="990"/>
      <c r="DO11" s="990"/>
      <c r="DP11" s="991"/>
      <c r="DQ11" s="989" t="s">
        <v>488</v>
      </c>
      <c r="DR11" s="990"/>
      <c r="DS11" s="990"/>
      <c r="DT11" s="990"/>
      <c r="DU11" s="991"/>
      <c r="DV11" s="992"/>
      <c r="DW11" s="993"/>
      <c r="DX11" s="993"/>
      <c r="DY11" s="993"/>
      <c r="DZ11" s="994"/>
      <c r="EA11" s="217"/>
    </row>
    <row r="12" spans="1:131" s="218" customFormat="1" ht="26.25" customHeight="1" x14ac:dyDescent="0.2">
      <c r="A12" s="221">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15"/>
      <c r="BA12" s="215"/>
      <c r="BB12" s="215"/>
      <c r="BC12" s="215"/>
      <c r="BD12" s="215"/>
      <c r="BE12" s="216"/>
      <c r="BF12" s="216"/>
      <c r="BG12" s="216"/>
      <c r="BH12" s="216"/>
      <c r="BI12" s="216"/>
      <c r="BJ12" s="216"/>
      <c r="BK12" s="216"/>
      <c r="BL12" s="216"/>
      <c r="BM12" s="216"/>
      <c r="BN12" s="216"/>
      <c r="BO12" s="216"/>
      <c r="BP12" s="216"/>
      <c r="BQ12" s="221">
        <v>6</v>
      </c>
      <c r="BR12" s="222"/>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17"/>
    </row>
    <row r="13" spans="1:131" s="218" customFormat="1" ht="26.25" customHeight="1" x14ac:dyDescent="0.2">
      <c r="A13" s="221">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15"/>
      <c r="BA13" s="215"/>
      <c r="BB13" s="215"/>
      <c r="BC13" s="215"/>
      <c r="BD13" s="215"/>
      <c r="BE13" s="216"/>
      <c r="BF13" s="216"/>
      <c r="BG13" s="216"/>
      <c r="BH13" s="216"/>
      <c r="BI13" s="216"/>
      <c r="BJ13" s="216"/>
      <c r="BK13" s="216"/>
      <c r="BL13" s="216"/>
      <c r="BM13" s="216"/>
      <c r="BN13" s="216"/>
      <c r="BO13" s="216"/>
      <c r="BP13" s="216"/>
      <c r="BQ13" s="221">
        <v>7</v>
      </c>
      <c r="BR13" s="222"/>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17"/>
    </row>
    <row r="14" spans="1:131" s="218" customFormat="1" ht="26.25" customHeight="1" x14ac:dyDescent="0.2">
      <c r="A14" s="221">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15"/>
      <c r="BA14" s="215"/>
      <c r="BB14" s="215"/>
      <c r="BC14" s="215"/>
      <c r="BD14" s="215"/>
      <c r="BE14" s="216"/>
      <c r="BF14" s="216"/>
      <c r="BG14" s="216"/>
      <c r="BH14" s="216"/>
      <c r="BI14" s="216"/>
      <c r="BJ14" s="216"/>
      <c r="BK14" s="216"/>
      <c r="BL14" s="216"/>
      <c r="BM14" s="216"/>
      <c r="BN14" s="216"/>
      <c r="BO14" s="216"/>
      <c r="BP14" s="216"/>
      <c r="BQ14" s="221">
        <v>8</v>
      </c>
      <c r="BR14" s="222"/>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17"/>
    </row>
    <row r="15" spans="1:131" s="218" customFormat="1" ht="26.25" customHeight="1" x14ac:dyDescent="0.2">
      <c r="A15" s="221">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15"/>
      <c r="BA15" s="215"/>
      <c r="BB15" s="215"/>
      <c r="BC15" s="215"/>
      <c r="BD15" s="215"/>
      <c r="BE15" s="216"/>
      <c r="BF15" s="216"/>
      <c r="BG15" s="216"/>
      <c r="BH15" s="216"/>
      <c r="BI15" s="216"/>
      <c r="BJ15" s="216"/>
      <c r="BK15" s="216"/>
      <c r="BL15" s="216"/>
      <c r="BM15" s="216"/>
      <c r="BN15" s="216"/>
      <c r="BO15" s="216"/>
      <c r="BP15" s="216"/>
      <c r="BQ15" s="221">
        <v>9</v>
      </c>
      <c r="BR15" s="222"/>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17"/>
    </row>
    <row r="16" spans="1:131" s="218" customFormat="1" ht="26.25" customHeight="1" x14ac:dyDescent="0.2">
      <c r="A16" s="221">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15"/>
      <c r="BA16" s="215"/>
      <c r="BB16" s="215"/>
      <c r="BC16" s="215"/>
      <c r="BD16" s="215"/>
      <c r="BE16" s="216"/>
      <c r="BF16" s="216"/>
      <c r="BG16" s="216"/>
      <c r="BH16" s="216"/>
      <c r="BI16" s="216"/>
      <c r="BJ16" s="216"/>
      <c r="BK16" s="216"/>
      <c r="BL16" s="216"/>
      <c r="BM16" s="216"/>
      <c r="BN16" s="216"/>
      <c r="BO16" s="216"/>
      <c r="BP16" s="216"/>
      <c r="BQ16" s="221">
        <v>10</v>
      </c>
      <c r="BR16" s="222"/>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17"/>
    </row>
    <row r="17" spans="1:131" s="218" customFormat="1" ht="26.25" customHeight="1" x14ac:dyDescent="0.2">
      <c r="A17" s="221">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15"/>
      <c r="BA17" s="215"/>
      <c r="BB17" s="215"/>
      <c r="BC17" s="215"/>
      <c r="BD17" s="215"/>
      <c r="BE17" s="216"/>
      <c r="BF17" s="216"/>
      <c r="BG17" s="216"/>
      <c r="BH17" s="216"/>
      <c r="BI17" s="216"/>
      <c r="BJ17" s="216"/>
      <c r="BK17" s="216"/>
      <c r="BL17" s="216"/>
      <c r="BM17" s="216"/>
      <c r="BN17" s="216"/>
      <c r="BO17" s="216"/>
      <c r="BP17" s="216"/>
      <c r="BQ17" s="221">
        <v>11</v>
      </c>
      <c r="BR17" s="222"/>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17"/>
    </row>
    <row r="18" spans="1:131" s="218" customFormat="1" ht="26.25" customHeight="1" x14ac:dyDescent="0.2">
      <c r="A18" s="221">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15"/>
      <c r="BA18" s="215"/>
      <c r="BB18" s="215"/>
      <c r="BC18" s="215"/>
      <c r="BD18" s="215"/>
      <c r="BE18" s="216"/>
      <c r="BF18" s="216"/>
      <c r="BG18" s="216"/>
      <c r="BH18" s="216"/>
      <c r="BI18" s="216"/>
      <c r="BJ18" s="216"/>
      <c r="BK18" s="216"/>
      <c r="BL18" s="216"/>
      <c r="BM18" s="216"/>
      <c r="BN18" s="216"/>
      <c r="BO18" s="216"/>
      <c r="BP18" s="216"/>
      <c r="BQ18" s="221">
        <v>12</v>
      </c>
      <c r="BR18" s="222"/>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17"/>
    </row>
    <row r="19" spans="1:131" s="218" customFormat="1" ht="26.25" customHeight="1" x14ac:dyDescent="0.2">
      <c r="A19" s="221">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15"/>
      <c r="BA19" s="215"/>
      <c r="BB19" s="215"/>
      <c r="BC19" s="215"/>
      <c r="BD19" s="215"/>
      <c r="BE19" s="216"/>
      <c r="BF19" s="216"/>
      <c r="BG19" s="216"/>
      <c r="BH19" s="216"/>
      <c r="BI19" s="216"/>
      <c r="BJ19" s="216"/>
      <c r="BK19" s="216"/>
      <c r="BL19" s="216"/>
      <c r="BM19" s="216"/>
      <c r="BN19" s="216"/>
      <c r="BO19" s="216"/>
      <c r="BP19" s="216"/>
      <c r="BQ19" s="221">
        <v>13</v>
      </c>
      <c r="BR19" s="222"/>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17"/>
    </row>
    <row r="20" spans="1:131" s="218" customFormat="1" ht="26.25" customHeight="1" x14ac:dyDescent="0.2">
      <c r="A20" s="221">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15"/>
      <c r="BA20" s="215"/>
      <c r="BB20" s="215"/>
      <c r="BC20" s="215"/>
      <c r="BD20" s="215"/>
      <c r="BE20" s="216"/>
      <c r="BF20" s="216"/>
      <c r="BG20" s="216"/>
      <c r="BH20" s="216"/>
      <c r="BI20" s="216"/>
      <c r="BJ20" s="216"/>
      <c r="BK20" s="216"/>
      <c r="BL20" s="216"/>
      <c r="BM20" s="216"/>
      <c r="BN20" s="216"/>
      <c r="BO20" s="216"/>
      <c r="BP20" s="216"/>
      <c r="BQ20" s="221">
        <v>14</v>
      </c>
      <c r="BR20" s="222"/>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17"/>
    </row>
    <row r="21" spans="1:131" s="218" customFormat="1" ht="26.25" customHeight="1" thickBot="1" x14ac:dyDescent="0.25">
      <c r="A21" s="221">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15"/>
      <c r="BA21" s="215"/>
      <c r="BB21" s="215"/>
      <c r="BC21" s="215"/>
      <c r="BD21" s="215"/>
      <c r="BE21" s="216"/>
      <c r="BF21" s="216"/>
      <c r="BG21" s="216"/>
      <c r="BH21" s="216"/>
      <c r="BI21" s="216"/>
      <c r="BJ21" s="216"/>
      <c r="BK21" s="216"/>
      <c r="BL21" s="216"/>
      <c r="BM21" s="216"/>
      <c r="BN21" s="216"/>
      <c r="BO21" s="216"/>
      <c r="BP21" s="216"/>
      <c r="BQ21" s="221">
        <v>15</v>
      </c>
      <c r="BR21" s="222"/>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17"/>
    </row>
    <row r="22" spans="1:131" s="218" customFormat="1" ht="26.25" customHeight="1" x14ac:dyDescent="0.2">
      <c r="A22" s="221">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16"/>
      <c r="BF22" s="216"/>
      <c r="BG22" s="216"/>
      <c r="BH22" s="216"/>
      <c r="BI22" s="216"/>
      <c r="BJ22" s="216"/>
      <c r="BK22" s="216"/>
      <c r="BL22" s="216"/>
      <c r="BM22" s="216"/>
      <c r="BN22" s="216"/>
      <c r="BO22" s="216"/>
      <c r="BP22" s="216"/>
      <c r="BQ22" s="221">
        <v>16</v>
      </c>
      <c r="BR22" s="222"/>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17"/>
    </row>
    <row r="23" spans="1:131" s="218" customFormat="1" ht="26.25" customHeight="1" thickBot="1" x14ac:dyDescent="0.25">
      <c r="A23" s="223" t="s">
        <v>378</v>
      </c>
      <c r="B23" s="937" t="s">
        <v>379</v>
      </c>
      <c r="C23" s="938"/>
      <c r="D23" s="938"/>
      <c r="E23" s="938"/>
      <c r="F23" s="938"/>
      <c r="G23" s="938"/>
      <c r="H23" s="938"/>
      <c r="I23" s="938"/>
      <c r="J23" s="938"/>
      <c r="K23" s="938"/>
      <c r="L23" s="938"/>
      <c r="M23" s="938"/>
      <c r="N23" s="938"/>
      <c r="O23" s="938"/>
      <c r="P23" s="948"/>
      <c r="Q23" s="1067">
        <v>115200</v>
      </c>
      <c r="R23" s="1061"/>
      <c r="S23" s="1061"/>
      <c r="T23" s="1061"/>
      <c r="U23" s="1061"/>
      <c r="V23" s="1061">
        <v>109609</v>
      </c>
      <c r="W23" s="1061"/>
      <c r="X23" s="1061"/>
      <c r="Y23" s="1061"/>
      <c r="Z23" s="1061"/>
      <c r="AA23" s="1061">
        <v>5591</v>
      </c>
      <c r="AB23" s="1061"/>
      <c r="AC23" s="1061"/>
      <c r="AD23" s="1061"/>
      <c r="AE23" s="1068"/>
      <c r="AF23" s="1069">
        <v>5263</v>
      </c>
      <c r="AG23" s="1061"/>
      <c r="AH23" s="1061"/>
      <c r="AI23" s="1061"/>
      <c r="AJ23" s="1070"/>
      <c r="AK23" s="1071"/>
      <c r="AL23" s="1072"/>
      <c r="AM23" s="1072"/>
      <c r="AN23" s="1072"/>
      <c r="AO23" s="1072"/>
      <c r="AP23" s="1061">
        <v>74334</v>
      </c>
      <c r="AQ23" s="1061"/>
      <c r="AR23" s="1061"/>
      <c r="AS23" s="1061"/>
      <c r="AT23" s="1061"/>
      <c r="AU23" s="1062"/>
      <c r="AV23" s="1062"/>
      <c r="AW23" s="1062"/>
      <c r="AX23" s="1062"/>
      <c r="AY23" s="1063"/>
      <c r="AZ23" s="1064" t="s">
        <v>122</v>
      </c>
      <c r="BA23" s="1065"/>
      <c r="BB23" s="1065"/>
      <c r="BC23" s="1065"/>
      <c r="BD23" s="1066"/>
      <c r="BE23" s="216"/>
      <c r="BF23" s="216"/>
      <c r="BG23" s="216"/>
      <c r="BH23" s="216"/>
      <c r="BI23" s="216"/>
      <c r="BJ23" s="216"/>
      <c r="BK23" s="216"/>
      <c r="BL23" s="216"/>
      <c r="BM23" s="216"/>
      <c r="BN23" s="216"/>
      <c r="BO23" s="216"/>
      <c r="BP23" s="216"/>
      <c r="BQ23" s="221">
        <v>17</v>
      </c>
      <c r="BR23" s="222"/>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17"/>
    </row>
    <row r="24" spans="1:131" s="218" customFormat="1" ht="26.25" customHeight="1" x14ac:dyDescent="0.2">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15"/>
      <c r="BA24" s="215"/>
      <c r="BB24" s="215"/>
      <c r="BC24" s="215"/>
      <c r="BD24" s="215"/>
      <c r="BE24" s="216"/>
      <c r="BF24" s="216"/>
      <c r="BG24" s="216"/>
      <c r="BH24" s="216"/>
      <c r="BI24" s="216"/>
      <c r="BJ24" s="216"/>
      <c r="BK24" s="216"/>
      <c r="BL24" s="216"/>
      <c r="BM24" s="216"/>
      <c r="BN24" s="216"/>
      <c r="BO24" s="216"/>
      <c r="BP24" s="216"/>
      <c r="BQ24" s="221">
        <v>18</v>
      </c>
      <c r="BR24" s="222"/>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17"/>
    </row>
    <row r="25" spans="1:131" ht="26.25" customHeight="1" thickBot="1" x14ac:dyDescent="0.25">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15"/>
      <c r="BK25" s="215"/>
      <c r="BL25" s="215"/>
      <c r="BM25" s="215"/>
      <c r="BN25" s="215"/>
      <c r="BO25" s="224"/>
      <c r="BP25" s="224"/>
      <c r="BQ25" s="221">
        <v>19</v>
      </c>
      <c r="BR25" s="222"/>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3"/>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364</v>
      </c>
      <c r="BF26" s="1002"/>
      <c r="BG26" s="1002"/>
      <c r="BH26" s="1002"/>
      <c r="BI26" s="1015"/>
      <c r="BJ26" s="215"/>
      <c r="BK26" s="215"/>
      <c r="BL26" s="215"/>
      <c r="BM26" s="215"/>
      <c r="BN26" s="215"/>
      <c r="BO26" s="224"/>
      <c r="BP26" s="224"/>
      <c r="BQ26" s="221">
        <v>20</v>
      </c>
      <c r="BR26" s="222"/>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3"/>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15"/>
      <c r="BK27" s="215"/>
      <c r="BL27" s="215"/>
      <c r="BM27" s="215"/>
      <c r="BN27" s="215"/>
      <c r="BO27" s="224"/>
      <c r="BP27" s="224"/>
      <c r="BQ27" s="221">
        <v>21</v>
      </c>
      <c r="BR27" s="222"/>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3"/>
    </row>
    <row r="28" spans="1:131" ht="26.25" customHeight="1" thickTop="1" x14ac:dyDescent="0.2">
      <c r="A28" s="225">
        <v>1</v>
      </c>
      <c r="B28" s="1047" t="s">
        <v>390</v>
      </c>
      <c r="C28" s="1048"/>
      <c r="D28" s="1048"/>
      <c r="E28" s="1048"/>
      <c r="F28" s="1048"/>
      <c r="G28" s="1048"/>
      <c r="H28" s="1048"/>
      <c r="I28" s="1048"/>
      <c r="J28" s="1048"/>
      <c r="K28" s="1048"/>
      <c r="L28" s="1048"/>
      <c r="M28" s="1048"/>
      <c r="N28" s="1048"/>
      <c r="O28" s="1048"/>
      <c r="P28" s="1049"/>
      <c r="Q28" s="1050">
        <v>21445</v>
      </c>
      <c r="R28" s="1051"/>
      <c r="S28" s="1051"/>
      <c r="T28" s="1051"/>
      <c r="U28" s="1051"/>
      <c r="V28" s="1051">
        <v>21275</v>
      </c>
      <c r="W28" s="1051"/>
      <c r="X28" s="1051"/>
      <c r="Y28" s="1051"/>
      <c r="Z28" s="1051"/>
      <c r="AA28" s="1051">
        <v>170</v>
      </c>
      <c r="AB28" s="1051"/>
      <c r="AC28" s="1051"/>
      <c r="AD28" s="1051"/>
      <c r="AE28" s="1052"/>
      <c r="AF28" s="1053">
        <v>170</v>
      </c>
      <c r="AG28" s="1051"/>
      <c r="AH28" s="1051"/>
      <c r="AI28" s="1051"/>
      <c r="AJ28" s="1054"/>
      <c r="AK28" s="1042">
        <v>2700</v>
      </c>
      <c r="AL28" s="1043"/>
      <c r="AM28" s="1043"/>
      <c r="AN28" s="1043"/>
      <c r="AO28" s="1043"/>
      <c r="AP28" s="1043" t="s">
        <v>552</v>
      </c>
      <c r="AQ28" s="1043"/>
      <c r="AR28" s="1043"/>
      <c r="AS28" s="1043"/>
      <c r="AT28" s="1043"/>
      <c r="AU28" s="1043" t="s">
        <v>552</v>
      </c>
      <c r="AV28" s="1043"/>
      <c r="AW28" s="1043"/>
      <c r="AX28" s="1043"/>
      <c r="AY28" s="1043"/>
      <c r="AZ28" s="1044" t="s">
        <v>552</v>
      </c>
      <c r="BA28" s="1044"/>
      <c r="BB28" s="1044"/>
      <c r="BC28" s="1044"/>
      <c r="BD28" s="1044"/>
      <c r="BE28" s="1045"/>
      <c r="BF28" s="1045"/>
      <c r="BG28" s="1045"/>
      <c r="BH28" s="1045"/>
      <c r="BI28" s="1046"/>
      <c r="BJ28" s="215"/>
      <c r="BK28" s="215"/>
      <c r="BL28" s="215"/>
      <c r="BM28" s="215"/>
      <c r="BN28" s="215"/>
      <c r="BO28" s="224"/>
      <c r="BP28" s="224"/>
      <c r="BQ28" s="221">
        <v>22</v>
      </c>
      <c r="BR28" s="222"/>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3"/>
    </row>
    <row r="29" spans="1:131" ht="26.25" customHeight="1" x14ac:dyDescent="0.2">
      <c r="A29" s="225">
        <v>2</v>
      </c>
      <c r="B29" s="1030" t="s">
        <v>391</v>
      </c>
      <c r="C29" s="1031"/>
      <c r="D29" s="1031"/>
      <c r="E29" s="1031"/>
      <c r="F29" s="1031"/>
      <c r="G29" s="1031"/>
      <c r="H29" s="1031"/>
      <c r="I29" s="1031"/>
      <c r="J29" s="1031"/>
      <c r="K29" s="1031"/>
      <c r="L29" s="1031"/>
      <c r="M29" s="1031"/>
      <c r="N29" s="1031"/>
      <c r="O29" s="1031"/>
      <c r="P29" s="1032"/>
      <c r="Q29" s="1038">
        <v>18329</v>
      </c>
      <c r="R29" s="1039"/>
      <c r="S29" s="1039"/>
      <c r="T29" s="1039"/>
      <c r="U29" s="1039"/>
      <c r="V29" s="1039">
        <v>17524</v>
      </c>
      <c r="W29" s="1039"/>
      <c r="X29" s="1039"/>
      <c r="Y29" s="1039"/>
      <c r="Z29" s="1039"/>
      <c r="AA29" s="1039">
        <v>805</v>
      </c>
      <c r="AB29" s="1039"/>
      <c r="AC29" s="1039"/>
      <c r="AD29" s="1039"/>
      <c r="AE29" s="1040"/>
      <c r="AF29" s="1035">
        <v>805</v>
      </c>
      <c r="AG29" s="1036"/>
      <c r="AH29" s="1036"/>
      <c r="AI29" s="1036"/>
      <c r="AJ29" s="1037"/>
      <c r="AK29" s="980">
        <v>2683</v>
      </c>
      <c r="AL29" s="971"/>
      <c r="AM29" s="971"/>
      <c r="AN29" s="971"/>
      <c r="AO29" s="971"/>
      <c r="AP29" s="971" t="s">
        <v>552</v>
      </c>
      <c r="AQ29" s="971"/>
      <c r="AR29" s="971"/>
      <c r="AS29" s="971"/>
      <c r="AT29" s="971"/>
      <c r="AU29" s="971" t="s">
        <v>552</v>
      </c>
      <c r="AV29" s="971"/>
      <c r="AW29" s="971"/>
      <c r="AX29" s="971"/>
      <c r="AY29" s="971"/>
      <c r="AZ29" s="971" t="s">
        <v>552</v>
      </c>
      <c r="BA29" s="971"/>
      <c r="BB29" s="971"/>
      <c r="BC29" s="971"/>
      <c r="BD29" s="971"/>
      <c r="BE29" s="972"/>
      <c r="BF29" s="972"/>
      <c r="BG29" s="972"/>
      <c r="BH29" s="972"/>
      <c r="BI29" s="973"/>
      <c r="BJ29" s="215"/>
      <c r="BK29" s="215"/>
      <c r="BL29" s="215"/>
      <c r="BM29" s="215"/>
      <c r="BN29" s="215"/>
      <c r="BO29" s="224"/>
      <c r="BP29" s="224"/>
      <c r="BQ29" s="221">
        <v>23</v>
      </c>
      <c r="BR29" s="222"/>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3"/>
    </row>
    <row r="30" spans="1:131" ht="26.25" customHeight="1" x14ac:dyDescent="0.2">
      <c r="A30" s="225">
        <v>3</v>
      </c>
      <c r="B30" s="1030" t="s">
        <v>392</v>
      </c>
      <c r="C30" s="1031"/>
      <c r="D30" s="1031"/>
      <c r="E30" s="1031"/>
      <c r="F30" s="1031"/>
      <c r="G30" s="1031"/>
      <c r="H30" s="1031"/>
      <c r="I30" s="1031"/>
      <c r="J30" s="1031"/>
      <c r="K30" s="1031"/>
      <c r="L30" s="1031"/>
      <c r="M30" s="1031"/>
      <c r="N30" s="1031"/>
      <c r="O30" s="1031"/>
      <c r="P30" s="1032"/>
      <c r="Q30" s="1038">
        <v>4170</v>
      </c>
      <c r="R30" s="1039"/>
      <c r="S30" s="1039"/>
      <c r="T30" s="1039"/>
      <c r="U30" s="1039"/>
      <c r="V30" s="1039">
        <v>4131</v>
      </c>
      <c r="W30" s="1039"/>
      <c r="X30" s="1039"/>
      <c r="Y30" s="1039"/>
      <c r="Z30" s="1039"/>
      <c r="AA30" s="1039">
        <v>39</v>
      </c>
      <c r="AB30" s="1039"/>
      <c r="AC30" s="1039"/>
      <c r="AD30" s="1039"/>
      <c r="AE30" s="1040"/>
      <c r="AF30" s="1035">
        <v>39</v>
      </c>
      <c r="AG30" s="1036"/>
      <c r="AH30" s="1036"/>
      <c r="AI30" s="1036"/>
      <c r="AJ30" s="1037"/>
      <c r="AK30" s="980">
        <v>667</v>
      </c>
      <c r="AL30" s="971"/>
      <c r="AM30" s="971"/>
      <c r="AN30" s="971"/>
      <c r="AO30" s="971"/>
      <c r="AP30" s="971" t="s">
        <v>552</v>
      </c>
      <c r="AQ30" s="971"/>
      <c r="AR30" s="971"/>
      <c r="AS30" s="971"/>
      <c r="AT30" s="971"/>
      <c r="AU30" s="971" t="s">
        <v>552</v>
      </c>
      <c r="AV30" s="971"/>
      <c r="AW30" s="971"/>
      <c r="AX30" s="971"/>
      <c r="AY30" s="971"/>
      <c r="AZ30" s="971" t="s">
        <v>552</v>
      </c>
      <c r="BA30" s="971"/>
      <c r="BB30" s="971"/>
      <c r="BC30" s="971"/>
      <c r="BD30" s="971"/>
      <c r="BE30" s="972"/>
      <c r="BF30" s="972"/>
      <c r="BG30" s="972"/>
      <c r="BH30" s="972"/>
      <c r="BI30" s="973"/>
      <c r="BJ30" s="215"/>
      <c r="BK30" s="215"/>
      <c r="BL30" s="215"/>
      <c r="BM30" s="215"/>
      <c r="BN30" s="215"/>
      <c r="BO30" s="224"/>
      <c r="BP30" s="224"/>
      <c r="BQ30" s="221">
        <v>24</v>
      </c>
      <c r="BR30" s="222"/>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3"/>
    </row>
    <row r="31" spans="1:131" ht="26.25" customHeight="1" x14ac:dyDescent="0.2">
      <c r="A31" s="225">
        <v>4</v>
      </c>
      <c r="B31" s="1030" t="s">
        <v>393</v>
      </c>
      <c r="C31" s="1031"/>
      <c r="D31" s="1031"/>
      <c r="E31" s="1031"/>
      <c r="F31" s="1031"/>
      <c r="G31" s="1031"/>
      <c r="H31" s="1031"/>
      <c r="I31" s="1031"/>
      <c r="J31" s="1031"/>
      <c r="K31" s="1031"/>
      <c r="L31" s="1031"/>
      <c r="M31" s="1031"/>
      <c r="N31" s="1031"/>
      <c r="O31" s="1031"/>
      <c r="P31" s="1032"/>
      <c r="Q31" s="1038">
        <v>11858</v>
      </c>
      <c r="R31" s="1039"/>
      <c r="S31" s="1039"/>
      <c r="T31" s="1039"/>
      <c r="U31" s="1039"/>
      <c r="V31" s="1039">
        <v>12208</v>
      </c>
      <c r="W31" s="1039"/>
      <c r="X31" s="1039"/>
      <c r="Y31" s="1039"/>
      <c r="Z31" s="1039"/>
      <c r="AA31" s="1039">
        <v>-350</v>
      </c>
      <c r="AB31" s="1039"/>
      <c r="AC31" s="1039"/>
      <c r="AD31" s="1039"/>
      <c r="AE31" s="1040"/>
      <c r="AF31" s="1035">
        <v>3092</v>
      </c>
      <c r="AG31" s="1036"/>
      <c r="AH31" s="1036"/>
      <c r="AI31" s="1036"/>
      <c r="AJ31" s="1037"/>
      <c r="AK31" s="980">
        <v>1473</v>
      </c>
      <c r="AL31" s="971"/>
      <c r="AM31" s="971"/>
      <c r="AN31" s="971"/>
      <c r="AO31" s="971"/>
      <c r="AP31" s="971">
        <v>14196</v>
      </c>
      <c r="AQ31" s="971"/>
      <c r="AR31" s="971"/>
      <c r="AS31" s="971"/>
      <c r="AT31" s="971"/>
      <c r="AU31" s="971">
        <v>7893</v>
      </c>
      <c r="AV31" s="971"/>
      <c r="AW31" s="971"/>
      <c r="AX31" s="971"/>
      <c r="AY31" s="971"/>
      <c r="AZ31" s="971" t="s">
        <v>552</v>
      </c>
      <c r="BA31" s="971"/>
      <c r="BB31" s="971"/>
      <c r="BC31" s="971"/>
      <c r="BD31" s="971"/>
      <c r="BE31" s="972" t="s">
        <v>394</v>
      </c>
      <c r="BF31" s="972"/>
      <c r="BG31" s="972"/>
      <c r="BH31" s="972"/>
      <c r="BI31" s="973"/>
      <c r="BJ31" s="215"/>
      <c r="BK31" s="215"/>
      <c r="BL31" s="215"/>
      <c r="BM31" s="215"/>
      <c r="BN31" s="215"/>
      <c r="BO31" s="224"/>
      <c r="BP31" s="224"/>
      <c r="BQ31" s="221">
        <v>25</v>
      </c>
      <c r="BR31" s="222"/>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3"/>
    </row>
    <row r="32" spans="1:131" ht="26.25" customHeight="1" x14ac:dyDescent="0.2">
      <c r="A32" s="225">
        <v>5</v>
      </c>
      <c r="B32" s="1030" t="s">
        <v>395</v>
      </c>
      <c r="C32" s="1031"/>
      <c r="D32" s="1031"/>
      <c r="E32" s="1031"/>
      <c r="F32" s="1031"/>
      <c r="G32" s="1031"/>
      <c r="H32" s="1031"/>
      <c r="I32" s="1031"/>
      <c r="J32" s="1031"/>
      <c r="K32" s="1031"/>
      <c r="L32" s="1031"/>
      <c r="M32" s="1031"/>
      <c r="N32" s="1031"/>
      <c r="O32" s="1031"/>
      <c r="P32" s="1032"/>
      <c r="Q32" s="1038">
        <v>6126</v>
      </c>
      <c r="R32" s="1039"/>
      <c r="S32" s="1039"/>
      <c r="T32" s="1039"/>
      <c r="U32" s="1039"/>
      <c r="V32" s="1039">
        <v>5875</v>
      </c>
      <c r="W32" s="1039"/>
      <c r="X32" s="1039"/>
      <c r="Y32" s="1039"/>
      <c r="Z32" s="1039"/>
      <c r="AA32" s="1039">
        <v>251</v>
      </c>
      <c r="AB32" s="1039"/>
      <c r="AC32" s="1039"/>
      <c r="AD32" s="1039"/>
      <c r="AE32" s="1040"/>
      <c r="AF32" s="1035">
        <v>2345</v>
      </c>
      <c r="AG32" s="1036"/>
      <c r="AH32" s="1036"/>
      <c r="AI32" s="1036"/>
      <c r="AJ32" s="1037"/>
      <c r="AK32" s="980">
        <v>652</v>
      </c>
      <c r="AL32" s="971"/>
      <c r="AM32" s="971"/>
      <c r="AN32" s="971"/>
      <c r="AO32" s="971"/>
      <c r="AP32" s="971">
        <v>17901</v>
      </c>
      <c r="AQ32" s="971"/>
      <c r="AR32" s="971"/>
      <c r="AS32" s="971"/>
      <c r="AT32" s="971"/>
      <c r="AU32" s="971">
        <v>7089</v>
      </c>
      <c r="AV32" s="971"/>
      <c r="AW32" s="971"/>
      <c r="AX32" s="971"/>
      <c r="AY32" s="971"/>
      <c r="AZ32" s="971" t="s">
        <v>552</v>
      </c>
      <c r="BA32" s="971"/>
      <c r="BB32" s="971"/>
      <c r="BC32" s="971"/>
      <c r="BD32" s="971"/>
      <c r="BE32" s="972" t="s">
        <v>394</v>
      </c>
      <c r="BF32" s="972"/>
      <c r="BG32" s="972"/>
      <c r="BH32" s="972"/>
      <c r="BI32" s="973"/>
      <c r="BJ32" s="215"/>
      <c r="BK32" s="215"/>
      <c r="BL32" s="215"/>
      <c r="BM32" s="215"/>
      <c r="BN32" s="215"/>
      <c r="BO32" s="224"/>
      <c r="BP32" s="224"/>
      <c r="BQ32" s="221">
        <v>26</v>
      </c>
      <c r="BR32" s="222"/>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3"/>
    </row>
    <row r="33" spans="1:131" ht="26.25" customHeight="1" x14ac:dyDescent="0.2">
      <c r="A33" s="225">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15"/>
      <c r="BK33" s="215"/>
      <c r="BL33" s="215"/>
      <c r="BM33" s="215"/>
      <c r="BN33" s="215"/>
      <c r="BO33" s="224"/>
      <c r="BP33" s="224"/>
      <c r="BQ33" s="221">
        <v>27</v>
      </c>
      <c r="BR33" s="222"/>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3"/>
    </row>
    <row r="34" spans="1:131" ht="26.25" customHeight="1" x14ac:dyDescent="0.2">
      <c r="A34" s="225">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15"/>
      <c r="BK34" s="215"/>
      <c r="BL34" s="215"/>
      <c r="BM34" s="215"/>
      <c r="BN34" s="215"/>
      <c r="BO34" s="224"/>
      <c r="BP34" s="224"/>
      <c r="BQ34" s="221">
        <v>28</v>
      </c>
      <c r="BR34" s="222"/>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3"/>
    </row>
    <row r="35" spans="1:131" ht="26.25" customHeight="1" x14ac:dyDescent="0.2">
      <c r="A35" s="225">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15"/>
      <c r="BK35" s="215"/>
      <c r="BL35" s="215"/>
      <c r="BM35" s="215"/>
      <c r="BN35" s="215"/>
      <c r="BO35" s="224"/>
      <c r="BP35" s="224"/>
      <c r="BQ35" s="221">
        <v>29</v>
      </c>
      <c r="BR35" s="222"/>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3"/>
    </row>
    <row r="36" spans="1:131" ht="26.25" customHeight="1" x14ac:dyDescent="0.2">
      <c r="A36" s="225">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15"/>
      <c r="BK36" s="215"/>
      <c r="BL36" s="215"/>
      <c r="BM36" s="215"/>
      <c r="BN36" s="215"/>
      <c r="BO36" s="224"/>
      <c r="BP36" s="224"/>
      <c r="BQ36" s="221">
        <v>30</v>
      </c>
      <c r="BR36" s="222"/>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3"/>
    </row>
    <row r="37" spans="1:131" ht="26.25" customHeight="1" x14ac:dyDescent="0.2">
      <c r="A37" s="225">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15"/>
      <c r="BK37" s="215"/>
      <c r="BL37" s="215"/>
      <c r="BM37" s="215"/>
      <c r="BN37" s="215"/>
      <c r="BO37" s="224"/>
      <c r="BP37" s="224"/>
      <c r="BQ37" s="221">
        <v>31</v>
      </c>
      <c r="BR37" s="222"/>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3"/>
    </row>
    <row r="38" spans="1:131" ht="26.25" customHeight="1" x14ac:dyDescent="0.2">
      <c r="A38" s="225">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15"/>
      <c r="BK38" s="215"/>
      <c r="BL38" s="215"/>
      <c r="BM38" s="215"/>
      <c r="BN38" s="215"/>
      <c r="BO38" s="224"/>
      <c r="BP38" s="224"/>
      <c r="BQ38" s="221">
        <v>32</v>
      </c>
      <c r="BR38" s="222"/>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3"/>
    </row>
    <row r="39" spans="1:131" ht="26.25" customHeight="1" x14ac:dyDescent="0.2">
      <c r="A39" s="225">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15"/>
      <c r="BK39" s="215"/>
      <c r="BL39" s="215"/>
      <c r="BM39" s="215"/>
      <c r="BN39" s="215"/>
      <c r="BO39" s="224"/>
      <c r="BP39" s="224"/>
      <c r="BQ39" s="221">
        <v>33</v>
      </c>
      <c r="BR39" s="222"/>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3"/>
    </row>
    <row r="40" spans="1:131" ht="26.25" customHeight="1" x14ac:dyDescent="0.2">
      <c r="A40" s="221">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15"/>
      <c r="BK40" s="215"/>
      <c r="BL40" s="215"/>
      <c r="BM40" s="215"/>
      <c r="BN40" s="215"/>
      <c r="BO40" s="224"/>
      <c r="BP40" s="224"/>
      <c r="BQ40" s="221">
        <v>34</v>
      </c>
      <c r="BR40" s="222"/>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3"/>
    </row>
    <row r="41" spans="1:131" ht="26.25" customHeight="1" x14ac:dyDescent="0.2">
      <c r="A41" s="221">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15"/>
      <c r="BK41" s="215"/>
      <c r="BL41" s="215"/>
      <c r="BM41" s="215"/>
      <c r="BN41" s="215"/>
      <c r="BO41" s="224"/>
      <c r="BP41" s="224"/>
      <c r="BQ41" s="221">
        <v>35</v>
      </c>
      <c r="BR41" s="222"/>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3"/>
    </row>
    <row r="42" spans="1:131" ht="26.25" customHeight="1" x14ac:dyDescent="0.2">
      <c r="A42" s="221">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15"/>
      <c r="BK42" s="215"/>
      <c r="BL42" s="215"/>
      <c r="BM42" s="215"/>
      <c r="BN42" s="215"/>
      <c r="BO42" s="224"/>
      <c r="BP42" s="224"/>
      <c r="BQ42" s="221">
        <v>36</v>
      </c>
      <c r="BR42" s="222"/>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3"/>
    </row>
    <row r="43" spans="1:131" ht="26.25" customHeight="1" x14ac:dyDescent="0.2">
      <c r="A43" s="221">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15"/>
      <c r="BK43" s="215"/>
      <c r="BL43" s="215"/>
      <c r="BM43" s="215"/>
      <c r="BN43" s="215"/>
      <c r="BO43" s="224"/>
      <c r="BP43" s="224"/>
      <c r="BQ43" s="221">
        <v>37</v>
      </c>
      <c r="BR43" s="222"/>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3"/>
    </row>
    <row r="44" spans="1:131" ht="26.25" customHeight="1" x14ac:dyDescent="0.2">
      <c r="A44" s="221">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15"/>
      <c r="BK44" s="215"/>
      <c r="BL44" s="215"/>
      <c r="BM44" s="215"/>
      <c r="BN44" s="215"/>
      <c r="BO44" s="224"/>
      <c r="BP44" s="224"/>
      <c r="BQ44" s="221">
        <v>38</v>
      </c>
      <c r="BR44" s="222"/>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3"/>
    </row>
    <row r="45" spans="1:131" ht="26.25" customHeight="1" x14ac:dyDescent="0.2">
      <c r="A45" s="221">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15"/>
      <c r="BK45" s="215"/>
      <c r="BL45" s="215"/>
      <c r="BM45" s="215"/>
      <c r="BN45" s="215"/>
      <c r="BO45" s="224"/>
      <c r="BP45" s="224"/>
      <c r="BQ45" s="221">
        <v>39</v>
      </c>
      <c r="BR45" s="222"/>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3"/>
    </row>
    <row r="46" spans="1:131" ht="26.25" customHeight="1" x14ac:dyDescent="0.2">
      <c r="A46" s="221">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15"/>
      <c r="BK46" s="215"/>
      <c r="BL46" s="215"/>
      <c r="BM46" s="215"/>
      <c r="BN46" s="215"/>
      <c r="BO46" s="224"/>
      <c r="BP46" s="224"/>
      <c r="BQ46" s="221">
        <v>40</v>
      </c>
      <c r="BR46" s="222"/>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3"/>
    </row>
    <row r="47" spans="1:131" ht="26.25" customHeight="1" x14ac:dyDescent="0.2">
      <c r="A47" s="221">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15"/>
      <c r="BK47" s="215"/>
      <c r="BL47" s="215"/>
      <c r="BM47" s="215"/>
      <c r="BN47" s="215"/>
      <c r="BO47" s="224"/>
      <c r="BP47" s="224"/>
      <c r="BQ47" s="221">
        <v>41</v>
      </c>
      <c r="BR47" s="222"/>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3"/>
    </row>
    <row r="48" spans="1:131" ht="26.25" customHeight="1" x14ac:dyDescent="0.2">
      <c r="A48" s="221">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15"/>
      <c r="BK48" s="215"/>
      <c r="BL48" s="215"/>
      <c r="BM48" s="215"/>
      <c r="BN48" s="215"/>
      <c r="BO48" s="224"/>
      <c r="BP48" s="224"/>
      <c r="BQ48" s="221">
        <v>42</v>
      </c>
      <c r="BR48" s="222"/>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3"/>
    </row>
    <row r="49" spans="1:131" ht="26.25" customHeight="1" x14ac:dyDescent="0.2">
      <c r="A49" s="221">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15"/>
      <c r="BK49" s="215"/>
      <c r="BL49" s="215"/>
      <c r="BM49" s="215"/>
      <c r="BN49" s="215"/>
      <c r="BO49" s="224"/>
      <c r="BP49" s="224"/>
      <c r="BQ49" s="221">
        <v>43</v>
      </c>
      <c r="BR49" s="222"/>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3"/>
    </row>
    <row r="50" spans="1:131" ht="26.25" customHeight="1" x14ac:dyDescent="0.2">
      <c r="A50" s="221">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15"/>
      <c r="BK50" s="215"/>
      <c r="BL50" s="215"/>
      <c r="BM50" s="215"/>
      <c r="BN50" s="215"/>
      <c r="BO50" s="224"/>
      <c r="BP50" s="224"/>
      <c r="BQ50" s="221">
        <v>44</v>
      </c>
      <c r="BR50" s="222"/>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3"/>
    </row>
    <row r="51" spans="1:131" ht="26.25" customHeight="1" x14ac:dyDescent="0.2">
      <c r="A51" s="221">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15"/>
      <c r="BK51" s="215"/>
      <c r="BL51" s="215"/>
      <c r="BM51" s="215"/>
      <c r="BN51" s="215"/>
      <c r="BO51" s="224"/>
      <c r="BP51" s="224"/>
      <c r="BQ51" s="221">
        <v>45</v>
      </c>
      <c r="BR51" s="222"/>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3"/>
    </row>
    <row r="52" spans="1:131" ht="26.25" customHeight="1" x14ac:dyDescent="0.2">
      <c r="A52" s="221">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15"/>
      <c r="BK52" s="215"/>
      <c r="BL52" s="215"/>
      <c r="BM52" s="215"/>
      <c r="BN52" s="215"/>
      <c r="BO52" s="224"/>
      <c r="BP52" s="224"/>
      <c r="BQ52" s="221">
        <v>46</v>
      </c>
      <c r="BR52" s="222"/>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3"/>
    </row>
    <row r="53" spans="1:131" ht="26.25" customHeight="1" x14ac:dyDescent="0.2">
      <c r="A53" s="221">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15"/>
      <c r="BK53" s="215"/>
      <c r="BL53" s="215"/>
      <c r="BM53" s="215"/>
      <c r="BN53" s="215"/>
      <c r="BO53" s="224"/>
      <c r="BP53" s="224"/>
      <c r="BQ53" s="221">
        <v>47</v>
      </c>
      <c r="BR53" s="222"/>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3"/>
    </row>
    <row r="54" spans="1:131" ht="26.25" customHeight="1" x14ac:dyDescent="0.2">
      <c r="A54" s="221">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15"/>
      <c r="BK54" s="215"/>
      <c r="BL54" s="215"/>
      <c r="BM54" s="215"/>
      <c r="BN54" s="215"/>
      <c r="BO54" s="224"/>
      <c r="BP54" s="224"/>
      <c r="BQ54" s="221">
        <v>48</v>
      </c>
      <c r="BR54" s="222"/>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3"/>
    </row>
    <row r="55" spans="1:131" ht="26.25" customHeight="1" x14ac:dyDescent="0.2">
      <c r="A55" s="221">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15"/>
      <c r="BK55" s="215"/>
      <c r="BL55" s="215"/>
      <c r="BM55" s="215"/>
      <c r="BN55" s="215"/>
      <c r="BO55" s="224"/>
      <c r="BP55" s="224"/>
      <c r="BQ55" s="221">
        <v>49</v>
      </c>
      <c r="BR55" s="222"/>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3"/>
    </row>
    <row r="56" spans="1:131" ht="26.25" customHeight="1" x14ac:dyDescent="0.2">
      <c r="A56" s="221">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15"/>
      <c r="BK56" s="215"/>
      <c r="BL56" s="215"/>
      <c r="BM56" s="215"/>
      <c r="BN56" s="215"/>
      <c r="BO56" s="224"/>
      <c r="BP56" s="224"/>
      <c r="BQ56" s="221">
        <v>50</v>
      </c>
      <c r="BR56" s="222"/>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3"/>
    </row>
    <row r="57" spans="1:131" ht="26.25" customHeight="1" x14ac:dyDescent="0.2">
      <c r="A57" s="221">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15"/>
      <c r="BK57" s="215"/>
      <c r="BL57" s="215"/>
      <c r="BM57" s="215"/>
      <c r="BN57" s="215"/>
      <c r="BO57" s="224"/>
      <c r="BP57" s="224"/>
      <c r="BQ57" s="221">
        <v>51</v>
      </c>
      <c r="BR57" s="222"/>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3"/>
    </row>
    <row r="58" spans="1:131" ht="26.25" customHeight="1" x14ac:dyDescent="0.2">
      <c r="A58" s="221">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15"/>
      <c r="BK58" s="215"/>
      <c r="BL58" s="215"/>
      <c r="BM58" s="215"/>
      <c r="BN58" s="215"/>
      <c r="BO58" s="224"/>
      <c r="BP58" s="224"/>
      <c r="BQ58" s="221">
        <v>52</v>
      </c>
      <c r="BR58" s="222"/>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3"/>
    </row>
    <row r="59" spans="1:131" ht="26.25" customHeight="1" x14ac:dyDescent="0.2">
      <c r="A59" s="221">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15"/>
      <c r="BK59" s="215"/>
      <c r="BL59" s="215"/>
      <c r="BM59" s="215"/>
      <c r="BN59" s="215"/>
      <c r="BO59" s="224"/>
      <c r="BP59" s="224"/>
      <c r="BQ59" s="221">
        <v>53</v>
      </c>
      <c r="BR59" s="222"/>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3"/>
    </row>
    <row r="60" spans="1:131" ht="26.25" customHeight="1" x14ac:dyDescent="0.2">
      <c r="A60" s="221">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15"/>
      <c r="BK60" s="215"/>
      <c r="BL60" s="215"/>
      <c r="BM60" s="215"/>
      <c r="BN60" s="215"/>
      <c r="BO60" s="224"/>
      <c r="BP60" s="224"/>
      <c r="BQ60" s="221">
        <v>54</v>
      </c>
      <c r="BR60" s="222"/>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3"/>
    </row>
    <row r="61" spans="1:131" ht="26.25" customHeight="1" thickBot="1" x14ac:dyDescent="0.25">
      <c r="A61" s="221">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15"/>
      <c r="BK61" s="215"/>
      <c r="BL61" s="215"/>
      <c r="BM61" s="215"/>
      <c r="BN61" s="215"/>
      <c r="BO61" s="224"/>
      <c r="BP61" s="224"/>
      <c r="BQ61" s="221">
        <v>55</v>
      </c>
      <c r="BR61" s="222"/>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3"/>
    </row>
    <row r="62" spans="1:131" ht="26.25" customHeight="1" x14ac:dyDescent="0.2">
      <c r="A62" s="221">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24"/>
      <c r="BP62" s="224"/>
      <c r="BQ62" s="221">
        <v>56</v>
      </c>
      <c r="BR62" s="222"/>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3"/>
    </row>
    <row r="63" spans="1:131" ht="26.25" customHeight="1" thickBot="1" x14ac:dyDescent="0.25">
      <c r="A63" s="223" t="s">
        <v>378</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6451</v>
      </c>
      <c r="AG63" s="959"/>
      <c r="AH63" s="959"/>
      <c r="AI63" s="959"/>
      <c r="AJ63" s="1022"/>
      <c r="AK63" s="1023"/>
      <c r="AL63" s="963"/>
      <c r="AM63" s="963"/>
      <c r="AN63" s="963"/>
      <c r="AO63" s="963"/>
      <c r="AP63" s="959">
        <v>32097</v>
      </c>
      <c r="AQ63" s="959"/>
      <c r="AR63" s="959"/>
      <c r="AS63" s="959"/>
      <c r="AT63" s="959"/>
      <c r="AU63" s="959">
        <v>14982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4"/>
      <c r="BP63" s="224"/>
      <c r="BQ63" s="221">
        <v>57</v>
      </c>
      <c r="BR63" s="222"/>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3"/>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3"/>
    </row>
    <row r="65" spans="1:131" ht="26.25" customHeight="1" thickBot="1" x14ac:dyDescent="0.25">
      <c r="A65" s="215" t="s">
        <v>398</v>
      </c>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24"/>
      <c r="BF65" s="224"/>
      <c r="BG65" s="224"/>
      <c r="BH65" s="224"/>
      <c r="BI65" s="224"/>
      <c r="BJ65" s="224"/>
      <c r="BK65" s="224"/>
      <c r="BL65" s="224"/>
      <c r="BM65" s="224"/>
      <c r="BN65" s="224"/>
      <c r="BO65" s="224"/>
      <c r="BP65" s="224"/>
      <c r="BQ65" s="221">
        <v>59</v>
      </c>
      <c r="BR65" s="222"/>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3"/>
    </row>
    <row r="66" spans="1:131" ht="26.25" customHeight="1" x14ac:dyDescent="0.2">
      <c r="A66" s="995" t="s">
        <v>399</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400</v>
      </c>
      <c r="AV66" s="1002"/>
      <c r="AW66" s="1002"/>
      <c r="AX66" s="1002"/>
      <c r="AY66" s="1003"/>
      <c r="AZ66" s="1001" t="s">
        <v>364</v>
      </c>
      <c r="BA66" s="1002"/>
      <c r="BB66" s="1002"/>
      <c r="BC66" s="1002"/>
      <c r="BD66" s="1015"/>
      <c r="BE66" s="224"/>
      <c r="BF66" s="224"/>
      <c r="BG66" s="224"/>
      <c r="BH66" s="224"/>
      <c r="BI66" s="224"/>
      <c r="BJ66" s="224"/>
      <c r="BK66" s="224"/>
      <c r="BL66" s="224"/>
      <c r="BM66" s="224"/>
      <c r="BN66" s="224"/>
      <c r="BO66" s="224"/>
      <c r="BP66" s="224"/>
      <c r="BQ66" s="221">
        <v>60</v>
      </c>
      <c r="BR66" s="226"/>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3"/>
    </row>
    <row r="67" spans="1:131" ht="60.6"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4"/>
      <c r="BF67" s="224"/>
      <c r="BG67" s="224"/>
      <c r="BH67" s="224"/>
      <c r="BI67" s="224"/>
      <c r="BJ67" s="224"/>
      <c r="BK67" s="224"/>
      <c r="BL67" s="224"/>
      <c r="BM67" s="224"/>
      <c r="BN67" s="224"/>
      <c r="BO67" s="224"/>
      <c r="BP67" s="224"/>
      <c r="BQ67" s="221">
        <v>61</v>
      </c>
      <c r="BR67" s="226"/>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3"/>
    </row>
    <row r="68" spans="1:131" ht="26.25" customHeight="1" thickTop="1" x14ac:dyDescent="0.2">
      <c r="A68" s="219">
        <v>1</v>
      </c>
      <c r="B68" s="985" t="s">
        <v>558</v>
      </c>
      <c r="C68" s="986"/>
      <c r="D68" s="986"/>
      <c r="E68" s="986"/>
      <c r="F68" s="986"/>
      <c r="G68" s="986"/>
      <c r="H68" s="986"/>
      <c r="I68" s="986"/>
      <c r="J68" s="986"/>
      <c r="K68" s="986"/>
      <c r="L68" s="986"/>
      <c r="M68" s="986"/>
      <c r="N68" s="986"/>
      <c r="O68" s="986"/>
      <c r="P68" s="987"/>
      <c r="Q68" s="988">
        <v>14253</v>
      </c>
      <c r="R68" s="982"/>
      <c r="S68" s="982"/>
      <c r="T68" s="982"/>
      <c r="U68" s="982"/>
      <c r="V68" s="982">
        <v>13791</v>
      </c>
      <c r="W68" s="982"/>
      <c r="X68" s="982"/>
      <c r="Y68" s="982"/>
      <c r="Z68" s="982"/>
      <c r="AA68" s="982">
        <v>462</v>
      </c>
      <c r="AB68" s="982"/>
      <c r="AC68" s="982"/>
      <c r="AD68" s="982"/>
      <c r="AE68" s="982"/>
      <c r="AF68" s="982">
        <v>42</v>
      </c>
      <c r="AG68" s="982"/>
      <c r="AH68" s="982"/>
      <c r="AI68" s="982"/>
      <c r="AJ68" s="982"/>
      <c r="AK68" s="982" t="s">
        <v>488</v>
      </c>
      <c r="AL68" s="982"/>
      <c r="AM68" s="982"/>
      <c r="AN68" s="982"/>
      <c r="AO68" s="982"/>
      <c r="AP68" s="982">
        <v>13352</v>
      </c>
      <c r="AQ68" s="982"/>
      <c r="AR68" s="982"/>
      <c r="AS68" s="982"/>
      <c r="AT68" s="982"/>
      <c r="AU68" s="982">
        <v>11099</v>
      </c>
      <c r="AV68" s="982"/>
      <c r="AW68" s="982"/>
      <c r="AX68" s="982"/>
      <c r="AY68" s="982"/>
      <c r="AZ68" s="983"/>
      <c r="BA68" s="983"/>
      <c r="BB68" s="983"/>
      <c r="BC68" s="983"/>
      <c r="BD68" s="984"/>
      <c r="BE68" s="224"/>
      <c r="BF68" s="224"/>
      <c r="BG68" s="224"/>
      <c r="BH68" s="224"/>
      <c r="BI68" s="224"/>
      <c r="BJ68" s="224"/>
      <c r="BK68" s="224"/>
      <c r="BL68" s="224"/>
      <c r="BM68" s="224"/>
      <c r="BN68" s="224"/>
      <c r="BO68" s="224"/>
      <c r="BP68" s="224"/>
      <c r="BQ68" s="221">
        <v>62</v>
      </c>
      <c r="BR68" s="226"/>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3"/>
    </row>
    <row r="69" spans="1:131" ht="26.25" customHeight="1" x14ac:dyDescent="0.2">
      <c r="A69" s="221">
        <v>2</v>
      </c>
      <c r="B69" s="974" t="s">
        <v>559</v>
      </c>
      <c r="C69" s="975"/>
      <c r="D69" s="975"/>
      <c r="E69" s="975"/>
      <c r="F69" s="975"/>
      <c r="G69" s="975"/>
      <c r="H69" s="975"/>
      <c r="I69" s="975"/>
      <c r="J69" s="975"/>
      <c r="K69" s="975"/>
      <c r="L69" s="975"/>
      <c r="M69" s="975"/>
      <c r="N69" s="975"/>
      <c r="O69" s="975"/>
      <c r="P69" s="976"/>
      <c r="Q69" s="977">
        <v>5236</v>
      </c>
      <c r="R69" s="971"/>
      <c r="S69" s="971"/>
      <c r="T69" s="971"/>
      <c r="U69" s="971"/>
      <c r="V69" s="971">
        <v>4899</v>
      </c>
      <c r="W69" s="971"/>
      <c r="X69" s="971"/>
      <c r="Y69" s="971"/>
      <c r="Z69" s="971"/>
      <c r="AA69" s="971">
        <v>337</v>
      </c>
      <c r="AB69" s="971"/>
      <c r="AC69" s="971"/>
      <c r="AD69" s="971"/>
      <c r="AE69" s="971"/>
      <c r="AF69" s="971">
        <v>337</v>
      </c>
      <c r="AG69" s="971"/>
      <c r="AH69" s="971"/>
      <c r="AI69" s="971"/>
      <c r="AJ69" s="971"/>
      <c r="AK69" s="971">
        <v>863</v>
      </c>
      <c r="AL69" s="971"/>
      <c r="AM69" s="971"/>
      <c r="AN69" s="971"/>
      <c r="AO69" s="971"/>
      <c r="AP69" s="971" t="s">
        <v>488</v>
      </c>
      <c r="AQ69" s="971"/>
      <c r="AR69" s="971"/>
      <c r="AS69" s="971"/>
      <c r="AT69" s="971"/>
      <c r="AU69" s="971" t="s">
        <v>488</v>
      </c>
      <c r="AV69" s="971"/>
      <c r="AW69" s="971"/>
      <c r="AX69" s="971"/>
      <c r="AY69" s="971"/>
      <c r="AZ69" s="972"/>
      <c r="BA69" s="972"/>
      <c r="BB69" s="972"/>
      <c r="BC69" s="972"/>
      <c r="BD69" s="973"/>
      <c r="BE69" s="224"/>
      <c r="BF69" s="224"/>
      <c r="BG69" s="224"/>
      <c r="BH69" s="224"/>
      <c r="BI69" s="224"/>
      <c r="BJ69" s="224"/>
      <c r="BK69" s="224"/>
      <c r="BL69" s="224"/>
      <c r="BM69" s="224"/>
      <c r="BN69" s="224"/>
      <c r="BO69" s="224"/>
      <c r="BP69" s="224"/>
      <c r="BQ69" s="221">
        <v>63</v>
      </c>
      <c r="BR69" s="226"/>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3"/>
    </row>
    <row r="70" spans="1:131" ht="26.25" customHeight="1" x14ac:dyDescent="0.2">
      <c r="A70" s="221">
        <v>3</v>
      </c>
      <c r="B70" s="974" t="s">
        <v>560</v>
      </c>
      <c r="C70" s="975"/>
      <c r="D70" s="975"/>
      <c r="E70" s="975"/>
      <c r="F70" s="975"/>
      <c r="G70" s="975"/>
      <c r="H70" s="975"/>
      <c r="I70" s="975"/>
      <c r="J70" s="975"/>
      <c r="K70" s="975"/>
      <c r="L70" s="975"/>
      <c r="M70" s="975"/>
      <c r="N70" s="975"/>
      <c r="O70" s="975"/>
      <c r="P70" s="976"/>
      <c r="Q70" s="977">
        <v>1148479</v>
      </c>
      <c r="R70" s="971"/>
      <c r="S70" s="971"/>
      <c r="T70" s="971"/>
      <c r="U70" s="971"/>
      <c r="V70" s="971">
        <v>1132469</v>
      </c>
      <c r="W70" s="971"/>
      <c r="X70" s="971"/>
      <c r="Y70" s="971"/>
      <c r="Z70" s="971"/>
      <c r="AA70" s="971">
        <v>16010</v>
      </c>
      <c r="AB70" s="971"/>
      <c r="AC70" s="971"/>
      <c r="AD70" s="971"/>
      <c r="AE70" s="971"/>
      <c r="AF70" s="971">
        <v>16010</v>
      </c>
      <c r="AG70" s="971"/>
      <c r="AH70" s="971"/>
      <c r="AI70" s="971"/>
      <c r="AJ70" s="971"/>
      <c r="AK70" s="971">
        <v>6316</v>
      </c>
      <c r="AL70" s="971"/>
      <c r="AM70" s="971"/>
      <c r="AN70" s="971"/>
      <c r="AO70" s="971"/>
      <c r="AP70" s="971" t="s">
        <v>488</v>
      </c>
      <c r="AQ70" s="971"/>
      <c r="AR70" s="971"/>
      <c r="AS70" s="971"/>
      <c r="AT70" s="971"/>
      <c r="AU70" s="971" t="s">
        <v>488</v>
      </c>
      <c r="AV70" s="971"/>
      <c r="AW70" s="971"/>
      <c r="AX70" s="971"/>
      <c r="AY70" s="971"/>
      <c r="AZ70" s="972"/>
      <c r="BA70" s="972"/>
      <c r="BB70" s="972"/>
      <c r="BC70" s="972"/>
      <c r="BD70" s="973"/>
      <c r="BE70" s="224"/>
      <c r="BF70" s="224"/>
      <c r="BG70" s="224"/>
      <c r="BH70" s="224"/>
      <c r="BI70" s="224"/>
      <c r="BJ70" s="224"/>
      <c r="BK70" s="224"/>
      <c r="BL70" s="224"/>
      <c r="BM70" s="224"/>
      <c r="BN70" s="224"/>
      <c r="BO70" s="224"/>
      <c r="BP70" s="224"/>
      <c r="BQ70" s="221">
        <v>64</v>
      </c>
      <c r="BR70" s="226"/>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3"/>
    </row>
    <row r="71" spans="1:131" ht="26.25" customHeight="1" x14ac:dyDescent="0.2">
      <c r="A71" s="221">
        <v>4</v>
      </c>
      <c r="B71" s="974"/>
      <c r="C71" s="975"/>
      <c r="D71" s="975"/>
      <c r="E71" s="975"/>
      <c r="F71" s="975"/>
      <c r="G71" s="975"/>
      <c r="H71" s="975"/>
      <c r="I71" s="975"/>
      <c r="J71" s="975"/>
      <c r="K71" s="975"/>
      <c r="L71" s="975"/>
      <c r="M71" s="975"/>
      <c r="N71" s="975"/>
      <c r="O71" s="975"/>
      <c r="P71" s="976"/>
      <c r="Q71" s="977"/>
      <c r="R71" s="971"/>
      <c r="S71" s="971"/>
      <c r="T71" s="971"/>
      <c r="U71" s="971"/>
      <c r="V71" s="971"/>
      <c r="W71" s="971"/>
      <c r="X71" s="971"/>
      <c r="Y71" s="971"/>
      <c r="Z71" s="971"/>
      <c r="AA71" s="971"/>
      <c r="AB71" s="971"/>
      <c r="AC71" s="971"/>
      <c r="AD71" s="971"/>
      <c r="AE71" s="971"/>
      <c r="AF71" s="971"/>
      <c r="AG71" s="971"/>
      <c r="AH71" s="971"/>
      <c r="AI71" s="971"/>
      <c r="AJ71" s="971"/>
      <c r="AK71" s="971"/>
      <c r="AL71" s="971"/>
      <c r="AM71" s="971"/>
      <c r="AN71" s="971"/>
      <c r="AO71" s="971"/>
      <c r="AP71" s="971"/>
      <c r="AQ71" s="971"/>
      <c r="AR71" s="971"/>
      <c r="AS71" s="971"/>
      <c r="AT71" s="971"/>
      <c r="AU71" s="971"/>
      <c r="AV71" s="971"/>
      <c r="AW71" s="971"/>
      <c r="AX71" s="971"/>
      <c r="AY71" s="971"/>
      <c r="AZ71" s="972"/>
      <c r="BA71" s="972"/>
      <c r="BB71" s="972"/>
      <c r="BC71" s="972"/>
      <c r="BD71" s="973"/>
      <c r="BE71" s="224"/>
      <c r="BF71" s="224"/>
      <c r="BG71" s="224"/>
      <c r="BH71" s="224"/>
      <c r="BI71" s="224"/>
      <c r="BJ71" s="224"/>
      <c r="BK71" s="224"/>
      <c r="BL71" s="224"/>
      <c r="BM71" s="224"/>
      <c r="BN71" s="224"/>
      <c r="BO71" s="224"/>
      <c r="BP71" s="224"/>
      <c r="BQ71" s="221">
        <v>65</v>
      </c>
      <c r="BR71" s="226"/>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3"/>
    </row>
    <row r="72" spans="1:131" ht="26.25" customHeight="1" x14ac:dyDescent="0.2">
      <c r="A72" s="221">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4"/>
      <c r="BF72" s="224"/>
      <c r="BG72" s="224"/>
      <c r="BH72" s="224"/>
      <c r="BI72" s="224"/>
      <c r="BJ72" s="224"/>
      <c r="BK72" s="224"/>
      <c r="BL72" s="224"/>
      <c r="BM72" s="224"/>
      <c r="BN72" s="224"/>
      <c r="BO72" s="224"/>
      <c r="BP72" s="224"/>
      <c r="BQ72" s="221">
        <v>66</v>
      </c>
      <c r="BR72" s="226"/>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3"/>
    </row>
    <row r="73" spans="1:131" ht="26.25" customHeight="1" x14ac:dyDescent="0.2">
      <c r="A73" s="221">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4"/>
      <c r="BF73" s="224"/>
      <c r="BG73" s="224"/>
      <c r="BH73" s="224"/>
      <c r="BI73" s="224"/>
      <c r="BJ73" s="224"/>
      <c r="BK73" s="224"/>
      <c r="BL73" s="224"/>
      <c r="BM73" s="224"/>
      <c r="BN73" s="224"/>
      <c r="BO73" s="224"/>
      <c r="BP73" s="224"/>
      <c r="BQ73" s="221">
        <v>67</v>
      </c>
      <c r="BR73" s="226"/>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3"/>
    </row>
    <row r="74" spans="1:131" ht="26.25" customHeight="1" x14ac:dyDescent="0.2">
      <c r="A74" s="221">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4"/>
      <c r="BF74" s="224"/>
      <c r="BG74" s="224"/>
      <c r="BH74" s="224"/>
      <c r="BI74" s="224"/>
      <c r="BJ74" s="224"/>
      <c r="BK74" s="224"/>
      <c r="BL74" s="224"/>
      <c r="BM74" s="224"/>
      <c r="BN74" s="224"/>
      <c r="BO74" s="224"/>
      <c r="BP74" s="224"/>
      <c r="BQ74" s="221">
        <v>68</v>
      </c>
      <c r="BR74" s="226"/>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3"/>
    </row>
    <row r="75" spans="1:131" ht="26.25" customHeight="1" x14ac:dyDescent="0.2">
      <c r="A75" s="221">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4"/>
      <c r="BF75" s="224"/>
      <c r="BG75" s="224"/>
      <c r="BH75" s="224"/>
      <c r="BI75" s="224"/>
      <c r="BJ75" s="224"/>
      <c r="BK75" s="224"/>
      <c r="BL75" s="224"/>
      <c r="BM75" s="224"/>
      <c r="BN75" s="224"/>
      <c r="BO75" s="224"/>
      <c r="BP75" s="224"/>
      <c r="BQ75" s="221">
        <v>69</v>
      </c>
      <c r="BR75" s="226"/>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3"/>
    </row>
    <row r="76" spans="1:131" ht="26.25" customHeight="1" x14ac:dyDescent="0.2">
      <c r="A76" s="221">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4"/>
      <c r="BF76" s="224"/>
      <c r="BG76" s="224"/>
      <c r="BH76" s="224"/>
      <c r="BI76" s="224"/>
      <c r="BJ76" s="224"/>
      <c r="BK76" s="224"/>
      <c r="BL76" s="224"/>
      <c r="BM76" s="224"/>
      <c r="BN76" s="224"/>
      <c r="BO76" s="224"/>
      <c r="BP76" s="224"/>
      <c r="BQ76" s="221">
        <v>70</v>
      </c>
      <c r="BR76" s="226"/>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3"/>
    </row>
    <row r="77" spans="1:131" ht="26.25" customHeight="1" x14ac:dyDescent="0.2">
      <c r="A77" s="221">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4"/>
      <c r="BF77" s="224"/>
      <c r="BG77" s="224"/>
      <c r="BH77" s="224"/>
      <c r="BI77" s="224"/>
      <c r="BJ77" s="224"/>
      <c r="BK77" s="224"/>
      <c r="BL77" s="224"/>
      <c r="BM77" s="224"/>
      <c r="BN77" s="224"/>
      <c r="BO77" s="224"/>
      <c r="BP77" s="224"/>
      <c r="BQ77" s="221">
        <v>71</v>
      </c>
      <c r="BR77" s="226"/>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3"/>
    </row>
    <row r="78" spans="1:131" ht="26.25" customHeight="1" x14ac:dyDescent="0.2">
      <c r="A78" s="221">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4"/>
      <c r="BF78" s="224"/>
      <c r="BG78" s="224"/>
      <c r="BH78" s="224"/>
      <c r="BI78" s="224"/>
      <c r="BJ78" s="213"/>
      <c r="BK78" s="213"/>
      <c r="BL78" s="213"/>
      <c r="BM78" s="213"/>
      <c r="BN78" s="213"/>
      <c r="BO78" s="224"/>
      <c r="BP78" s="224"/>
      <c r="BQ78" s="221">
        <v>72</v>
      </c>
      <c r="BR78" s="226"/>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3"/>
    </row>
    <row r="79" spans="1:131" ht="26.25" customHeight="1" x14ac:dyDescent="0.2">
      <c r="A79" s="221">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4"/>
      <c r="BF79" s="224"/>
      <c r="BG79" s="224"/>
      <c r="BH79" s="224"/>
      <c r="BI79" s="224"/>
      <c r="BJ79" s="213"/>
      <c r="BK79" s="213"/>
      <c r="BL79" s="213"/>
      <c r="BM79" s="213"/>
      <c r="BN79" s="213"/>
      <c r="BO79" s="224"/>
      <c r="BP79" s="224"/>
      <c r="BQ79" s="221">
        <v>73</v>
      </c>
      <c r="BR79" s="226"/>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3"/>
    </row>
    <row r="80" spans="1:131" ht="26.25" customHeight="1" x14ac:dyDescent="0.2">
      <c r="A80" s="221">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4"/>
      <c r="BF80" s="224"/>
      <c r="BG80" s="224"/>
      <c r="BH80" s="224"/>
      <c r="BI80" s="224"/>
      <c r="BJ80" s="224"/>
      <c r="BK80" s="224"/>
      <c r="BL80" s="224"/>
      <c r="BM80" s="224"/>
      <c r="BN80" s="224"/>
      <c r="BO80" s="224"/>
      <c r="BP80" s="224"/>
      <c r="BQ80" s="221">
        <v>74</v>
      </c>
      <c r="BR80" s="226"/>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3"/>
    </row>
    <row r="81" spans="1:131" ht="26.25" customHeight="1" x14ac:dyDescent="0.2">
      <c r="A81" s="221">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4"/>
      <c r="BF81" s="224"/>
      <c r="BG81" s="224"/>
      <c r="BH81" s="224"/>
      <c r="BI81" s="224"/>
      <c r="BJ81" s="224"/>
      <c r="BK81" s="224"/>
      <c r="BL81" s="224"/>
      <c r="BM81" s="224"/>
      <c r="BN81" s="224"/>
      <c r="BO81" s="224"/>
      <c r="BP81" s="224"/>
      <c r="BQ81" s="221">
        <v>75</v>
      </c>
      <c r="BR81" s="226"/>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3"/>
    </row>
    <row r="82" spans="1:131" ht="26.25" customHeight="1" x14ac:dyDescent="0.2">
      <c r="A82" s="221">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4"/>
      <c r="BF82" s="224"/>
      <c r="BG82" s="224"/>
      <c r="BH82" s="224"/>
      <c r="BI82" s="224"/>
      <c r="BJ82" s="224"/>
      <c r="BK82" s="224"/>
      <c r="BL82" s="224"/>
      <c r="BM82" s="224"/>
      <c r="BN82" s="224"/>
      <c r="BO82" s="224"/>
      <c r="BP82" s="224"/>
      <c r="BQ82" s="221">
        <v>76</v>
      </c>
      <c r="BR82" s="226"/>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3"/>
    </row>
    <row r="83" spans="1:131" ht="26.25" customHeight="1" x14ac:dyDescent="0.2">
      <c r="A83" s="221">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4"/>
      <c r="BF83" s="224"/>
      <c r="BG83" s="224"/>
      <c r="BH83" s="224"/>
      <c r="BI83" s="224"/>
      <c r="BJ83" s="224"/>
      <c r="BK83" s="224"/>
      <c r="BL83" s="224"/>
      <c r="BM83" s="224"/>
      <c r="BN83" s="224"/>
      <c r="BO83" s="224"/>
      <c r="BP83" s="224"/>
      <c r="BQ83" s="221">
        <v>77</v>
      </c>
      <c r="BR83" s="226"/>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3"/>
    </row>
    <row r="84" spans="1:131" ht="26.25" customHeight="1" x14ac:dyDescent="0.2">
      <c r="A84" s="221">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4"/>
      <c r="BF84" s="224"/>
      <c r="BG84" s="224"/>
      <c r="BH84" s="224"/>
      <c r="BI84" s="224"/>
      <c r="BJ84" s="224"/>
      <c r="BK84" s="224"/>
      <c r="BL84" s="224"/>
      <c r="BM84" s="224"/>
      <c r="BN84" s="224"/>
      <c r="BO84" s="224"/>
      <c r="BP84" s="224"/>
      <c r="BQ84" s="221">
        <v>78</v>
      </c>
      <c r="BR84" s="226"/>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3"/>
    </row>
    <row r="85" spans="1:131" ht="26.25" customHeight="1" x14ac:dyDescent="0.2">
      <c r="A85" s="221">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4"/>
      <c r="BF85" s="224"/>
      <c r="BG85" s="224"/>
      <c r="BH85" s="224"/>
      <c r="BI85" s="224"/>
      <c r="BJ85" s="224"/>
      <c r="BK85" s="224"/>
      <c r="BL85" s="224"/>
      <c r="BM85" s="224"/>
      <c r="BN85" s="224"/>
      <c r="BO85" s="224"/>
      <c r="BP85" s="224"/>
      <c r="BQ85" s="221">
        <v>79</v>
      </c>
      <c r="BR85" s="226"/>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3"/>
    </row>
    <row r="86" spans="1:131" ht="26.25" customHeight="1" x14ac:dyDescent="0.2">
      <c r="A86" s="221">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4"/>
      <c r="BF86" s="224"/>
      <c r="BG86" s="224"/>
      <c r="BH86" s="224"/>
      <c r="BI86" s="224"/>
      <c r="BJ86" s="224"/>
      <c r="BK86" s="224"/>
      <c r="BL86" s="224"/>
      <c r="BM86" s="224"/>
      <c r="BN86" s="224"/>
      <c r="BO86" s="224"/>
      <c r="BP86" s="224"/>
      <c r="BQ86" s="221">
        <v>80</v>
      </c>
      <c r="BR86" s="226"/>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3"/>
    </row>
    <row r="87" spans="1:131" ht="26.25" customHeight="1" x14ac:dyDescent="0.2">
      <c r="A87" s="227">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4"/>
      <c r="BF87" s="224"/>
      <c r="BG87" s="224"/>
      <c r="BH87" s="224"/>
      <c r="BI87" s="224"/>
      <c r="BJ87" s="224"/>
      <c r="BK87" s="224"/>
      <c r="BL87" s="224"/>
      <c r="BM87" s="224"/>
      <c r="BN87" s="224"/>
      <c r="BO87" s="224"/>
      <c r="BP87" s="224"/>
      <c r="BQ87" s="221">
        <v>81</v>
      </c>
      <c r="BR87" s="226"/>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3"/>
    </row>
    <row r="88" spans="1:131" ht="26.25" customHeight="1" thickBot="1" x14ac:dyDescent="0.25">
      <c r="A88" s="223" t="s">
        <v>378</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16389</v>
      </c>
      <c r="AG88" s="959"/>
      <c r="AH88" s="959"/>
      <c r="AI88" s="959"/>
      <c r="AJ88" s="959"/>
      <c r="AK88" s="963"/>
      <c r="AL88" s="963"/>
      <c r="AM88" s="963"/>
      <c r="AN88" s="963"/>
      <c r="AO88" s="963"/>
      <c r="AP88" s="959">
        <v>13352</v>
      </c>
      <c r="AQ88" s="959"/>
      <c r="AR88" s="959"/>
      <c r="AS88" s="959"/>
      <c r="AT88" s="959"/>
      <c r="AU88" s="959">
        <v>11099</v>
      </c>
      <c r="AV88" s="959"/>
      <c r="AW88" s="959"/>
      <c r="AX88" s="959"/>
      <c r="AY88" s="959"/>
      <c r="AZ88" s="960"/>
      <c r="BA88" s="960"/>
      <c r="BB88" s="960"/>
      <c r="BC88" s="960"/>
      <c r="BD88" s="961"/>
      <c r="BE88" s="224"/>
      <c r="BF88" s="224"/>
      <c r="BG88" s="224"/>
      <c r="BH88" s="224"/>
      <c r="BI88" s="224"/>
      <c r="BJ88" s="224"/>
      <c r="BK88" s="224"/>
      <c r="BL88" s="224"/>
      <c r="BM88" s="224"/>
      <c r="BN88" s="224"/>
      <c r="BO88" s="224"/>
      <c r="BP88" s="224"/>
      <c r="BQ88" s="221">
        <v>82</v>
      </c>
      <c r="BR88" s="226"/>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3"/>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3"/>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3"/>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3"/>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3"/>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3"/>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3"/>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3"/>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3"/>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3"/>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3"/>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3"/>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3"/>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3"/>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378</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855</v>
      </c>
      <c r="CS102" s="953"/>
      <c r="CT102" s="953"/>
      <c r="CU102" s="953"/>
      <c r="CV102" s="954"/>
      <c r="CW102" s="952">
        <v>199</v>
      </c>
      <c r="CX102" s="953"/>
      <c r="CY102" s="953"/>
      <c r="CZ102" s="953"/>
      <c r="DA102" s="954"/>
      <c r="DB102" s="952" t="s">
        <v>561</v>
      </c>
      <c r="DC102" s="953"/>
      <c r="DD102" s="953"/>
      <c r="DE102" s="953"/>
      <c r="DF102" s="954"/>
      <c r="DG102" s="952" t="s">
        <v>561</v>
      </c>
      <c r="DH102" s="953"/>
      <c r="DI102" s="953"/>
      <c r="DJ102" s="953"/>
      <c r="DK102" s="954"/>
      <c r="DL102" s="952" t="s">
        <v>561</v>
      </c>
      <c r="DM102" s="953"/>
      <c r="DN102" s="953"/>
      <c r="DO102" s="953"/>
      <c r="DP102" s="954"/>
      <c r="DQ102" s="952" t="s">
        <v>561</v>
      </c>
      <c r="DR102" s="953"/>
      <c r="DS102" s="953"/>
      <c r="DT102" s="953"/>
      <c r="DU102" s="954"/>
      <c r="DV102" s="937"/>
      <c r="DW102" s="938"/>
      <c r="DX102" s="938"/>
      <c r="DY102" s="938"/>
      <c r="DZ102" s="939"/>
      <c r="EA102" s="213"/>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3"/>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3"/>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3"/>
      <c r="DM105" s="213"/>
      <c r="DN105" s="213"/>
      <c r="DO105" s="213"/>
      <c r="DP105" s="213"/>
      <c r="DQ105" s="213"/>
      <c r="DR105" s="213"/>
      <c r="DS105" s="213"/>
      <c r="DT105" s="213"/>
      <c r="DU105" s="213"/>
      <c r="DV105" s="213"/>
      <c r="DW105" s="213"/>
      <c r="DX105" s="213"/>
      <c r="DY105" s="213"/>
      <c r="DZ105" s="213"/>
      <c r="EA105" s="213"/>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3"/>
      <c r="DM106" s="213"/>
      <c r="DN106" s="213"/>
      <c r="DO106" s="213"/>
      <c r="DP106" s="213"/>
      <c r="DQ106" s="213"/>
      <c r="DR106" s="213"/>
      <c r="DS106" s="213"/>
      <c r="DT106" s="213"/>
      <c r="DU106" s="213"/>
      <c r="DV106" s="213"/>
      <c r="DW106" s="213"/>
      <c r="DX106" s="213"/>
      <c r="DY106" s="213"/>
      <c r="DZ106" s="213"/>
      <c r="EA106" s="213"/>
    </row>
    <row r="107" spans="1:131" s="213" customFormat="1" ht="26.25" customHeight="1" thickBot="1" x14ac:dyDescent="0.25">
      <c r="A107" s="232" t="s">
        <v>405</v>
      </c>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2" t="s">
        <v>406</v>
      </c>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row>
    <row r="108" spans="1:131" s="213" customFormat="1" ht="26.25" customHeight="1" x14ac:dyDescent="0.2">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3" customFormat="1" ht="26.25" customHeight="1" x14ac:dyDescent="0.2">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294</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294</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294</v>
      </c>
      <c r="DR109" s="896"/>
      <c r="DS109" s="896"/>
      <c r="DT109" s="896"/>
      <c r="DU109" s="897"/>
      <c r="DV109" s="898" t="s">
        <v>412</v>
      </c>
      <c r="DW109" s="896"/>
      <c r="DX109" s="896"/>
      <c r="DY109" s="896"/>
      <c r="DZ109" s="929"/>
    </row>
    <row r="110" spans="1:131" s="213" customFormat="1" ht="26.25" customHeight="1" x14ac:dyDescent="0.2">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6132129</v>
      </c>
      <c r="AB110" s="889"/>
      <c r="AC110" s="889"/>
      <c r="AD110" s="889"/>
      <c r="AE110" s="890"/>
      <c r="AF110" s="891">
        <v>6036078</v>
      </c>
      <c r="AG110" s="889"/>
      <c r="AH110" s="889"/>
      <c r="AI110" s="889"/>
      <c r="AJ110" s="890"/>
      <c r="AK110" s="891">
        <v>6234323</v>
      </c>
      <c r="AL110" s="889"/>
      <c r="AM110" s="889"/>
      <c r="AN110" s="889"/>
      <c r="AO110" s="890"/>
      <c r="AP110" s="892">
        <v>12</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63061170</v>
      </c>
      <c r="BR110" s="842"/>
      <c r="BS110" s="842"/>
      <c r="BT110" s="842"/>
      <c r="BU110" s="842"/>
      <c r="BV110" s="842">
        <v>67207396</v>
      </c>
      <c r="BW110" s="842"/>
      <c r="BX110" s="842"/>
      <c r="BY110" s="842"/>
      <c r="BZ110" s="842"/>
      <c r="CA110" s="842">
        <v>74333919</v>
      </c>
      <c r="CB110" s="842"/>
      <c r="CC110" s="842"/>
      <c r="CD110" s="842"/>
      <c r="CE110" s="842"/>
      <c r="CF110" s="866">
        <v>143.30000000000001</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654140</v>
      </c>
      <c r="DH110" s="842"/>
      <c r="DI110" s="842"/>
      <c r="DJ110" s="842"/>
      <c r="DK110" s="842"/>
      <c r="DL110" s="842">
        <v>1990400</v>
      </c>
      <c r="DM110" s="842"/>
      <c r="DN110" s="842"/>
      <c r="DO110" s="842"/>
      <c r="DP110" s="842"/>
      <c r="DQ110" s="842">
        <v>1850321</v>
      </c>
      <c r="DR110" s="842"/>
      <c r="DS110" s="842"/>
      <c r="DT110" s="842"/>
      <c r="DU110" s="842"/>
      <c r="DV110" s="843">
        <v>3.6</v>
      </c>
      <c r="DW110" s="843"/>
      <c r="DX110" s="843"/>
      <c r="DY110" s="843"/>
      <c r="DZ110" s="844"/>
    </row>
    <row r="111" spans="1:131" s="213" customFormat="1" ht="26.25" customHeight="1" x14ac:dyDescent="0.2">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v>654140</v>
      </c>
      <c r="BR111" s="817"/>
      <c r="BS111" s="817"/>
      <c r="BT111" s="817"/>
      <c r="BU111" s="817"/>
      <c r="BV111" s="817">
        <v>1990400</v>
      </c>
      <c r="BW111" s="817"/>
      <c r="BX111" s="817"/>
      <c r="BY111" s="817"/>
      <c r="BZ111" s="817"/>
      <c r="CA111" s="817">
        <v>1850321</v>
      </c>
      <c r="CB111" s="817"/>
      <c r="CC111" s="817"/>
      <c r="CD111" s="817"/>
      <c r="CE111" s="817"/>
      <c r="CF111" s="875">
        <v>3.6</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3" customFormat="1" ht="26.25" customHeight="1" x14ac:dyDescent="0.2">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41667</v>
      </c>
      <c r="AB112" s="780"/>
      <c r="AC112" s="780"/>
      <c r="AD112" s="780"/>
      <c r="AE112" s="781"/>
      <c r="AF112" s="782">
        <v>41667</v>
      </c>
      <c r="AG112" s="780"/>
      <c r="AH112" s="780"/>
      <c r="AI112" s="780"/>
      <c r="AJ112" s="781"/>
      <c r="AK112" s="782">
        <v>25000</v>
      </c>
      <c r="AL112" s="780"/>
      <c r="AM112" s="780"/>
      <c r="AN112" s="780"/>
      <c r="AO112" s="781"/>
      <c r="AP112" s="824">
        <v>0</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14406754</v>
      </c>
      <c r="BR112" s="817"/>
      <c r="BS112" s="817"/>
      <c r="BT112" s="817"/>
      <c r="BU112" s="817"/>
      <c r="BV112" s="817">
        <v>14647560</v>
      </c>
      <c r="BW112" s="817"/>
      <c r="BX112" s="817"/>
      <c r="BY112" s="817"/>
      <c r="BZ112" s="817"/>
      <c r="CA112" s="817">
        <v>14981883</v>
      </c>
      <c r="CB112" s="817"/>
      <c r="CC112" s="817"/>
      <c r="CD112" s="817"/>
      <c r="CE112" s="817"/>
      <c r="CF112" s="875">
        <v>28.9</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3" customFormat="1" ht="26.25" customHeight="1" x14ac:dyDescent="0.2">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1141460</v>
      </c>
      <c r="AB113" s="919"/>
      <c r="AC113" s="919"/>
      <c r="AD113" s="919"/>
      <c r="AE113" s="920"/>
      <c r="AF113" s="921">
        <v>1249071</v>
      </c>
      <c r="AG113" s="919"/>
      <c r="AH113" s="919"/>
      <c r="AI113" s="919"/>
      <c r="AJ113" s="920"/>
      <c r="AK113" s="921">
        <v>1213172</v>
      </c>
      <c r="AL113" s="919"/>
      <c r="AM113" s="919"/>
      <c r="AN113" s="919"/>
      <c r="AO113" s="920"/>
      <c r="AP113" s="922">
        <v>2.2999999999999998</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2306781</v>
      </c>
      <c r="BR113" s="817"/>
      <c r="BS113" s="817"/>
      <c r="BT113" s="817"/>
      <c r="BU113" s="817"/>
      <c r="BV113" s="817">
        <v>4715217</v>
      </c>
      <c r="BW113" s="817"/>
      <c r="BX113" s="817"/>
      <c r="BY113" s="817"/>
      <c r="BZ113" s="817"/>
      <c r="CA113" s="817">
        <v>11099078</v>
      </c>
      <c r="CB113" s="817"/>
      <c r="CC113" s="817"/>
      <c r="CD113" s="817"/>
      <c r="CE113" s="817"/>
      <c r="CF113" s="875">
        <v>21.4</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3" customFormat="1" ht="26.25" customHeight="1" x14ac:dyDescent="0.2">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4898</v>
      </c>
      <c r="AB114" s="780"/>
      <c r="AC114" s="780"/>
      <c r="AD114" s="780"/>
      <c r="AE114" s="781"/>
      <c r="AF114" s="782">
        <v>12470</v>
      </c>
      <c r="AG114" s="780"/>
      <c r="AH114" s="780"/>
      <c r="AI114" s="780"/>
      <c r="AJ114" s="781"/>
      <c r="AK114" s="782">
        <v>111708</v>
      </c>
      <c r="AL114" s="780"/>
      <c r="AM114" s="780"/>
      <c r="AN114" s="780"/>
      <c r="AO114" s="781"/>
      <c r="AP114" s="824">
        <v>0.2</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10697713</v>
      </c>
      <c r="BR114" s="817"/>
      <c r="BS114" s="817"/>
      <c r="BT114" s="817"/>
      <c r="BU114" s="817"/>
      <c r="BV114" s="817">
        <v>10839849</v>
      </c>
      <c r="BW114" s="817"/>
      <c r="BX114" s="817"/>
      <c r="BY114" s="817"/>
      <c r="BZ114" s="817"/>
      <c r="CA114" s="817">
        <v>10902189</v>
      </c>
      <c r="CB114" s="817"/>
      <c r="CC114" s="817"/>
      <c r="CD114" s="817"/>
      <c r="CE114" s="817"/>
      <c r="CF114" s="875">
        <v>21</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3" customFormat="1" ht="26.25" customHeight="1" x14ac:dyDescent="0.2">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654140</v>
      </c>
      <c r="AB115" s="919"/>
      <c r="AC115" s="919"/>
      <c r="AD115" s="919"/>
      <c r="AE115" s="920"/>
      <c r="AF115" s="921">
        <v>122604</v>
      </c>
      <c r="AG115" s="919"/>
      <c r="AH115" s="919"/>
      <c r="AI115" s="919"/>
      <c r="AJ115" s="920"/>
      <c r="AK115" s="921">
        <v>90247</v>
      </c>
      <c r="AL115" s="919"/>
      <c r="AM115" s="919"/>
      <c r="AN115" s="919"/>
      <c r="AO115" s="920"/>
      <c r="AP115" s="922">
        <v>0.2</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3" customFormat="1" ht="26.25" customHeight="1" x14ac:dyDescent="0.2">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3"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7974294</v>
      </c>
      <c r="AB117" s="903"/>
      <c r="AC117" s="903"/>
      <c r="AD117" s="903"/>
      <c r="AE117" s="904"/>
      <c r="AF117" s="905">
        <v>7461890</v>
      </c>
      <c r="AG117" s="903"/>
      <c r="AH117" s="903"/>
      <c r="AI117" s="903"/>
      <c r="AJ117" s="904"/>
      <c r="AK117" s="905">
        <v>7674450</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3" customFormat="1" ht="26.25" customHeight="1" x14ac:dyDescent="0.2">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294</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3" customFormat="1" ht="26.25" customHeight="1" x14ac:dyDescent="0.2">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654140</v>
      </c>
      <c r="AB119" s="889"/>
      <c r="AC119" s="889"/>
      <c r="AD119" s="889"/>
      <c r="AE119" s="890"/>
      <c r="AF119" s="891">
        <v>122604</v>
      </c>
      <c r="AG119" s="889"/>
      <c r="AH119" s="889"/>
      <c r="AI119" s="889"/>
      <c r="AJ119" s="890"/>
      <c r="AK119" s="891">
        <v>90247</v>
      </c>
      <c r="AL119" s="889"/>
      <c r="AM119" s="889"/>
      <c r="AN119" s="889"/>
      <c r="AO119" s="890"/>
      <c r="AP119" s="892">
        <v>0.2</v>
      </c>
      <c r="AQ119" s="893"/>
      <c r="AR119" s="893"/>
      <c r="AS119" s="893"/>
      <c r="AT119" s="894"/>
      <c r="AU119" s="934"/>
      <c r="AV119" s="935"/>
      <c r="AW119" s="935"/>
      <c r="AX119" s="935"/>
      <c r="AY119" s="935"/>
      <c r="AZ119" s="234" t="s">
        <v>177</v>
      </c>
      <c r="BA119" s="234"/>
      <c r="BB119" s="234"/>
      <c r="BC119" s="234"/>
      <c r="BD119" s="234"/>
      <c r="BE119" s="234"/>
      <c r="BF119" s="234"/>
      <c r="BG119" s="234"/>
      <c r="BH119" s="234"/>
      <c r="BI119" s="234"/>
      <c r="BJ119" s="234"/>
      <c r="BK119" s="234"/>
      <c r="BL119" s="234"/>
      <c r="BM119" s="234"/>
      <c r="BN119" s="234"/>
      <c r="BO119" s="877" t="s">
        <v>442</v>
      </c>
      <c r="BP119" s="878"/>
      <c r="BQ119" s="879">
        <v>91126558</v>
      </c>
      <c r="BR119" s="845"/>
      <c r="BS119" s="845"/>
      <c r="BT119" s="845"/>
      <c r="BU119" s="845"/>
      <c r="BV119" s="845">
        <v>99400422</v>
      </c>
      <c r="BW119" s="845"/>
      <c r="BX119" s="845"/>
      <c r="BY119" s="845"/>
      <c r="BZ119" s="845"/>
      <c r="CA119" s="845">
        <v>113167390</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3" customFormat="1" ht="26.25" customHeight="1" x14ac:dyDescent="0.2">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31127239</v>
      </c>
      <c r="BR120" s="842"/>
      <c r="BS120" s="842"/>
      <c r="BT120" s="842"/>
      <c r="BU120" s="842"/>
      <c r="BV120" s="842">
        <v>33371527</v>
      </c>
      <c r="BW120" s="842"/>
      <c r="BX120" s="842"/>
      <c r="BY120" s="842"/>
      <c r="BZ120" s="842"/>
      <c r="CA120" s="842">
        <v>33531547</v>
      </c>
      <c r="CB120" s="842"/>
      <c r="CC120" s="842"/>
      <c r="CD120" s="842"/>
      <c r="CE120" s="842"/>
      <c r="CF120" s="866">
        <v>64.599999999999994</v>
      </c>
      <c r="CG120" s="867"/>
      <c r="CH120" s="867"/>
      <c r="CI120" s="867"/>
      <c r="CJ120" s="867"/>
      <c r="CK120" s="868" t="s">
        <v>446</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8021235</v>
      </c>
      <c r="DH120" s="842"/>
      <c r="DI120" s="842"/>
      <c r="DJ120" s="842"/>
      <c r="DK120" s="842"/>
      <c r="DL120" s="842">
        <v>8009492</v>
      </c>
      <c r="DM120" s="842"/>
      <c r="DN120" s="842"/>
      <c r="DO120" s="842"/>
      <c r="DP120" s="842"/>
      <c r="DQ120" s="842">
        <v>7892981</v>
      </c>
      <c r="DR120" s="842"/>
      <c r="DS120" s="842"/>
      <c r="DT120" s="842"/>
      <c r="DU120" s="842"/>
      <c r="DV120" s="843">
        <v>15.2</v>
      </c>
      <c r="DW120" s="843"/>
      <c r="DX120" s="843"/>
      <c r="DY120" s="843"/>
      <c r="DZ120" s="844"/>
    </row>
    <row r="121" spans="1:130" s="213" customFormat="1" ht="26.25" customHeight="1" x14ac:dyDescent="0.2">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v>17411348</v>
      </c>
      <c r="BR121" s="817"/>
      <c r="BS121" s="817"/>
      <c r="BT121" s="817"/>
      <c r="BU121" s="817"/>
      <c r="BV121" s="817">
        <v>17154362</v>
      </c>
      <c r="BW121" s="817"/>
      <c r="BX121" s="817"/>
      <c r="BY121" s="817"/>
      <c r="BZ121" s="817"/>
      <c r="CA121" s="817">
        <v>17324717</v>
      </c>
      <c r="CB121" s="817"/>
      <c r="CC121" s="817"/>
      <c r="CD121" s="817"/>
      <c r="CE121" s="817"/>
      <c r="CF121" s="875">
        <v>33.4</v>
      </c>
      <c r="CG121" s="876"/>
      <c r="CH121" s="876"/>
      <c r="CI121" s="876"/>
      <c r="CJ121" s="876"/>
      <c r="CK121" s="869"/>
      <c r="CL121" s="855"/>
      <c r="CM121" s="855"/>
      <c r="CN121" s="855"/>
      <c r="CO121" s="856"/>
      <c r="CP121" s="835" t="s">
        <v>395</v>
      </c>
      <c r="CQ121" s="836"/>
      <c r="CR121" s="836"/>
      <c r="CS121" s="836"/>
      <c r="CT121" s="836"/>
      <c r="CU121" s="836"/>
      <c r="CV121" s="836"/>
      <c r="CW121" s="836"/>
      <c r="CX121" s="836"/>
      <c r="CY121" s="836"/>
      <c r="CZ121" s="836"/>
      <c r="DA121" s="836"/>
      <c r="DB121" s="836"/>
      <c r="DC121" s="836"/>
      <c r="DD121" s="836"/>
      <c r="DE121" s="836"/>
      <c r="DF121" s="837"/>
      <c r="DG121" s="816">
        <v>6385519</v>
      </c>
      <c r="DH121" s="817"/>
      <c r="DI121" s="817"/>
      <c r="DJ121" s="817"/>
      <c r="DK121" s="817"/>
      <c r="DL121" s="817">
        <v>6638068</v>
      </c>
      <c r="DM121" s="817"/>
      <c r="DN121" s="817"/>
      <c r="DO121" s="817"/>
      <c r="DP121" s="817"/>
      <c r="DQ121" s="817">
        <v>7088902</v>
      </c>
      <c r="DR121" s="817"/>
      <c r="DS121" s="817"/>
      <c r="DT121" s="817"/>
      <c r="DU121" s="817"/>
      <c r="DV121" s="794">
        <v>13.7</v>
      </c>
      <c r="DW121" s="794"/>
      <c r="DX121" s="794"/>
      <c r="DY121" s="794"/>
      <c r="DZ121" s="795"/>
    </row>
    <row r="122" spans="1:130" s="213" customFormat="1" ht="26.25" customHeight="1" x14ac:dyDescent="0.2">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21803196</v>
      </c>
      <c r="BR122" s="845"/>
      <c r="BS122" s="845"/>
      <c r="BT122" s="845"/>
      <c r="BU122" s="845"/>
      <c r="BV122" s="845">
        <v>21263834</v>
      </c>
      <c r="BW122" s="845"/>
      <c r="BX122" s="845"/>
      <c r="BY122" s="845"/>
      <c r="BZ122" s="845"/>
      <c r="CA122" s="845">
        <v>22787721</v>
      </c>
      <c r="CB122" s="845"/>
      <c r="CC122" s="845"/>
      <c r="CD122" s="845"/>
      <c r="CE122" s="845"/>
      <c r="CF122" s="846">
        <v>43.9</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3" customFormat="1" ht="26.25" customHeight="1" x14ac:dyDescent="0.2">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4" t="s">
        <v>177</v>
      </c>
      <c r="BA123" s="234"/>
      <c r="BB123" s="234"/>
      <c r="BC123" s="234"/>
      <c r="BD123" s="234"/>
      <c r="BE123" s="234"/>
      <c r="BF123" s="234"/>
      <c r="BG123" s="234"/>
      <c r="BH123" s="234"/>
      <c r="BI123" s="234"/>
      <c r="BJ123" s="234"/>
      <c r="BK123" s="234"/>
      <c r="BL123" s="234"/>
      <c r="BM123" s="234"/>
      <c r="BN123" s="234"/>
      <c r="BO123" s="877" t="s">
        <v>450</v>
      </c>
      <c r="BP123" s="878"/>
      <c r="BQ123" s="832">
        <v>70341783</v>
      </c>
      <c r="BR123" s="833"/>
      <c r="BS123" s="833"/>
      <c r="BT123" s="833"/>
      <c r="BU123" s="833"/>
      <c r="BV123" s="833">
        <v>71789723</v>
      </c>
      <c r="BW123" s="833"/>
      <c r="BX123" s="833"/>
      <c r="BY123" s="833"/>
      <c r="BZ123" s="833"/>
      <c r="CA123" s="833">
        <v>73643985</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3" customFormat="1" ht="26.25" customHeight="1" thickBot="1" x14ac:dyDescent="0.25">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44.6</v>
      </c>
      <c r="BR124" s="831"/>
      <c r="BS124" s="831"/>
      <c r="BT124" s="831"/>
      <c r="BU124" s="831"/>
      <c r="BV124" s="831">
        <v>56.2</v>
      </c>
      <c r="BW124" s="831"/>
      <c r="BX124" s="831"/>
      <c r="BY124" s="831"/>
      <c r="BZ124" s="831"/>
      <c r="CA124" s="831">
        <v>76.099999999999994</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3" customFormat="1" ht="26.25" customHeight="1" x14ac:dyDescent="0.2">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35"/>
      <c r="AV125" s="236"/>
      <c r="AW125" s="236"/>
      <c r="AX125" s="236"/>
      <c r="AY125" s="236"/>
      <c r="AZ125" s="236"/>
      <c r="BA125" s="236"/>
      <c r="BB125" s="236"/>
      <c r="BC125" s="236"/>
      <c r="BD125" s="236"/>
      <c r="BE125" s="236"/>
      <c r="BF125" s="236"/>
      <c r="BG125" s="236"/>
      <c r="BH125" s="236"/>
      <c r="BI125" s="236"/>
      <c r="BJ125" s="236"/>
      <c r="BK125" s="236"/>
      <c r="BL125" s="236"/>
      <c r="BM125" s="236"/>
      <c r="BN125" s="236"/>
      <c r="BO125" s="236"/>
      <c r="BP125" s="236"/>
      <c r="BQ125" s="215"/>
      <c r="BR125" s="215"/>
      <c r="BS125" s="215"/>
      <c r="BT125" s="215"/>
      <c r="BU125" s="215"/>
      <c r="BV125" s="215"/>
      <c r="BW125" s="215"/>
      <c r="BX125" s="215"/>
      <c r="BY125" s="215"/>
      <c r="BZ125" s="215"/>
      <c r="CA125" s="215"/>
      <c r="CB125" s="215"/>
      <c r="CC125" s="215"/>
      <c r="CD125" s="215"/>
      <c r="CE125" s="215"/>
      <c r="CF125" s="215"/>
      <c r="CG125" s="215"/>
      <c r="CH125" s="215"/>
      <c r="CI125" s="215"/>
      <c r="CJ125" s="237"/>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3" customFormat="1" ht="26.25" customHeight="1" thickBot="1" x14ac:dyDescent="0.25">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15"/>
      <c r="AV126" s="215"/>
      <c r="AW126" s="215"/>
      <c r="AX126" s="215"/>
      <c r="AY126" s="215"/>
      <c r="AZ126" s="215"/>
      <c r="BA126" s="215"/>
      <c r="BB126" s="215"/>
      <c r="BC126" s="215"/>
      <c r="BD126" s="215"/>
      <c r="BE126" s="215"/>
      <c r="BF126" s="215"/>
      <c r="BG126" s="215"/>
      <c r="BH126" s="215"/>
      <c r="BI126" s="215"/>
      <c r="BJ126" s="215"/>
      <c r="BK126" s="215"/>
      <c r="BL126" s="215"/>
      <c r="BM126" s="215"/>
      <c r="BN126" s="215"/>
      <c r="BO126" s="215"/>
      <c r="BP126" s="215"/>
      <c r="BQ126" s="215"/>
      <c r="BR126" s="215"/>
      <c r="BS126" s="215"/>
      <c r="BT126" s="215"/>
      <c r="BU126" s="215"/>
      <c r="BV126" s="215"/>
      <c r="BW126" s="215"/>
      <c r="BX126" s="215"/>
      <c r="BY126" s="215"/>
      <c r="BZ126" s="215"/>
      <c r="CA126" s="215"/>
      <c r="CB126" s="215"/>
      <c r="CC126" s="215"/>
      <c r="CD126" s="238"/>
      <c r="CE126" s="238"/>
      <c r="CF126" s="238"/>
      <c r="CG126" s="215"/>
      <c r="CH126" s="215"/>
      <c r="CI126" s="215"/>
      <c r="CJ126" s="237"/>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3" customFormat="1" ht="26.25" customHeight="1" x14ac:dyDescent="0.2">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15"/>
      <c r="AV127" s="215"/>
      <c r="AW127" s="215"/>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15"/>
      <c r="CB127" s="215"/>
      <c r="CC127" s="215"/>
      <c r="CD127" s="238"/>
      <c r="CE127" s="238"/>
      <c r="CF127" s="238"/>
      <c r="CG127" s="215"/>
      <c r="CH127" s="215"/>
      <c r="CI127" s="215"/>
      <c r="CJ127" s="237"/>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3" customFormat="1" ht="26.25" customHeight="1" thickBot="1" x14ac:dyDescent="0.25">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v>3294659</v>
      </c>
      <c r="AB128" s="801"/>
      <c r="AC128" s="801"/>
      <c r="AD128" s="801"/>
      <c r="AE128" s="802"/>
      <c r="AF128" s="803">
        <v>3032721</v>
      </c>
      <c r="AG128" s="801"/>
      <c r="AH128" s="801"/>
      <c r="AI128" s="801"/>
      <c r="AJ128" s="802"/>
      <c r="AK128" s="803">
        <v>3035688</v>
      </c>
      <c r="AL128" s="801"/>
      <c r="AM128" s="801"/>
      <c r="AN128" s="801"/>
      <c r="AO128" s="802"/>
      <c r="AP128" s="804"/>
      <c r="AQ128" s="805"/>
      <c r="AR128" s="805"/>
      <c r="AS128" s="805"/>
      <c r="AT128" s="806"/>
      <c r="AU128" s="215"/>
      <c r="AV128" s="215"/>
      <c r="AW128" s="215"/>
      <c r="AX128" s="807" t="s">
        <v>464</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38"/>
      <c r="CB128" s="238"/>
      <c r="CC128" s="238"/>
      <c r="CD128" s="238"/>
      <c r="CE128" s="238"/>
      <c r="CF128" s="238"/>
      <c r="CG128" s="215"/>
      <c r="CH128" s="215"/>
      <c r="CI128" s="215"/>
      <c r="CJ128" s="237"/>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3" customFormat="1" ht="26.25" customHeight="1" x14ac:dyDescent="0.2">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49530365</v>
      </c>
      <c r="AB129" s="780"/>
      <c r="AC129" s="780"/>
      <c r="AD129" s="780"/>
      <c r="AE129" s="781"/>
      <c r="AF129" s="782">
        <v>51812375</v>
      </c>
      <c r="AG129" s="780"/>
      <c r="AH129" s="780"/>
      <c r="AI129" s="780"/>
      <c r="AJ129" s="781"/>
      <c r="AK129" s="782">
        <v>54360214</v>
      </c>
      <c r="AL129" s="780"/>
      <c r="AM129" s="780"/>
      <c r="AN129" s="780"/>
      <c r="AO129" s="781"/>
      <c r="AP129" s="783"/>
      <c r="AQ129" s="784"/>
      <c r="AR129" s="784"/>
      <c r="AS129" s="784"/>
      <c r="AT129" s="785"/>
      <c r="AU129" s="216"/>
      <c r="AV129" s="216"/>
      <c r="AW129" s="216"/>
      <c r="AX129" s="751" t="s">
        <v>467</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39"/>
      <c r="CB129" s="239"/>
      <c r="CC129" s="239"/>
      <c r="CD129" s="239"/>
      <c r="CE129" s="239"/>
      <c r="CF129" s="239"/>
      <c r="CG129" s="239"/>
      <c r="CH129" s="239"/>
      <c r="CI129" s="239"/>
      <c r="CJ129" s="239"/>
      <c r="CK129" s="239"/>
      <c r="CL129" s="239"/>
      <c r="CM129" s="239"/>
      <c r="CN129" s="239"/>
      <c r="CO129" s="239"/>
      <c r="CP129" s="239"/>
      <c r="CQ129" s="239"/>
      <c r="CR129" s="239"/>
      <c r="CS129" s="239"/>
      <c r="CT129" s="239"/>
      <c r="CU129" s="239"/>
      <c r="CV129" s="239"/>
      <c r="CW129" s="239"/>
      <c r="CX129" s="239"/>
      <c r="CY129" s="239"/>
      <c r="CZ129" s="239"/>
      <c r="DA129" s="239"/>
      <c r="DB129" s="239"/>
      <c r="DC129" s="239"/>
      <c r="DD129" s="239"/>
      <c r="DE129" s="239"/>
      <c r="DF129" s="239"/>
      <c r="DG129" s="239"/>
      <c r="DH129" s="239"/>
      <c r="DI129" s="239"/>
      <c r="DJ129" s="239"/>
      <c r="DK129" s="239"/>
      <c r="DL129" s="239"/>
      <c r="DM129" s="239"/>
      <c r="DN129" s="239"/>
      <c r="DO129" s="239"/>
      <c r="DP129" s="216"/>
      <c r="DQ129" s="216"/>
      <c r="DR129" s="216"/>
      <c r="DS129" s="216"/>
      <c r="DT129" s="216"/>
      <c r="DU129" s="216"/>
      <c r="DV129" s="216"/>
      <c r="DW129" s="216"/>
      <c r="DX129" s="216"/>
      <c r="DY129" s="216"/>
      <c r="DZ129" s="216"/>
    </row>
    <row r="130" spans="1:131" s="213" customFormat="1" ht="26.25" customHeight="1" x14ac:dyDescent="0.2">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2934767</v>
      </c>
      <c r="AB130" s="780"/>
      <c r="AC130" s="780"/>
      <c r="AD130" s="780"/>
      <c r="AE130" s="781"/>
      <c r="AF130" s="782">
        <v>2722581</v>
      </c>
      <c r="AG130" s="780"/>
      <c r="AH130" s="780"/>
      <c r="AI130" s="780"/>
      <c r="AJ130" s="781"/>
      <c r="AK130" s="782">
        <v>2470433</v>
      </c>
      <c r="AL130" s="780"/>
      <c r="AM130" s="780"/>
      <c r="AN130" s="780"/>
      <c r="AO130" s="781"/>
      <c r="AP130" s="783"/>
      <c r="AQ130" s="784"/>
      <c r="AR130" s="784"/>
      <c r="AS130" s="784"/>
      <c r="AT130" s="785"/>
      <c r="AU130" s="216"/>
      <c r="AV130" s="216"/>
      <c r="AW130" s="216"/>
      <c r="AX130" s="751" t="s">
        <v>470</v>
      </c>
      <c r="AY130" s="752"/>
      <c r="AZ130" s="752"/>
      <c r="BA130" s="752"/>
      <c r="BB130" s="752"/>
      <c r="BC130" s="752"/>
      <c r="BD130" s="752"/>
      <c r="BE130" s="753"/>
      <c r="BF130" s="754">
        <v>3.7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239"/>
      <c r="DL130" s="239"/>
      <c r="DM130" s="239"/>
      <c r="DN130" s="239"/>
      <c r="DO130" s="239"/>
      <c r="DP130" s="216"/>
      <c r="DQ130" s="216"/>
      <c r="DR130" s="216"/>
      <c r="DS130" s="216"/>
      <c r="DT130" s="216"/>
      <c r="DU130" s="216"/>
      <c r="DV130" s="216"/>
      <c r="DW130" s="216"/>
      <c r="DX130" s="216"/>
      <c r="DY130" s="216"/>
      <c r="DZ130" s="216"/>
    </row>
    <row r="131" spans="1:131" s="213"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46595598</v>
      </c>
      <c r="AB131" s="764"/>
      <c r="AC131" s="764"/>
      <c r="AD131" s="764"/>
      <c r="AE131" s="765"/>
      <c r="AF131" s="766">
        <v>49089794</v>
      </c>
      <c r="AG131" s="764"/>
      <c r="AH131" s="764"/>
      <c r="AI131" s="764"/>
      <c r="AJ131" s="765"/>
      <c r="AK131" s="766">
        <v>51889781</v>
      </c>
      <c r="AL131" s="764"/>
      <c r="AM131" s="764"/>
      <c r="AN131" s="764"/>
      <c r="AO131" s="765"/>
      <c r="AP131" s="767"/>
      <c r="AQ131" s="768"/>
      <c r="AR131" s="768"/>
      <c r="AS131" s="768"/>
      <c r="AT131" s="769"/>
      <c r="AU131" s="216"/>
      <c r="AV131" s="216"/>
      <c r="AW131" s="216"/>
      <c r="AX131" s="729" t="s">
        <v>472</v>
      </c>
      <c r="AY131" s="730"/>
      <c r="AZ131" s="730"/>
      <c r="BA131" s="730"/>
      <c r="BB131" s="730"/>
      <c r="BC131" s="730"/>
      <c r="BD131" s="730"/>
      <c r="BE131" s="731"/>
      <c r="BF131" s="732">
        <v>76.099999999999994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239"/>
      <c r="DL131" s="239"/>
      <c r="DM131" s="239"/>
      <c r="DN131" s="239"/>
      <c r="DO131" s="239"/>
      <c r="DP131" s="216"/>
      <c r="DQ131" s="216"/>
      <c r="DR131" s="216"/>
      <c r="DS131" s="216"/>
      <c r="DT131" s="216"/>
      <c r="DU131" s="216"/>
      <c r="DV131" s="216"/>
      <c r="DW131" s="216"/>
      <c r="DX131" s="216"/>
      <c r="DY131" s="216"/>
      <c r="DZ131" s="216"/>
    </row>
    <row r="132" spans="1:131" s="213" customFormat="1" ht="26.25" customHeight="1" x14ac:dyDescent="0.2">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3.744705669</v>
      </c>
      <c r="AB132" s="745"/>
      <c r="AC132" s="745"/>
      <c r="AD132" s="745"/>
      <c r="AE132" s="746"/>
      <c r="AF132" s="747">
        <v>3.4764619300000001</v>
      </c>
      <c r="AG132" s="745"/>
      <c r="AH132" s="745"/>
      <c r="AI132" s="745"/>
      <c r="AJ132" s="746"/>
      <c r="AK132" s="747">
        <v>4.1787206890000004</v>
      </c>
      <c r="AL132" s="745"/>
      <c r="AM132" s="745"/>
      <c r="AN132" s="745"/>
      <c r="AO132" s="746"/>
      <c r="AP132" s="748"/>
      <c r="AQ132" s="749"/>
      <c r="AR132" s="749"/>
      <c r="AS132" s="749"/>
      <c r="AT132" s="750"/>
      <c r="AU132" s="240"/>
      <c r="AV132" s="216"/>
      <c r="AW132" s="216"/>
      <c r="AX132" s="216"/>
      <c r="AY132" s="216"/>
      <c r="AZ132" s="216"/>
      <c r="BA132" s="216"/>
      <c r="BB132" s="216"/>
      <c r="BC132" s="216"/>
      <c r="BD132" s="216"/>
      <c r="BE132" s="216"/>
      <c r="BF132" s="216"/>
      <c r="BG132" s="216"/>
      <c r="BH132" s="216"/>
      <c r="BI132" s="216"/>
      <c r="BJ132" s="216"/>
      <c r="BK132" s="216"/>
      <c r="BL132" s="216"/>
      <c r="BM132" s="216"/>
      <c r="BN132" s="216"/>
      <c r="BO132" s="216"/>
      <c r="BP132" s="216"/>
      <c r="BQ132" s="216"/>
      <c r="BR132" s="216"/>
      <c r="BS132" s="217"/>
      <c r="BT132" s="216"/>
      <c r="BU132" s="216"/>
      <c r="BV132" s="216"/>
      <c r="BW132" s="216"/>
      <c r="BX132" s="216"/>
      <c r="BY132" s="216"/>
      <c r="BZ132" s="216"/>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239"/>
      <c r="DL132" s="239"/>
      <c r="DM132" s="239"/>
      <c r="DN132" s="239"/>
      <c r="DO132" s="239"/>
      <c r="DP132" s="216"/>
      <c r="DQ132" s="216"/>
      <c r="DR132" s="216"/>
      <c r="DS132" s="216"/>
      <c r="DT132" s="216"/>
      <c r="DU132" s="216"/>
      <c r="DV132" s="216"/>
      <c r="DW132" s="216"/>
      <c r="DX132" s="216"/>
      <c r="DY132" s="216"/>
      <c r="DZ132" s="216"/>
    </row>
    <row r="133" spans="1:131" s="213"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2.9</v>
      </c>
      <c r="AB133" s="724"/>
      <c r="AC133" s="724"/>
      <c r="AD133" s="724"/>
      <c r="AE133" s="725"/>
      <c r="AF133" s="723">
        <v>3.2</v>
      </c>
      <c r="AG133" s="724"/>
      <c r="AH133" s="724"/>
      <c r="AI133" s="724"/>
      <c r="AJ133" s="725"/>
      <c r="AK133" s="723">
        <v>3.7</v>
      </c>
      <c r="AL133" s="724"/>
      <c r="AM133" s="724"/>
      <c r="AN133" s="724"/>
      <c r="AO133" s="725"/>
      <c r="AP133" s="726"/>
      <c r="AQ133" s="727"/>
      <c r="AR133" s="727"/>
      <c r="AS133" s="727"/>
      <c r="AT133" s="728"/>
      <c r="AU133" s="216"/>
      <c r="AV133" s="216"/>
      <c r="AW133" s="216"/>
      <c r="AX133" s="216"/>
      <c r="AY133" s="216"/>
      <c r="AZ133" s="216"/>
      <c r="BA133" s="216"/>
      <c r="BB133" s="216"/>
      <c r="BC133" s="216"/>
      <c r="BD133" s="216"/>
      <c r="BE133" s="216"/>
      <c r="BF133" s="216"/>
      <c r="BG133" s="216"/>
      <c r="BH133" s="216"/>
      <c r="BI133" s="216"/>
      <c r="BJ133" s="216"/>
      <c r="BK133" s="216"/>
      <c r="BL133" s="216"/>
      <c r="BM133" s="216"/>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239"/>
      <c r="DL133" s="239"/>
      <c r="DM133" s="239"/>
      <c r="DN133" s="239"/>
      <c r="DO133" s="239"/>
      <c r="DP133" s="216"/>
      <c r="DQ133" s="216"/>
      <c r="DR133" s="216"/>
      <c r="DS133" s="216"/>
      <c r="DT133" s="216"/>
      <c r="DU133" s="216"/>
      <c r="DV133" s="216"/>
      <c r="DW133" s="216"/>
      <c r="DX133" s="216"/>
      <c r="DY133" s="216"/>
      <c r="DZ133" s="216"/>
    </row>
    <row r="134" spans="1:131" ht="11.25" customHeight="1" x14ac:dyDescent="0.2">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16"/>
      <c r="AV134" s="216"/>
      <c r="AW134" s="216"/>
      <c r="AX134" s="216"/>
      <c r="AY134" s="216"/>
      <c r="AZ134" s="216"/>
      <c r="BA134" s="216"/>
      <c r="BB134" s="216"/>
      <c r="BC134" s="216"/>
      <c r="BD134" s="216"/>
      <c r="BE134" s="216"/>
      <c r="BF134" s="216"/>
      <c r="BG134" s="216"/>
      <c r="BH134" s="216"/>
      <c r="BI134" s="216"/>
      <c r="BJ134" s="216"/>
      <c r="BK134" s="216"/>
      <c r="BL134" s="216"/>
      <c r="BM134" s="216"/>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16"/>
      <c r="DQ134" s="216"/>
      <c r="DR134" s="216"/>
      <c r="DS134" s="216"/>
      <c r="DT134" s="216"/>
      <c r="DU134" s="216"/>
      <c r="DV134" s="216"/>
      <c r="DW134" s="216"/>
      <c r="DX134" s="216"/>
      <c r="DY134" s="216"/>
      <c r="DZ134" s="216"/>
      <c r="EA134" s="213"/>
    </row>
    <row r="135" spans="1:131" ht="14.4" hidden="1" x14ac:dyDescent="0.2">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sheetData>
  <sheetProtection algorithmName="SHA-512" hashValue="6R5fHTFvZ4n2/ZZNHcDiMkQ9oNFx7CjgHXZ6aKC9+vdNLwAPS/3AEmRkB87G5s9reXi18sv10X6yiB+XyxX2Eg==" saltValue="4zJl81CMseKKSFBYMEAyZ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3" customWidth="1"/>
    <col min="121" max="121" width="0" style="242" hidden="1" customWidth="1"/>
    <col min="122" max="16384" width="9" style="242" hidden="1"/>
  </cols>
  <sheetData>
    <row r="1" spans="1:120" ht="13.2" x14ac:dyDescent="0.2">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2"/>
    </row>
    <row r="17" spans="119:120" ht="13.2" x14ac:dyDescent="0.2">
      <c r="DP17" s="242"/>
    </row>
    <row r="18" spans="119:120" ht="13.2" x14ac:dyDescent="0.2"/>
    <row r="19" spans="119:120" ht="13.2" x14ac:dyDescent="0.2"/>
    <row r="20" spans="119:120" ht="13.2" x14ac:dyDescent="0.2">
      <c r="DO20" s="242"/>
      <c r="DP20" s="242"/>
    </row>
    <row r="21" spans="119:120" ht="13.2" x14ac:dyDescent="0.2">
      <c r="DP21" s="242"/>
    </row>
    <row r="22" spans="119:120" ht="13.2" x14ac:dyDescent="0.2"/>
    <row r="23" spans="119:120" ht="13.2" x14ac:dyDescent="0.2">
      <c r="DO23" s="242"/>
      <c r="DP23" s="242"/>
    </row>
    <row r="24" spans="119:120" ht="13.2" x14ac:dyDescent="0.2">
      <c r="DP24" s="242"/>
    </row>
    <row r="25" spans="119:120" ht="13.2" x14ac:dyDescent="0.2">
      <c r="DP25" s="242"/>
    </row>
    <row r="26" spans="119:120" ht="13.2" x14ac:dyDescent="0.2">
      <c r="DO26" s="242"/>
      <c r="DP26" s="242"/>
    </row>
    <row r="27" spans="119:120" ht="13.2" x14ac:dyDescent="0.2"/>
    <row r="28" spans="119:120" ht="13.2" x14ac:dyDescent="0.2">
      <c r="DO28" s="242"/>
      <c r="DP28" s="242"/>
    </row>
    <row r="29" spans="119:120" ht="13.2" x14ac:dyDescent="0.2">
      <c r="DP29" s="242"/>
    </row>
    <row r="30" spans="119:120" ht="13.2" x14ac:dyDescent="0.2"/>
    <row r="31" spans="119:120" ht="13.2" x14ac:dyDescent="0.2">
      <c r="DO31" s="242"/>
      <c r="DP31" s="242"/>
    </row>
    <row r="32" spans="119:120" ht="13.2" x14ac:dyDescent="0.2"/>
    <row r="33" spans="98:120" ht="13.2" x14ac:dyDescent="0.2">
      <c r="DO33" s="242"/>
      <c r="DP33" s="242"/>
    </row>
    <row r="34" spans="98:120" ht="13.2" x14ac:dyDescent="0.2">
      <c r="DM34" s="242"/>
    </row>
    <row r="35" spans="98:120" ht="13.2" x14ac:dyDescent="0.2">
      <c r="CT35" s="242"/>
      <c r="CU35" s="242"/>
      <c r="CV35" s="242"/>
      <c r="CY35" s="242"/>
      <c r="CZ35" s="242"/>
      <c r="DA35" s="242"/>
      <c r="DD35" s="242"/>
      <c r="DE35" s="242"/>
      <c r="DF35" s="242"/>
      <c r="DI35" s="242"/>
      <c r="DJ35" s="242"/>
      <c r="DK35" s="242"/>
      <c r="DM35" s="242"/>
      <c r="DN35" s="242"/>
      <c r="DO35" s="242"/>
      <c r="DP35" s="242"/>
    </row>
    <row r="36" spans="98:120" ht="13.2" x14ac:dyDescent="0.2"/>
    <row r="37" spans="98:120" ht="13.2" x14ac:dyDescent="0.2">
      <c r="CW37" s="242"/>
      <c r="DB37" s="242"/>
      <c r="DG37" s="242"/>
      <c r="DL37" s="242"/>
      <c r="DP37" s="242"/>
    </row>
    <row r="38" spans="98:120" ht="13.2" x14ac:dyDescent="0.2">
      <c r="CT38" s="242"/>
      <c r="CU38" s="242"/>
      <c r="CV38" s="242"/>
      <c r="CW38" s="242"/>
      <c r="CY38" s="242"/>
      <c r="CZ38" s="242"/>
      <c r="DA38" s="242"/>
      <c r="DB38" s="242"/>
      <c r="DD38" s="242"/>
      <c r="DE38" s="242"/>
      <c r="DF38" s="242"/>
      <c r="DG38" s="242"/>
      <c r="DI38" s="242"/>
      <c r="DJ38" s="242"/>
      <c r="DK38" s="242"/>
      <c r="DL38" s="242"/>
      <c r="DN38" s="242"/>
      <c r="DO38" s="242"/>
      <c r="DP38" s="24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2"/>
      <c r="DO49" s="242"/>
      <c r="DP49" s="24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2"/>
      <c r="CS63" s="242"/>
      <c r="CX63" s="242"/>
      <c r="DC63" s="242"/>
      <c r="DH63" s="242"/>
    </row>
    <row r="64" spans="22:120" ht="13.2" x14ac:dyDescent="0.2">
      <c r="V64" s="242"/>
    </row>
    <row r="65" spans="15:120" ht="13.2" x14ac:dyDescent="0.2">
      <c r="X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U65" s="242"/>
      <c r="CZ65" s="242"/>
      <c r="DE65" s="242"/>
      <c r="DJ65" s="242"/>
    </row>
    <row r="66" spans="15:120" ht="13.2" x14ac:dyDescent="0.2">
      <c r="Q66" s="242"/>
      <c r="S66" s="242"/>
      <c r="U66" s="242"/>
      <c r="DM66" s="242"/>
    </row>
    <row r="67" spans="15:120" ht="13.2" x14ac:dyDescent="0.2">
      <c r="O67" s="242"/>
      <c r="P67" s="242"/>
      <c r="R67" s="242"/>
      <c r="T67" s="242"/>
      <c r="Y67" s="242"/>
      <c r="CT67" s="242"/>
      <c r="CV67" s="242"/>
      <c r="CW67" s="242"/>
      <c r="CY67" s="242"/>
      <c r="DA67" s="242"/>
      <c r="DB67" s="242"/>
      <c r="DD67" s="242"/>
      <c r="DF67" s="242"/>
      <c r="DG67" s="242"/>
      <c r="DI67" s="242"/>
      <c r="DK67" s="242"/>
      <c r="DL67" s="242"/>
      <c r="DN67" s="242"/>
      <c r="DO67" s="242"/>
      <c r="DP67" s="242"/>
    </row>
    <row r="68" spans="15:120" ht="13.2" x14ac:dyDescent="0.2"/>
    <row r="69" spans="15:120" ht="13.2" x14ac:dyDescent="0.2"/>
    <row r="70" spans="15:120" ht="13.2" x14ac:dyDescent="0.2"/>
    <row r="71" spans="15:120" ht="13.2" x14ac:dyDescent="0.2"/>
    <row r="72" spans="15:120" ht="13.2" x14ac:dyDescent="0.2">
      <c r="DP72" s="242"/>
    </row>
    <row r="73" spans="15:120" ht="13.2" x14ac:dyDescent="0.2">
      <c r="DP73" s="24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2"/>
      <c r="CX96" s="242"/>
      <c r="DC96" s="242"/>
      <c r="DH96" s="242"/>
    </row>
    <row r="97" spans="24:120" ht="13.2" x14ac:dyDescent="0.2">
      <c r="CS97" s="242"/>
      <c r="CX97" s="242"/>
      <c r="DC97" s="242"/>
      <c r="DH97" s="242"/>
      <c r="DP97" s="243" t="s">
        <v>476</v>
      </c>
    </row>
    <row r="98" spans="24:120" ht="13.2" hidden="1" x14ac:dyDescent="0.2">
      <c r="CS98" s="242"/>
      <c r="CX98" s="242"/>
      <c r="DC98" s="242"/>
      <c r="DH98" s="242"/>
    </row>
    <row r="99" spans="24:120" ht="13.2" hidden="1" x14ac:dyDescent="0.2">
      <c r="CS99" s="242"/>
      <c r="CX99" s="242"/>
      <c r="DC99" s="242"/>
      <c r="DH99" s="242"/>
    </row>
    <row r="101" spans="24:120" ht="12" hidden="1" customHeight="1" x14ac:dyDescent="0.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U101" s="242"/>
      <c r="CZ101" s="242"/>
      <c r="DE101" s="242"/>
      <c r="DJ101" s="242"/>
    </row>
    <row r="102" spans="24:120" ht="1.5" hidden="1" customHeight="1" x14ac:dyDescent="0.2">
      <c r="CU102" s="242"/>
      <c r="CZ102" s="242"/>
      <c r="DE102" s="242"/>
      <c r="DJ102" s="242"/>
      <c r="DM102" s="242"/>
    </row>
    <row r="103" spans="24:120" ht="13.2" hidden="1" x14ac:dyDescent="0.2">
      <c r="CT103" s="242"/>
      <c r="CV103" s="242"/>
      <c r="CW103" s="242"/>
      <c r="CY103" s="242"/>
      <c r="DA103" s="242"/>
      <c r="DB103" s="242"/>
      <c r="DD103" s="242"/>
      <c r="DF103" s="242"/>
      <c r="DG103" s="242"/>
      <c r="DI103" s="242"/>
      <c r="DK103" s="242"/>
      <c r="DL103" s="242"/>
      <c r="DM103" s="242"/>
      <c r="DN103" s="242"/>
      <c r="DO103" s="242"/>
      <c r="DP103" s="242"/>
    </row>
    <row r="104" spans="24:120" ht="13.2" hidden="1" x14ac:dyDescent="0.2">
      <c r="CV104" s="242"/>
      <c r="CW104" s="242"/>
      <c r="DA104" s="242"/>
      <c r="DB104" s="242"/>
      <c r="DF104" s="242"/>
      <c r="DG104" s="242"/>
      <c r="DK104" s="242"/>
      <c r="DL104" s="242"/>
      <c r="DN104" s="242"/>
      <c r="DO104" s="242"/>
      <c r="DP104" s="242"/>
    </row>
    <row r="105" spans="24:120" ht="12.75" hidden="1" customHeight="1" x14ac:dyDescent="0.2"/>
  </sheetData>
  <sheetProtection algorithmName="SHA-512" hashValue="yBYuoa48QqX5PpvmvnnuZ7Wv34kKPdARkFYiUm/eQ3884NAiCp9WxP2BaWKQWIEGI1q7EXJKEJAcrlm823jq6g==" saltValue="zn+PKe5pRJB5DDbg4Ugc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3" customWidth="1"/>
    <col min="117" max="16384" width="9" style="242" hidden="1"/>
  </cols>
  <sheetData>
    <row r="1" spans="2:116" ht="13.2" x14ac:dyDescent="0.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row>
    <row r="2" spans="2:116" ht="13.2" x14ac:dyDescent="0.2"/>
    <row r="3" spans="2:116" ht="13.2" x14ac:dyDescent="0.2"/>
    <row r="4" spans="2:116" ht="13.2" x14ac:dyDescent="0.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c r="CS4" s="242"/>
      <c r="CT4" s="242"/>
      <c r="CU4" s="242"/>
      <c r="CV4" s="242"/>
      <c r="CW4" s="242"/>
      <c r="CX4" s="242"/>
      <c r="CY4" s="242"/>
      <c r="CZ4" s="242"/>
      <c r="DA4" s="242"/>
      <c r="DB4" s="242"/>
      <c r="DC4" s="242"/>
      <c r="DD4" s="242"/>
      <c r="DE4" s="242"/>
      <c r="DF4" s="242"/>
      <c r="DG4" s="242"/>
      <c r="DH4" s="242"/>
      <c r="DI4" s="242"/>
      <c r="DJ4" s="242"/>
      <c r="DK4" s="242"/>
      <c r="DL4" s="242"/>
    </row>
    <row r="5" spans="2:116" ht="13.2" x14ac:dyDescent="0.2">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c r="CS5" s="242"/>
      <c r="CT5" s="242"/>
      <c r="CU5" s="242"/>
      <c r="CV5" s="242"/>
      <c r="CW5" s="242"/>
      <c r="CX5" s="242"/>
      <c r="CY5" s="242"/>
      <c r="CZ5" s="242"/>
      <c r="DA5" s="242"/>
      <c r="DB5" s="242"/>
      <c r="DC5" s="242"/>
      <c r="DD5" s="242"/>
      <c r="DE5" s="242"/>
      <c r="DF5" s="242"/>
      <c r="DG5" s="242"/>
      <c r="DH5" s="242"/>
      <c r="DI5" s="242"/>
      <c r="DJ5" s="242"/>
      <c r="DK5" s="242"/>
      <c r="DL5" s="24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row>
    <row r="19" spans="9:116" ht="13.2" x14ac:dyDescent="0.2"/>
    <row r="20" spans="9:116" ht="13.2" x14ac:dyDescent="0.2"/>
    <row r="21" spans="9:116" ht="13.2" x14ac:dyDescent="0.2">
      <c r="DL21" s="242"/>
    </row>
    <row r="22" spans="9:116" ht="13.2" x14ac:dyDescent="0.2">
      <c r="DI22" s="242"/>
      <c r="DJ22" s="242"/>
      <c r="DK22" s="242"/>
      <c r="DL22" s="242"/>
    </row>
    <row r="23" spans="9:116" ht="13.2" x14ac:dyDescent="0.2">
      <c r="CY23" s="242"/>
      <c r="CZ23" s="242"/>
      <c r="DA23" s="242"/>
      <c r="DB23" s="242"/>
      <c r="DC23" s="242"/>
      <c r="DD23" s="242"/>
      <c r="DE23" s="242"/>
      <c r="DF23" s="242"/>
      <c r="DG23" s="242"/>
      <c r="DH23" s="242"/>
      <c r="DI23" s="242"/>
      <c r="DJ23" s="242"/>
      <c r="DK23" s="242"/>
      <c r="DL23" s="24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2"/>
      <c r="DA35" s="242"/>
      <c r="DB35" s="242"/>
      <c r="DC35" s="242"/>
      <c r="DD35" s="242"/>
      <c r="DE35" s="242"/>
      <c r="DF35" s="242"/>
      <c r="DG35" s="242"/>
      <c r="DH35" s="242"/>
      <c r="DI35" s="242"/>
      <c r="DJ35" s="242"/>
      <c r="DK35" s="242"/>
      <c r="DL35" s="242"/>
    </row>
    <row r="36" spans="15:116" ht="13.2" x14ac:dyDescent="0.2"/>
    <row r="37" spans="15:116" ht="13.2" x14ac:dyDescent="0.2">
      <c r="DL37" s="242"/>
    </row>
    <row r="38" spans="15:116" ht="13.2" x14ac:dyDescent="0.2">
      <c r="DI38" s="242"/>
      <c r="DJ38" s="242"/>
      <c r="DK38" s="242"/>
      <c r="DL38" s="242"/>
    </row>
    <row r="39" spans="15:116" ht="13.2" x14ac:dyDescent="0.2"/>
    <row r="40" spans="15:116" ht="13.2" x14ac:dyDescent="0.2"/>
    <row r="41" spans="15:116" ht="13.2" x14ac:dyDescent="0.2"/>
    <row r="42" spans="15:116" ht="13.2" x14ac:dyDescent="0.2"/>
    <row r="43" spans="15:116" ht="13.2" x14ac:dyDescent="0.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row>
    <row r="44" spans="15:116" ht="13.2" x14ac:dyDescent="0.2">
      <c r="DL44" s="242"/>
    </row>
    <row r="45" spans="15:116" ht="13.2" x14ac:dyDescent="0.2"/>
    <row r="46" spans="15:116" ht="13.2" x14ac:dyDescent="0.2">
      <c r="DA46" s="242"/>
      <c r="DB46" s="242"/>
      <c r="DC46" s="242"/>
      <c r="DD46" s="242"/>
      <c r="DE46" s="242"/>
      <c r="DF46" s="242"/>
      <c r="DG46" s="242"/>
      <c r="DH46" s="242"/>
      <c r="DI46" s="242"/>
      <c r="DJ46" s="242"/>
      <c r="DK46" s="242"/>
      <c r="DL46" s="242"/>
    </row>
    <row r="47" spans="15:116" ht="13.2" x14ac:dyDescent="0.2"/>
    <row r="48" spans="15:116" ht="13.2" x14ac:dyDescent="0.2"/>
    <row r="49" spans="104:116" ht="13.2" x14ac:dyDescent="0.2"/>
    <row r="50" spans="104:116" ht="13.2" x14ac:dyDescent="0.2">
      <c r="CZ50" s="242"/>
      <c r="DA50" s="242"/>
      <c r="DB50" s="242"/>
      <c r="DC50" s="242"/>
      <c r="DD50" s="242"/>
      <c r="DE50" s="242"/>
      <c r="DF50" s="242"/>
      <c r="DG50" s="242"/>
      <c r="DH50" s="242"/>
      <c r="DI50" s="242"/>
      <c r="DJ50" s="242"/>
      <c r="DK50" s="242"/>
      <c r="DL50" s="242"/>
    </row>
    <row r="51" spans="104:116" ht="13.2" x14ac:dyDescent="0.2"/>
    <row r="52" spans="104:116" ht="13.2" x14ac:dyDescent="0.2"/>
    <row r="53" spans="104:116" ht="13.2" x14ac:dyDescent="0.2">
      <c r="DL53" s="24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2"/>
      <c r="DD67" s="242"/>
      <c r="DE67" s="242"/>
      <c r="DF67" s="242"/>
      <c r="DG67" s="242"/>
      <c r="DH67" s="242"/>
      <c r="DI67" s="242"/>
      <c r="DJ67" s="242"/>
      <c r="DK67" s="242"/>
      <c r="DL67" s="24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TYAKzh0cLYCIvpBZqyjfSxDVQpRMIqbQNXFzXRQBTcNcPvTaT8Lqbf3WrDm0eT+uvPXUunc5o8eN/z5NKjWDg==" saltValue="EjFq9092c8/7F1nrlP6Z+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4" customWidth="1"/>
    <col min="37" max="44" width="17" style="244" customWidth="1"/>
    <col min="45" max="45" width="6.109375" style="251" customWidth="1"/>
    <col min="46" max="46" width="3" style="249" customWidth="1"/>
    <col min="47" max="47" width="19.109375" style="244" hidden="1" customWidth="1"/>
    <col min="48" max="52" width="12.6640625" style="244" hidden="1" customWidth="1"/>
    <col min="53" max="16384" width="8.6640625" style="244" hidden="1"/>
  </cols>
  <sheetData>
    <row r="1" spans="1:46" ht="13.2" x14ac:dyDescent="0.2">
      <c r="AS1" s="245"/>
      <c r="AT1" s="245"/>
    </row>
    <row r="2" spans="1:46" ht="13.2" x14ac:dyDescent="0.2">
      <c r="AS2" s="245"/>
      <c r="AT2" s="245"/>
    </row>
    <row r="3" spans="1:46" ht="13.2" x14ac:dyDescent="0.2">
      <c r="AS3" s="245"/>
      <c r="AT3" s="245"/>
    </row>
    <row r="4" spans="1:46" ht="13.2" x14ac:dyDescent="0.2">
      <c r="AS4" s="245"/>
      <c r="AT4" s="245"/>
    </row>
    <row r="5" spans="1:46" ht="16.2" x14ac:dyDescent="0.2">
      <c r="A5" s="246" t="s">
        <v>477</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ht="13.2" x14ac:dyDescent="0.2">
      <c r="A6" s="249"/>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50" t="s">
        <v>478</v>
      </c>
      <c r="AL6" s="250"/>
      <c r="AM6" s="250"/>
      <c r="AN6" s="250"/>
      <c r="AO6" s="245"/>
      <c r="AP6" s="245"/>
      <c r="AQ6" s="245"/>
      <c r="AR6" s="245"/>
    </row>
    <row r="7" spans="1:46" ht="13.5" customHeight="1" x14ac:dyDescent="0.2">
      <c r="A7" s="249"/>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52"/>
      <c r="AL7" s="253"/>
      <c r="AM7" s="253"/>
      <c r="AN7" s="254"/>
      <c r="AO7" s="1118" t="s">
        <v>479</v>
      </c>
      <c r="AP7" s="255"/>
      <c r="AQ7" s="256" t="s">
        <v>480</v>
      </c>
      <c r="AR7" s="257"/>
    </row>
    <row r="8" spans="1:46" ht="13.2" x14ac:dyDescent="0.2">
      <c r="A8" s="249"/>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58"/>
      <c r="AL8" s="259"/>
      <c r="AM8" s="259"/>
      <c r="AN8" s="260"/>
      <c r="AO8" s="1119"/>
      <c r="AP8" s="261" t="s">
        <v>481</v>
      </c>
      <c r="AQ8" s="262" t="s">
        <v>482</v>
      </c>
      <c r="AR8" s="263" t="s">
        <v>483</v>
      </c>
    </row>
    <row r="9" spans="1:46" ht="13.2" x14ac:dyDescent="0.2">
      <c r="A9" s="249"/>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1130" t="s">
        <v>484</v>
      </c>
      <c r="AL9" s="1131"/>
      <c r="AM9" s="1131"/>
      <c r="AN9" s="1132"/>
      <c r="AO9" s="264">
        <v>16867696</v>
      </c>
      <c r="AP9" s="264">
        <v>75496</v>
      </c>
      <c r="AQ9" s="265">
        <v>70143</v>
      </c>
      <c r="AR9" s="266">
        <v>7.6</v>
      </c>
    </row>
    <row r="10" spans="1:46" ht="13.5" customHeight="1" x14ac:dyDescent="0.2">
      <c r="A10" s="249"/>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1130" t="s">
        <v>485</v>
      </c>
      <c r="AL10" s="1131"/>
      <c r="AM10" s="1131"/>
      <c r="AN10" s="1132"/>
      <c r="AO10" s="267">
        <v>1097</v>
      </c>
      <c r="AP10" s="267">
        <v>5</v>
      </c>
      <c r="AQ10" s="268">
        <v>2309</v>
      </c>
      <c r="AR10" s="269">
        <v>-99.8</v>
      </c>
    </row>
    <row r="11" spans="1:46" ht="13.5" customHeight="1" x14ac:dyDescent="0.2">
      <c r="A11" s="249"/>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1130" t="s">
        <v>486</v>
      </c>
      <c r="AL11" s="1131"/>
      <c r="AM11" s="1131"/>
      <c r="AN11" s="1132"/>
      <c r="AO11" s="267">
        <v>1025275</v>
      </c>
      <c r="AP11" s="267">
        <v>4589</v>
      </c>
      <c r="AQ11" s="268">
        <v>1878</v>
      </c>
      <c r="AR11" s="269">
        <v>144.4</v>
      </c>
    </row>
    <row r="12" spans="1:46" ht="13.5" customHeight="1" x14ac:dyDescent="0.2">
      <c r="A12" s="249"/>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1130" t="s">
        <v>487</v>
      </c>
      <c r="AL12" s="1131"/>
      <c r="AM12" s="1131"/>
      <c r="AN12" s="1132"/>
      <c r="AO12" s="267" t="s">
        <v>488</v>
      </c>
      <c r="AP12" s="267" t="s">
        <v>488</v>
      </c>
      <c r="AQ12" s="268">
        <v>30</v>
      </c>
      <c r="AR12" s="269" t="s">
        <v>488</v>
      </c>
    </row>
    <row r="13" spans="1:46" ht="13.5" customHeight="1" x14ac:dyDescent="0.2">
      <c r="A13" s="249"/>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1130" t="s">
        <v>489</v>
      </c>
      <c r="AL13" s="1131"/>
      <c r="AM13" s="1131"/>
      <c r="AN13" s="1132"/>
      <c r="AO13" s="267">
        <v>395756</v>
      </c>
      <c r="AP13" s="267">
        <v>1771</v>
      </c>
      <c r="AQ13" s="268">
        <v>1863</v>
      </c>
      <c r="AR13" s="269">
        <v>-4.9000000000000004</v>
      </c>
    </row>
    <row r="14" spans="1:46" ht="13.5" customHeight="1" x14ac:dyDescent="0.2">
      <c r="A14" s="249"/>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1130" t="s">
        <v>490</v>
      </c>
      <c r="AL14" s="1131"/>
      <c r="AM14" s="1131"/>
      <c r="AN14" s="1132"/>
      <c r="AO14" s="267">
        <v>428014</v>
      </c>
      <c r="AP14" s="267">
        <v>1916</v>
      </c>
      <c r="AQ14" s="268">
        <v>1453</v>
      </c>
      <c r="AR14" s="269">
        <v>31.9</v>
      </c>
    </row>
    <row r="15" spans="1:46" ht="13.5" customHeight="1" x14ac:dyDescent="0.2">
      <c r="A15" s="249"/>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1133" t="s">
        <v>491</v>
      </c>
      <c r="AL15" s="1134"/>
      <c r="AM15" s="1134"/>
      <c r="AN15" s="1135"/>
      <c r="AO15" s="267">
        <v>-1018393</v>
      </c>
      <c r="AP15" s="267">
        <v>-4558</v>
      </c>
      <c r="AQ15" s="268">
        <v>-3932</v>
      </c>
      <c r="AR15" s="269">
        <v>15.9</v>
      </c>
    </row>
    <row r="16" spans="1:46" ht="13.2" x14ac:dyDescent="0.2">
      <c r="A16" s="249"/>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1133" t="s">
        <v>177</v>
      </c>
      <c r="AL16" s="1134"/>
      <c r="AM16" s="1134"/>
      <c r="AN16" s="1135"/>
      <c r="AO16" s="267">
        <v>17699445</v>
      </c>
      <c r="AP16" s="267">
        <v>79219</v>
      </c>
      <c r="AQ16" s="268">
        <v>73743</v>
      </c>
      <c r="AR16" s="269">
        <v>7.4</v>
      </c>
    </row>
    <row r="17" spans="1:46" ht="13.2" x14ac:dyDescent="0.2">
      <c r="A17" s="249"/>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70"/>
    </row>
    <row r="18" spans="1:46" ht="13.2" x14ac:dyDescent="0.2">
      <c r="A18" s="249"/>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71"/>
      <c r="AR18" s="271"/>
    </row>
    <row r="19" spans="1:46" ht="13.2" x14ac:dyDescent="0.2">
      <c r="A19" s="249"/>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t="s">
        <v>492</v>
      </c>
      <c r="AL19" s="245"/>
      <c r="AM19" s="245"/>
      <c r="AN19" s="245"/>
      <c r="AO19" s="245"/>
      <c r="AP19" s="245"/>
      <c r="AQ19" s="245"/>
      <c r="AR19" s="245"/>
    </row>
    <row r="20" spans="1:46" ht="13.2" x14ac:dyDescent="0.2">
      <c r="A20" s="249"/>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72"/>
      <c r="AL20" s="273"/>
      <c r="AM20" s="273"/>
      <c r="AN20" s="274"/>
      <c r="AO20" s="275" t="s">
        <v>493</v>
      </c>
      <c r="AP20" s="276" t="s">
        <v>494</v>
      </c>
      <c r="AQ20" s="277" t="s">
        <v>495</v>
      </c>
      <c r="AR20" s="278"/>
    </row>
    <row r="21" spans="1:46" s="284" customFormat="1" ht="13.2" x14ac:dyDescent="0.2">
      <c r="A21" s="279"/>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1136" t="s">
        <v>496</v>
      </c>
      <c r="AL21" s="1137"/>
      <c r="AM21" s="1137"/>
      <c r="AN21" s="1138"/>
      <c r="AO21" s="280">
        <v>6.35</v>
      </c>
      <c r="AP21" s="281">
        <v>6.58</v>
      </c>
      <c r="AQ21" s="282">
        <v>-0.23</v>
      </c>
      <c r="AR21" s="250"/>
      <c r="AS21" s="283"/>
      <c r="AT21" s="279"/>
    </row>
    <row r="22" spans="1:46" s="284" customFormat="1" ht="13.2" x14ac:dyDescent="0.2">
      <c r="A22" s="27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1136" t="s">
        <v>497</v>
      </c>
      <c r="AL22" s="1137"/>
      <c r="AM22" s="1137"/>
      <c r="AN22" s="1138"/>
      <c r="AO22" s="285">
        <v>99.9</v>
      </c>
      <c r="AP22" s="286">
        <v>99.4</v>
      </c>
      <c r="AQ22" s="287">
        <v>0.5</v>
      </c>
      <c r="AR22" s="271"/>
      <c r="AS22" s="283"/>
      <c r="AT22" s="279"/>
    </row>
    <row r="23" spans="1:46" s="284" customFormat="1" ht="13.2" x14ac:dyDescent="0.2">
      <c r="A23" s="279"/>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71"/>
      <c r="AQ23" s="271"/>
      <c r="AR23" s="271"/>
      <c r="AS23" s="283"/>
      <c r="AT23" s="279"/>
    </row>
    <row r="24" spans="1:46" s="284" customFormat="1" ht="13.2" x14ac:dyDescent="0.2">
      <c r="A24" s="279"/>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71"/>
      <c r="AQ24" s="271"/>
      <c r="AR24" s="271"/>
      <c r="AS24" s="283"/>
      <c r="AT24" s="279"/>
    </row>
    <row r="25" spans="1:46" s="284" customFormat="1" ht="13.2" x14ac:dyDescent="0.2">
      <c r="A25" s="288"/>
      <c r="B25" s="289"/>
      <c r="C25" s="289"/>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90"/>
      <c r="AQ25" s="290"/>
      <c r="AR25" s="290"/>
      <c r="AS25" s="291"/>
      <c r="AT25" s="279"/>
    </row>
    <row r="26" spans="1:46" s="284" customFormat="1" ht="13.2" x14ac:dyDescent="0.2">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0"/>
    </row>
    <row r="27" spans="1:46" ht="13.2" x14ac:dyDescent="0.2">
      <c r="A27" s="292"/>
      <c r="AO27" s="245"/>
      <c r="AP27" s="245"/>
      <c r="AQ27" s="245"/>
      <c r="AR27" s="245"/>
      <c r="AS27" s="245"/>
      <c r="AT27" s="245"/>
    </row>
    <row r="28" spans="1:46" ht="16.2" x14ac:dyDescent="0.2">
      <c r="A28" s="246" t="s">
        <v>499</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3"/>
    </row>
    <row r="29" spans="1:46" ht="13.2" x14ac:dyDescent="0.2">
      <c r="A29" s="249"/>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50" t="s">
        <v>500</v>
      </c>
      <c r="AL29" s="250"/>
      <c r="AM29" s="250"/>
      <c r="AN29" s="250"/>
      <c r="AO29" s="245"/>
      <c r="AP29" s="245"/>
      <c r="AQ29" s="245"/>
      <c r="AR29" s="245"/>
      <c r="AS29" s="294"/>
    </row>
    <row r="30" spans="1:46" ht="13.5" customHeight="1" x14ac:dyDescent="0.2">
      <c r="A30" s="249"/>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52"/>
      <c r="AL30" s="253"/>
      <c r="AM30" s="253"/>
      <c r="AN30" s="254"/>
      <c r="AO30" s="1118" t="s">
        <v>479</v>
      </c>
      <c r="AP30" s="255"/>
      <c r="AQ30" s="256" t="s">
        <v>480</v>
      </c>
      <c r="AR30" s="257"/>
    </row>
    <row r="31" spans="1:46" ht="13.2" x14ac:dyDescent="0.2">
      <c r="A31" s="249"/>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58"/>
      <c r="AL31" s="259"/>
      <c r="AM31" s="259"/>
      <c r="AN31" s="260"/>
      <c r="AO31" s="1119"/>
      <c r="AP31" s="261" t="s">
        <v>481</v>
      </c>
      <c r="AQ31" s="262" t="s">
        <v>482</v>
      </c>
      <c r="AR31" s="263" t="s">
        <v>483</v>
      </c>
    </row>
    <row r="32" spans="1:46" ht="27" customHeight="1" x14ac:dyDescent="0.2">
      <c r="A32" s="249"/>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1120" t="s">
        <v>501</v>
      </c>
      <c r="AL32" s="1121"/>
      <c r="AM32" s="1121"/>
      <c r="AN32" s="1122"/>
      <c r="AO32" s="295">
        <v>6234323</v>
      </c>
      <c r="AP32" s="295">
        <v>27904</v>
      </c>
      <c r="AQ32" s="296">
        <v>30085</v>
      </c>
      <c r="AR32" s="297">
        <v>-7.2</v>
      </c>
    </row>
    <row r="33" spans="1:46" ht="13.5" customHeight="1" x14ac:dyDescent="0.2">
      <c r="A33" s="249"/>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1120" t="s">
        <v>502</v>
      </c>
      <c r="AL33" s="1121"/>
      <c r="AM33" s="1121"/>
      <c r="AN33" s="1122"/>
      <c r="AO33" s="295" t="s">
        <v>488</v>
      </c>
      <c r="AP33" s="295" t="s">
        <v>488</v>
      </c>
      <c r="AQ33" s="296" t="s">
        <v>488</v>
      </c>
      <c r="AR33" s="297" t="s">
        <v>488</v>
      </c>
    </row>
    <row r="34" spans="1:46" ht="27" customHeight="1" x14ac:dyDescent="0.2">
      <c r="A34" s="249"/>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1120" t="s">
        <v>503</v>
      </c>
      <c r="AL34" s="1121"/>
      <c r="AM34" s="1121"/>
      <c r="AN34" s="1122"/>
      <c r="AO34" s="295">
        <v>25000</v>
      </c>
      <c r="AP34" s="295">
        <v>112</v>
      </c>
      <c r="AQ34" s="296">
        <v>20</v>
      </c>
      <c r="AR34" s="297">
        <v>460</v>
      </c>
    </row>
    <row r="35" spans="1:46" ht="27" customHeight="1" x14ac:dyDescent="0.2">
      <c r="A35" s="249"/>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1120" t="s">
        <v>504</v>
      </c>
      <c r="AL35" s="1121"/>
      <c r="AM35" s="1121"/>
      <c r="AN35" s="1122"/>
      <c r="AO35" s="295">
        <v>1213172</v>
      </c>
      <c r="AP35" s="295">
        <v>5430</v>
      </c>
      <c r="AQ35" s="296">
        <v>7684</v>
      </c>
      <c r="AR35" s="297">
        <v>-29.3</v>
      </c>
    </row>
    <row r="36" spans="1:46" ht="27" customHeight="1" x14ac:dyDescent="0.2">
      <c r="A36" s="249"/>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c r="AJ36" s="245"/>
      <c r="AK36" s="1120" t="s">
        <v>505</v>
      </c>
      <c r="AL36" s="1121"/>
      <c r="AM36" s="1121"/>
      <c r="AN36" s="1122"/>
      <c r="AO36" s="295">
        <v>111708</v>
      </c>
      <c r="AP36" s="295">
        <v>500</v>
      </c>
      <c r="AQ36" s="296">
        <v>531</v>
      </c>
      <c r="AR36" s="297">
        <v>-5.8</v>
      </c>
    </row>
    <row r="37" spans="1:46" ht="13.5" customHeight="1" x14ac:dyDescent="0.2">
      <c r="A37" s="249"/>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1120" t="s">
        <v>506</v>
      </c>
      <c r="AL37" s="1121"/>
      <c r="AM37" s="1121"/>
      <c r="AN37" s="1122"/>
      <c r="AO37" s="295">
        <v>90247</v>
      </c>
      <c r="AP37" s="295">
        <v>404</v>
      </c>
      <c r="AQ37" s="296">
        <v>977</v>
      </c>
      <c r="AR37" s="297">
        <v>-58.6</v>
      </c>
    </row>
    <row r="38" spans="1:46" ht="27" customHeight="1" x14ac:dyDescent="0.2">
      <c r="A38" s="249"/>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1123" t="s">
        <v>507</v>
      </c>
      <c r="AL38" s="1124"/>
      <c r="AM38" s="1124"/>
      <c r="AN38" s="1125"/>
      <c r="AO38" s="298" t="s">
        <v>488</v>
      </c>
      <c r="AP38" s="298" t="s">
        <v>488</v>
      </c>
      <c r="AQ38" s="299">
        <v>0</v>
      </c>
      <c r="AR38" s="287" t="s">
        <v>488</v>
      </c>
      <c r="AS38" s="294"/>
    </row>
    <row r="39" spans="1:46" ht="13.2" x14ac:dyDescent="0.2">
      <c r="A39" s="249"/>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1123" t="s">
        <v>508</v>
      </c>
      <c r="AL39" s="1124"/>
      <c r="AM39" s="1124"/>
      <c r="AN39" s="1125"/>
      <c r="AO39" s="295">
        <v>-3035688</v>
      </c>
      <c r="AP39" s="295">
        <v>-13587</v>
      </c>
      <c r="AQ39" s="296">
        <v>-7625</v>
      </c>
      <c r="AR39" s="297">
        <v>78.2</v>
      </c>
      <c r="AS39" s="294"/>
    </row>
    <row r="40" spans="1:46" ht="27" customHeight="1" x14ac:dyDescent="0.2">
      <c r="A40" s="249"/>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1120" t="s">
        <v>509</v>
      </c>
      <c r="AL40" s="1121"/>
      <c r="AM40" s="1121"/>
      <c r="AN40" s="1122"/>
      <c r="AO40" s="295">
        <v>-2470433</v>
      </c>
      <c r="AP40" s="295">
        <v>-11057</v>
      </c>
      <c r="AQ40" s="296">
        <v>-22878</v>
      </c>
      <c r="AR40" s="297">
        <v>-51.7</v>
      </c>
      <c r="AS40" s="294"/>
    </row>
    <row r="41" spans="1:46" ht="13.2" x14ac:dyDescent="0.2">
      <c r="A41" s="249"/>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1126" t="s">
        <v>287</v>
      </c>
      <c r="AL41" s="1127"/>
      <c r="AM41" s="1127"/>
      <c r="AN41" s="1128"/>
      <c r="AO41" s="295">
        <v>2168329</v>
      </c>
      <c r="AP41" s="295">
        <v>9705</v>
      </c>
      <c r="AQ41" s="296">
        <v>8794</v>
      </c>
      <c r="AR41" s="297">
        <v>10.4</v>
      </c>
      <c r="AS41" s="294"/>
    </row>
    <row r="42" spans="1:46" ht="13.2" x14ac:dyDescent="0.2">
      <c r="A42" s="249"/>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300"/>
      <c r="AL42" s="245"/>
      <c r="AM42" s="245"/>
      <c r="AN42" s="245"/>
      <c r="AO42" s="245"/>
      <c r="AP42" s="245"/>
      <c r="AQ42" s="271"/>
      <c r="AR42" s="271"/>
      <c r="AS42" s="294"/>
    </row>
    <row r="43" spans="1:46" ht="13.2" x14ac:dyDescent="0.2">
      <c r="A43" s="249"/>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301"/>
      <c r="AQ43" s="271"/>
      <c r="AR43" s="245"/>
      <c r="AS43" s="294"/>
    </row>
    <row r="44" spans="1:46" ht="13.2" x14ac:dyDescent="0.2">
      <c r="A44" s="249"/>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71"/>
      <c r="AR44" s="245"/>
    </row>
    <row r="45" spans="1:46" ht="13.2" x14ac:dyDescent="0.2">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2"/>
      <c r="AR45" s="247"/>
      <c r="AS45" s="247"/>
      <c r="AT45" s="245"/>
    </row>
    <row r="46" spans="1:46" ht="13.2" x14ac:dyDescent="0.2">
      <c r="A46" s="303"/>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245"/>
    </row>
    <row r="47" spans="1:46" ht="17.25" customHeight="1" x14ac:dyDescent="0.2">
      <c r="A47" s="304" t="s">
        <v>510</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row>
    <row r="48" spans="1:46" ht="13.2" x14ac:dyDescent="0.2">
      <c r="A48" s="249"/>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305" t="s">
        <v>511</v>
      </c>
      <c r="AL48" s="305"/>
      <c r="AM48" s="305"/>
      <c r="AN48" s="305"/>
      <c r="AO48" s="305"/>
      <c r="AP48" s="305"/>
      <c r="AQ48" s="306"/>
      <c r="AR48" s="305"/>
    </row>
    <row r="49" spans="1:44" ht="13.5" customHeight="1" x14ac:dyDescent="0.2">
      <c r="A49" s="249"/>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307"/>
      <c r="AL49" s="308"/>
      <c r="AM49" s="1113" t="s">
        <v>479</v>
      </c>
      <c r="AN49" s="1115" t="s">
        <v>512</v>
      </c>
      <c r="AO49" s="1116"/>
      <c r="AP49" s="1116"/>
      <c r="AQ49" s="1116"/>
      <c r="AR49" s="1117"/>
    </row>
    <row r="50" spans="1:44" ht="13.2" x14ac:dyDescent="0.2">
      <c r="A50" s="249"/>
      <c r="B50" s="245"/>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c r="AB50" s="245"/>
      <c r="AC50" s="245"/>
      <c r="AD50" s="245"/>
      <c r="AE50" s="245"/>
      <c r="AF50" s="245"/>
      <c r="AG50" s="245"/>
      <c r="AH50" s="245"/>
      <c r="AI50" s="245"/>
      <c r="AJ50" s="245"/>
      <c r="AK50" s="309"/>
      <c r="AL50" s="310"/>
      <c r="AM50" s="1114"/>
      <c r="AN50" s="311" t="s">
        <v>513</v>
      </c>
      <c r="AO50" s="312" t="s">
        <v>514</v>
      </c>
      <c r="AP50" s="313" t="s">
        <v>515</v>
      </c>
      <c r="AQ50" s="314" t="s">
        <v>516</v>
      </c>
      <c r="AR50" s="315" t="s">
        <v>517</v>
      </c>
    </row>
    <row r="51" spans="1:44" ht="13.2" x14ac:dyDescent="0.2">
      <c r="A51" s="249"/>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307" t="s">
        <v>518</v>
      </c>
      <c r="AL51" s="308"/>
      <c r="AM51" s="316">
        <v>13059676</v>
      </c>
      <c r="AN51" s="317">
        <v>58378</v>
      </c>
      <c r="AO51" s="318">
        <v>8</v>
      </c>
      <c r="AP51" s="319">
        <v>43261</v>
      </c>
      <c r="AQ51" s="320">
        <v>-6</v>
      </c>
      <c r="AR51" s="321">
        <v>14</v>
      </c>
    </row>
    <row r="52" spans="1:44" ht="13.2" x14ac:dyDescent="0.2">
      <c r="A52" s="249"/>
      <c r="B52" s="245"/>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322"/>
      <c r="AL52" s="323" t="s">
        <v>519</v>
      </c>
      <c r="AM52" s="324">
        <v>10613254</v>
      </c>
      <c r="AN52" s="325">
        <v>47442</v>
      </c>
      <c r="AO52" s="326">
        <v>13.6</v>
      </c>
      <c r="AP52" s="327">
        <v>24721</v>
      </c>
      <c r="AQ52" s="328">
        <v>-1.7</v>
      </c>
      <c r="AR52" s="329">
        <v>15.3</v>
      </c>
    </row>
    <row r="53" spans="1:44" ht="13.2" x14ac:dyDescent="0.2">
      <c r="A53" s="249"/>
      <c r="B53" s="245"/>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307" t="s">
        <v>520</v>
      </c>
      <c r="AL53" s="308"/>
      <c r="AM53" s="316">
        <v>10691845</v>
      </c>
      <c r="AN53" s="317">
        <v>47849</v>
      </c>
      <c r="AO53" s="318">
        <v>-18</v>
      </c>
      <c r="AP53" s="319">
        <v>40626</v>
      </c>
      <c r="AQ53" s="320">
        <v>-6.1</v>
      </c>
      <c r="AR53" s="321">
        <v>-11.9</v>
      </c>
    </row>
    <row r="54" spans="1:44" ht="13.2" x14ac:dyDescent="0.2">
      <c r="A54" s="249"/>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322"/>
      <c r="AL54" s="323" t="s">
        <v>519</v>
      </c>
      <c r="AM54" s="324">
        <v>9227041</v>
      </c>
      <c r="AN54" s="325">
        <v>41293</v>
      </c>
      <c r="AO54" s="326">
        <v>-13</v>
      </c>
      <c r="AP54" s="327">
        <v>24279</v>
      </c>
      <c r="AQ54" s="328">
        <v>-1.8</v>
      </c>
      <c r="AR54" s="329">
        <v>-11.2</v>
      </c>
    </row>
    <row r="55" spans="1:44" ht="13.2" x14ac:dyDescent="0.2">
      <c r="A55" s="249"/>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307" t="s">
        <v>521</v>
      </c>
      <c r="AL55" s="308"/>
      <c r="AM55" s="316">
        <v>12555188</v>
      </c>
      <c r="AN55" s="317">
        <v>56091</v>
      </c>
      <c r="AO55" s="318">
        <v>17.2</v>
      </c>
      <c r="AP55" s="319">
        <v>46133</v>
      </c>
      <c r="AQ55" s="320">
        <v>13.6</v>
      </c>
      <c r="AR55" s="321">
        <v>3.6</v>
      </c>
    </row>
    <row r="56" spans="1:44" ht="13.2" x14ac:dyDescent="0.2">
      <c r="A56" s="249"/>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322"/>
      <c r="AL56" s="323" t="s">
        <v>519</v>
      </c>
      <c r="AM56" s="324">
        <v>10349453</v>
      </c>
      <c r="AN56" s="325">
        <v>46237</v>
      </c>
      <c r="AO56" s="326">
        <v>12</v>
      </c>
      <c r="AP56" s="327">
        <v>27280</v>
      </c>
      <c r="AQ56" s="328">
        <v>12.4</v>
      </c>
      <c r="AR56" s="329">
        <v>-0.4</v>
      </c>
    </row>
    <row r="57" spans="1:44" ht="13.2" x14ac:dyDescent="0.2">
      <c r="A57" s="249"/>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307" t="s">
        <v>522</v>
      </c>
      <c r="AL57" s="308"/>
      <c r="AM57" s="316">
        <v>13243518</v>
      </c>
      <c r="AN57" s="317">
        <v>59139</v>
      </c>
      <c r="AO57" s="318">
        <v>5.4</v>
      </c>
      <c r="AP57" s="319">
        <v>49174</v>
      </c>
      <c r="AQ57" s="320">
        <v>6.6</v>
      </c>
      <c r="AR57" s="321">
        <v>-1.2</v>
      </c>
    </row>
    <row r="58" spans="1:44" ht="13.2" x14ac:dyDescent="0.2">
      <c r="A58" s="249"/>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322"/>
      <c r="AL58" s="323" t="s">
        <v>519</v>
      </c>
      <c r="AM58" s="324">
        <v>11238225</v>
      </c>
      <c r="AN58" s="325">
        <v>50184</v>
      </c>
      <c r="AO58" s="326">
        <v>8.5</v>
      </c>
      <c r="AP58" s="327">
        <v>29896</v>
      </c>
      <c r="AQ58" s="328">
        <v>9.6</v>
      </c>
      <c r="AR58" s="329">
        <v>-1.1000000000000001</v>
      </c>
    </row>
    <row r="59" spans="1:44" ht="13.2" x14ac:dyDescent="0.2">
      <c r="A59" s="249"/>
      <c r="B59" s="245"/>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307" t="s">
        <v>523</v>
      </c>
      <c r="AL59" s="308"/>
      <c r="AM59" s="316">
        <v>16292168</v>
      </c>
      <c r="AN59" s="317">
        <v>72920</v>
      </c>
      <c r="AO59" s="318">
        <v>23.3</v>
      </c>
      <c r="AP59" s="319">
        <v>50636</v>
      </c>
      <c r="AQ59" s="320">
        <v>3</v>
      </c>
      <c r="AR59" s="321">
        <v>20.3</v>
      </c>
    </row>
    <row r="60" spans="1:44" ht="13.2" x14ac:dyDescent="0.2">
      <c r="A60" s="249"/>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322"/>
      <c r="AL60" s="323" t="s">
        <v>519</v>
      </c>
      <c r="AM60" s="324">
        <v>13319272</v>
      </c>
      <c r="AN60" s="325">
        <v>59614</v>
      </c>
      <c r="AO60" s="326">
        <v>18.8</v>
      </c>
      <c r="AP60" s="327">
        <v>31778</v>
      </c>
      <c r="AQ60" s="328">
        <v>6.3</v>
      </c>
      <c r="AR60" s="329">
        <v>12.5</v>
      </c>
    </row>
    <row r="61" spans="1:44" ht="13.2" x14ac:dyDescent="0.2">
      <c r="A61" s="249"/>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307" t="s">
        <v>524</v>
      </c>
      <c r="AL61" s="330"/>
      <c r="AM61" s="331">
        <v>13168479</v>
      </c>
      <c r="AN61" s="332">
        <v>58875</v>
      </c>
      <c r="AO61" s="333">
        <v>7.2</v>
      </c>
      <c r="AP61" s="334">
        <v>45966</v>
      </c>
      <c r="AQ61" s="335">
        <v>2.2000000000000002</v>
      </c>
      <c r="AR61" s="321">
        <v>5</v>
      </c>
    </row>
    <row r="62" spans="1:44" ht="13.2" x14ac:dyDescent="0.2">
      <c r="A62" s="249"/>
      <c r="B62" s="245"/>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322"/>
      <c r="AL62" s="323" t="s">
        <v>519</v>
      </c>
      <c r="AM62" s="324">
        <v>10949449</v>
      </c>
      <c r="AN62" s="325">
        <v>48954</v>
      </c>
      <c r="AO62" s="326">
        <v>8</v>
      </c>
      <c r="AP62" s="327">
        <v>27591</v>
      </c>
      <c r="AQ62" s="328">
        <v>5</v>
      </c>
      <c r="AR62" s="329">
        <v>3</v>
      </c>
    </row>
    <row r="63" spans="1:44" ht="13.2" x14ac:dyDescent="0.2">
      <c r="A63" s="249"/>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45"/>
      <c r="AP63" s="245"/>
      <c r="AQ63" s="245"/>
      <c r="AR63" s="245"/>
    </row>
    <row r="64" spans="1:44" ht="13.2" x14ac:dyDescent="0.2">
      <c r="A64" s="249"/>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row>
    <row r="65" spans="1:46" ht="13.2" x14ac:dyDescent="0.2">
      <c r="A65" s="249"/>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45"/>
    </row>
    <row r="66" spans="1:46" ht="13.2" x14ac:dyDescent="0.2">
      <c r="A66" s="336"/>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37"/>
    </row>
    <row r="67" spans="1:46" ht="13.5" hidden="1" customHeight="1" x14ac:dyDescent="0.2">
      <c r="AK67" s="245"/>
      <c r="AL67" s="245"/>
      <c r="AM67" s="245"/>
      <c r="AN67" s="245"/>
      <c r="AO67" s="245"/>
      <c r="AP67" s="245"/>
      <c r="AQ67" s="245"/>
      <c r="AR67" s="245"/>
      <c r="AS67" s="245"/>
      <c r="AT67" s="245"/>
    </row>
    <row r="68" spans="1:46" ht="13.5" hidden="1" customHeight="1" x14ac:dyDescent="0.2">
      <c r="AK68" s="245"/>
      <c r="AL68" s="245"/>
      <c r="AM68" s="245"/>
      <c r="AN68" s="245"/>
      <c r="AO68" s="245"/>
      <c r="AP68" s="245"/>
      <c r="AQ68" s="245"/>
      <c r="AR68" s="245"/>
    </row>
    <row r="69" spans="1:46" ht="13.5" hidden="1" customHeight="1" x14ac:dyDescent="0.2">
      <c r="AK69" s="245"/>
      <c r="AL69" s="245"/>
      <c r="AM69" s="245"/>
      <c r="AN69" s="245"/>
      <c r="AO69" s="245"/>
      <c r="AP69" s="245"/>
      <c r="AQ69" s="245"/>
      <c r="AR69" s="245"/>
    </row>
    <row r="70" spans="1:46" ht="13.2" hidden="1" x14ac:dyDescent="0.2">
      <c r="AK70" s="245"/>
      <c r="AL70" s="245"/>
      <c r="AM70" s="245"/>
      <c r="AN70" s="245"/>
      <c r="AO70" s="245"/>
      <c r="AP70" s="245"/>
      <c r="AQ70" s="245"/>
      <c r="AR70" s="245"/>
    </row>
    <row r="71" spans="1:46" ht="13.2" hidden="1" x14ac:dyDescent="0.2">
      <c r="AK71" s="245"/>
      <c r="AL71" s="245"/>
      <c r="AM71" s="245"/>
      <c r="AN71" s="245"/>
      <c r="AO71" s="245"/>
      <c r="AP71" s="245"/>
      <c r="AQ71" s="245"/>
      <c r="AR71" s="245"/>
    </row>
    <row r="72" spans="1:46" ht="13.2" hidden="1" x14ac:dyDescent="0.2">
      <c r="AK72" s="245"/>
      <c r="AL72" s="245"/>
      <c r="AM72" s="245"/>
      <c r="AN72" s="245"/>
      <c r="AO72" s="245"/>
      <c r="AP72" s="245"/>
      <c r="AQ72" s="245"/>
      <c r="AR72" s="245"/>
    </row>
    <row r="73" spans="1:46" ht="13.2" hidden="1" x14ac:dyDescent="0.2">
      <c r="AK73" s="245"/>
      <c r="AL73" s="245"/>
      <c r="AM73" s="245"/>
      <c r="AN73" s="245"/>
      <c r="AO73" s="245"/>
      <c r="AP73" s="245"/>
      <c r="AQ73" s="245"/>
      <c r="AR73" s="245"/>
    </row>
  </sheetData>
  <sheetProtection algorithmName="SHA-512" hashValue="6cpmyIi0BoppBOyqLe7oBJrwj+cliiqYApqTCnvAP3211kA/UvidUskBWk183by3FC3xaF2x/dN601fe0wh80g==" saltValue="3y5of64UDjiuPfWxv+YRH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3" customWidth="1"/>
    <col min="126" max="16384" width="9" style="242" hidden="1"/>
  </cols>
  <sheetData>
    <row r="1" spans="2:125" ht="13.5" customHeight="1" x14ac:dyDescent="0.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2:125" ht="13.2" x14ac:dyDescent="0.2">
      <c r="B2" s="242"/>
      <c r="DG2" s="242"/>
    </row>
    <row r="3" spans="2:125" ht="13.2" x14ac:dyDescent="0.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H3" s="242"/>
      <c r="DI3" s="242"/>
      <c r="DJ3" s="242"/>
      <c r="DK3" s="242"/>
      <c r="DL3" s="242"/>
      <c r="DM3" s="242"/>
      <c r="DN3" s="242"/>
      <c r="DO3" s="242"/>
      <c r="DP3" s="242"/>
      <c r="DQ3" s="242"/>
      <c r="DR3" s="242"/>
      <c r="DS3" s="242"/>
      <c r="DT3" s="242"/>
      <c r="DU3" s="242"/>
    </row>
    <row r="4" spans="2:125" ht="13.2" x14ac:dyDescent="0.2"/>
    <row r="5" spans="2:125" ht="13.2" x14ac:dyDescent="0.2"/>
    <row r="6" spans="2:125" ht="13.2" x14ac:dyDescent="0.2"/>
    <row r="7" spans="2:125" ht="13.2" x14ac:dyDescent="0.2"/>
    <row r="8" spans="2:125" ht="13.2" x14ac:dyDescent="0.2"/>
    <row r="9" spans="2:125" ht="13.2" x14ac:dyDescent="0.2">
      <c r="DU9" s="24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2"/>
    </row>
    <row r="18" spans="125:125" ht="13.2" x14ac:dyDescent="0.2"/>
    <row r="19" spans="125:125" ht="13.2" x14ac:dyDescent="0.2"/>
    <row r="20" spans="125:125" ht="13.2" x14ac:dyDescent="0.2">
      <c r="DU20" s="242"/>
    </row>
    <row r="21" spans="125:125" ht="13.2" x14ac:dyDescent="0.2">
      <c r="DU21" s="24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2"/>
    </row>
    <row r="29" spans="125:125" ht="13.2" x14ac:dyDescent="0.2"/>
    <row r="30" spans="125:125" ht="13.2" x14ac:dyDescent="0.2"/>
    <row r="31" spans="125:125" ht="13.2" x14ac:dyDescent="0.2"/>
    <row r="32" spans="125:125" ht="13.2" x14ac:dyDescent="0.2"/>
    <row r="33" spans="2:125" ht="13.2" x14ac:dyDescent="0.2">
      <c r="B33" s="242"/>
      <c r="G33" s="242"/>
      <c r="I33" s="242"/>
    </row>
    <row r="34" spans="2:125" ht="13.2" x14ac:dyDescent="0.2">
      <c r="C34" s="242"/>
      <c r="P34" s="242"/>
      <c r="DE34" s="242"/>
      <c r="DH34" s="242"/>
    </row>
    <row r="35" spans="2:125" ht="13.2" x14ac:dyDescent="0.2">
      <c r="D35" s="242"/>
      <c r="E35" s="242"/>
      <c r="DG35" s="242"/>
      <c r="DJ35" s="242"/>
      <c r="DP35" s="242"/>
      <c r="DQ35" s="242"/>
      <c r="DR35" s="242"/>
      <c r="DS35" s="242"/>
      <c r="DT35" s="242"/>
      <c r="DU35" s="242"/>
    </row>
    <row r="36" spans="2:125" ht="13.2" x14ac:dyDescent="0.2">
      <c r="F36" s="242"/>
      <c r="H36" s="242"/>
      <c r="J36" s="242"/>
      <c r="K36" s="242"/>
      <c r="L36" s="242"/>
      <c r="M36" s="242"/>
      <c r="N36" s="242"/>
      <c r="O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F36" s="242"/>
      <c r="DI36" s="242"/>
      <c r="DK36" s="242"/>
      <c r="DL36" s="242"/>
      <c r="DM36" s="242"/>
      <c r="DN36" s="242"/>
      <c r="DO36" s="242"/>
      <c r="DP36" s="242"/>
      <c r="DQ36" s="242"/>
      <c r="DR36" s="242"/>
      <c r="DS36" s="242"/>
      <c r="DT36" s="242"/>
      <c r="DU36" s="242"/>
    </row>
    <row r="37" spans="2:125" ht="13.2" x14ac:dyDescent="0.2">
      <c r="DU37" s="242"/>
    </row>
    <row r="38" spans="2:125" ht="13.2" x14ac:dyDescent="0.2">
      <c r="DT38" s="242"/>
      <c r="DU38" s="242"/>
    </row>
    <row r="39" spans="2:125" ht="13.2" x14ac:dyDescent="0.2"/>
    <row r="40" spans="2:125" ht="13.2" x14ac:dyDescent="0.2">
      <c r="DH40" s="242"/>
    </row>
    <row r="41" spans="2:125" ht="13.2" x14ac:dyDescent="0.2">
      <c r="DE41" s="242"/>
    </row>
    <row r="42" spans="2:125" ht="13.2" x14ac:dyDescent="0.2">
      <c r="DG42" s="242"/>
      <c r="DJ42" s="242"/>
    </row>
    <row r="43" spans="2:125" ht="13.2" x14ac:dyDescent="0.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F43" s="242"/>
      <c r="DI43" s="242"/>
      <c r="DK43" s="242"/>
      <c r="DL43" s="242"/>
      <c r="DM43" s="242"/>
      <c r="DN43" s="242"/>
      <c r="DO43" s="242"/>
      <c r="DP43" s="242"/>
      <c r="DQ43" s="242"/>
      <c r="DR43" s="242"/>
      <c r="DS43" s="242"/>
      <c r="DT43" s="242"/>
      <c r="DU43" s="242"/>
    </row>
    <row r="44" spans="2:125" ht="13.2" x14ac:dyDescent="0.2">
      <c r="DU44" s="242"/>
    </row>
    <row r="45" spans="2:125" ht="13.2" x14ac:dyDescent="0.2"/>
    <row r="46" spans="2:125" ht="13.2" x14ac:dyDescent="0.2"/>
    <row r="47" spans="2:125" ht="13.2" x14ac:dyDescent="0.2"/>
    <row r="48" spans="2:125" ht="13.2" x14ac:dyDescent="0.2">
      <c r="DT48" s="242"/>
      <c r="DU48" s="242"/>
    </row>
    <row r="49" spans="120:125" ht="13.2" x14ac:dyDescent="0.2">
      <c r="DU49" s="242"/>
    </row>
    <row r="50" spans="120:125" ht="13.2" x14ac:dyDescent="0.2">
      <c r="DU50" s="242"/>
    </row>
    <row r="51" spans="120:125" ht="13.2" x14ac:dyDescent="0.2">
      <c r="DP51" s="242"/>
      <c r="DQ51" s="242"/>
      <c r="DR51" s="242"/>
      <c r="DS51" s="242"/>
      <c r="DT51" s="242"/>
      <c r="DU51" s="242"/>
    </row>
    <row r="52" spans="120:125" ht="13.2" x14ac:dyDescent="0.2"/>
    <row r="53" spans="120:125" ht="13.2" x14ac:dyDescent="0.2"/>
    <row r="54" spans="120:125" ht="13.2" x14ac:dyDescent="0.2">
      <c r="DU54" s="242"/>
    </row>
    <row r="55" spans="120:125" ht="13.2" x14ac:dyDescent="0.2"/>
    <row r="56" spans="120:125" ht="13.2" x14ac:dyDescent="0.2"/>
    <row r="57" spans="120:125" ht="13.2" x14ac:dyDescent="0.2"/>
    <row r="58" spans="120:125" ht="13.2" x14ac:dyDescent="0.2">
      <c r="DU58" s="242"/>
    </row>
    <row r="59" spans="120:125" ht="13.2" x14ac:dyDescent="0.2"/>
    <row r="60" spans="120:125" ht="13.2" x14ac:dyDescent="0.2"/>
    <row r="61" spans="120:125" ht="13.2" x14ac:dyDescent="0.2"/>
    <row r="62" spans="120:125" ht="13.2" x14ac:dyDescent="0.2"/>
    <row r="63" spans="120:125" ht="13.2" x14ac:dyDescent="0.2">
      <c r="DU63" s="242"/>
    </row>
    <row r="64" spans="120:125" ht="13.2" x14ac:dyDescent="0.2">
      <c r="DT64" s="242"/>
      <c r="DU64" s="242"/>
    </row>
    <row r="65" spans="123:125" ht="13.2" x14ac:dyDescent="0.2"/>
    <row r="66" spans="123:125" ht="13.2" x14ac:dyDescent="0.2"/>
    <row r="67" spans="123:125" ht="13.2" x14ac:dyDescent="0.2"/>
    <row r="68" spans="123:125" ht="13.2" x14ac:dyDescent="0.2"/>
    <row r="69" spans="123:125" ht="13.2" x14ac:dyDescent="0.2">
      <c r="DS69" s="242"/>
      <c r="DT69" s="242"/>
      <c r="DU69" s="24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2"/>
    </row>
    <row r="83" spans="116:125" ht="13.2" x14ac:dyDescent="0.2">
      <c r="DM83" s="242"/>
      <c r="DN83" s="242"/>
      <c r="DO83" s="242"/>
      <c r="DP83" s="242"/>
      <c r="DQ83" s="242"/>
      <c r="DR83" s="242"/>
      <c r="DS83" s="242"/>
      <c r="DT83" s="242"/>
      <c r="DU83" s="242"/>
    </row>
    <row r="84" spans="116:125" ht="13.2" x14ac:dyDescent="0.2"/>
    <row r="85" spans="116:125" ht="13.2" x14ac:dyDescent="0.2"/>
    <row r="86" spans="116:125" ht="13.2" x14ac:dyDescent="0.2"/>
    <row r="87" spans="116:125" ht="13.2" x14ac:dyDescent="0.2"/>
    <row r="88" spans="116:125" ht="13.2" x14ac:dyDescent="0.2">
      <c r="DU88" s="24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2"/>
      <c r="DT94" s="242"/>
      <c r="DU94" s="242"/>
    </row>
    <row r="95" spans="116:125" ht="13.5" customHeight="1" x14ac:dyDescent="0.2">
      <c r="DU95" s="24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2"/>
    </row>
    <row r="102" spans="124:125" ht="13.5" customHeight="1" x14ac:dyDescent="0.2"/>
    <row r="103" spans="124:125" ht="13.5" customHeight="1" x14ac:dyDescent="0.2"/>
    <row r="104" spans="124:125" ht="13.5" customHeight="1" x14ac:dyDescent="0.2">
      <c r="DT104" s="242"/>
      <c r="DU104" s="24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row r="121" spans="125:125" ht="13.5" hidden="1" customHeight="1" x14ac:dyDescent="0.2">
      <c r="DU121" s="242"/>
    </row>
  </sheetData>
  <sheetProtection algorithmName="SHA-512" hashValue="+0n2kdm6mIJ++bm1v7Zvtaw/79Rsr8Y+zvXrdbog2DBetRaVBreVDLCzcBFF/oTrhI4PW3d+aWC1qeQpoNxUhQ==" saltValue="yqwbpTmh1lpnpDKMpAYfy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3" customWidth="1"/>
    <col min="126" max="142" width="0" style="242" hidden="1" customWidth="1"/>
    <col min="143" max="16384" width="9" style="242" hidden="1"/>
  </cols>
  <sheetData>
    <row r="1" spans="1:125" ht="13.5" customHeight="1" x14ac:dyDescent="0.2">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1:125" ht="13.2" x14ac:dyDescent="0.2">
      <c r="B2" s="242"/>
      <c r="T2" s="242"/>
    </row>
    <row r="3" spans="1:125" ht="13.2" x14ac:dyDescent="0.2">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2"/>
      <c r="G33" s="242"/>
      <c r="I33" s="242"/>
    </row>
    <row r="34" spans="2:125" ht="13.2" x14ac:dyDescent="0.2">
      <c r="C34" s="242"/>
      <c r="P34" s="242"/>
      <c r="R34" s="242"/>
      <c r="U34" s="242"/>
    </row>
    <row r="35" spans="2:125" ht="13.2" x14ac:dyDescent="0.2">
      <c r="D35" s="242"/>
      <c r="E35" s="242"/>
      <c r="T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row>
    <row r="36" spans="2:125" ht="13.2" x14ac:dyDescent="0.2">
      <c r="F36" s="242"/>
      <c r="H36" s="242"/>
      <c r="J36" s="242"/>
      <c r="K36" s="242"/>
      <c r="L36" s="242"/>
      <c r="M36" s="242"/>
      <c r="N36" s="242"/>
      <c r="O36" s="242"/>
      <c r="Q36" s="242"/>
      <c r="S36" s="242"/>
      <c r="V36" s="242"/>
    </row>
    <row r="37" spans="2:125" ht="13.2" x14ac:dyDescent="0.2"/>
    <row r="38" spans="2:125" ht="13.2" x14ac:dyDescent="0.2"/>
    <row r="39" spans="2:125" ht="13.2" x14ac:dyDescent="0.2"/>
    <row r="40" spans="2:125" ht="13.2" x14ac:dyDescent="0.2">
      <c r="U40" s="242"/>
    </row>
    <row r="41" spans="2:125" ht="13.2" x14ac:dyDescent="0.2">
      <c r="R41" s="242"/>
    </row>
    <row r="42" spans="2:125" ht="13.2" x14ac:dyDescent="0.2">
      <c r="T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row>
    <row r="43" spans="2:125" ht="13.2" x14ac:dyDescent="0.2">
      <c r="Q43" s="242"/>
      <c r="S43" s="242"/>
      <c r="V43" s="24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3" t="s">
        <v>476</v>
      </c>
    </row>
  </sheetData>
  <sheetProtection algorithmName="SHA-512" hashValue="2qGZ1gzayv5wVjRoyRAVFIReXCqEzYUxShCIAUdcLesKhJuhciBONJNPJUna0OD/lcKg3VYeLgf4Cu8eKKCNVw==" saltValue="qpDqduH7UYdMCmSoMMTHP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28.87</v>
      </c>
      <c r="G47" s="12">
        <v>31.41</v>
      </c>
      <c r="H47" s="12">
        <v>28.58</v>
      </c>
      <c r="I47" s="12">
        <v>31.03</v>
      </c>
      <c r="J47" s="13">
        <v>30.1</v>
      </c>
    </row>
    <row r="48" spans="2:10" ht="57.75" customHeight="1" x14ac:dyDescent="0.2">
      <c r="B48" s="14"/>
      <c r="C48" s="1141" t="s">
        <v>4</v>
      </c>
      <c r="D48" s="1141"/>
      <c r="E48" s="1142"/>
      <c r="F48" s="15">
        <v>9.06</v>
      </c>
      <c r="G48" s="16">
        <v>11.41</v>
      </c>
      <c r="H48" s="16">
        <v>10.47</v>
      </c>
      <c r="I48" s="16">
        <v>7.33</v>
      </c>
      <c r="J48" s="17">
        <v>9.68</v>
      </c>
    </row>
    <row r="49" spans="2:10" ht="57.75" customHeight="1" thickBot="1" x14ac:dyDescent="0.25">
      <c r="B49" s="18"/>
      <c r="C49" s="1143" t="s">
        <v>5</v>
      </c>
      <c r="D49" s="1143"/>
      <c r="E49" s="1144"/>
      <c r="F49" s="19">
        <v>5.03</v>
      </c>
      <c r="G49" s="20">
        <v>1.62</v>
      </c>
      <c r="H49" s="20" t="s">
        <v>531</v>
      </c>
      <c r="I49" s="20">
        <v>1.03</v>
      </c>
      <c r="J49" s="21">
        <v>3.22</v>
      </c>
    </row>
    <row r="50" spans="2:10" ht="13.2" x14ac:dyDescent="0.2"/>
  </sheetData>
  <sheetProtection algorithmName="SHA-512" hashValue="AfxsnF2r5+lsxZ/hRTI0RD5bIwd+iVZiJDCczME1S5fVZGzMr4IgnQOs5g8dThCihqNodXEtA2V0T+hUmKurCw==" saltValue="HHyJwx4+bQszFf/A/t7eB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新山</cp:lastModifiedBy>
  <cp:lastPrinted>2026-03-15T14:33:08Z</cp:lastPrinted>
  <dcterms:created xsi:type="dcterms:W3CDTF">2026-02-23T06:03:17Z</dcterms:created>
  <dcterms:modified xsi:type="dcterms:W3CDTF">2026-03-26T05:04:24Z</dcterms:modified>
  <cp:category/>
</cp:coreProperties>
</file>