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_調査\01_一般廃棄物処理事業実績\02_一般廃棄物処理事業の概要\R04\99_完成版\20_エクセル版\Hp用_コンテンツ\"/>
    </mc:Choice>
  </mc:AlternateContent>
  <bookViews>
    <workbookView xWindow="0" yWindow="0" windowWidth="28800" windowHeight="12300" activeTab="1"/>
  </bookViews>
  <sheets>
    <sheet name="表4-1" sheetId="8" r:id="rId1"/>
    <sheet name="表4-2" sheetId="9" r:id="rId2"/>
    <sheet name="表4-3" sheetId="10" r:id="rId3"/>
    <sheet name="表4-4" sheetId="11" r:id="rId4"/>
    <sheet name="表4-5" sheetId="12" r:id="rId5"/>
    <sheet name="表4-6" sheetId="13" r:id="rId6"/>
    <sheet name="表4-7" sheetId="14" r:id="rId7"/>
  </sheets>
  <definedNames>
    <definedName name="_xlnm.Print_Area" localSheetId="0">'表4-1'!$A$1:$X$48</definedName>
    <definedName name="_xlnm.Print_Area" localSheetId="1">'表4-2'!$A$1:$Q$45</definedName>
    <definedName name="_xlnm.Print_Area" localSheetId="2">'表4-3'!$A$1:$R$43</definedName>
    <definedName name="_xlnm.Print_Area" localSheetId="3">'表4-4'!$A$1:$Q$49</definedName>
    <definedName name="_xlnm.Print_Area" localSheetId="4">'表4-5'!$A$1:$U$48</definedName>
    <definedName name="_xlnm.Print_Area" localSheetId="5">'表4-6'!$A$1:$J$45</definedName>
    <definedName name="_xlnm.Print_Area" localSheetId="6">'表4-7'!$A$1:$F$19</definedName>
    <definedName name="年度" localSheetId="0">#REF!</definedName>
    <definedName name="年度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4" l="1"/>
  <c r="F14" i="14"/>
  <c r="F13" i="14"/>
  <c r="F12" i="14"/>
  <c r="F11" i="14"/>
  <c r="F8" i="14"/>
  <c r="F7" i="14"/>
  <c r="E9" i="14"/>
  <c r="J42" i="13"/>
  <c r="D40" i="13"/>
  <c r="D39" i="13"/>
  <c r="D38" i="13"/>
  <c r="D36" i="13"/>
  <c r="D35" i="13"/>
  <c r="D34" i="13"/>
  <c r="D32" i="13"/>
  <c r="D31" i="13"/>
  <c r="I42" i="13"/>
  <c r="D24" i="13"/>
  <c r="D23" i="13"/>
  <c r="D20" i="13"/>
  <c r="D19" i="13"/>
  <c r="D17" i="13"/>
  <c r="D16" i="13"/>
  <c r="D15" i="13"/>
  <c r="D13" i="13"/>
  <c r="D12" i="13"/>
  <c r="D11" i="13"/>
  <c r="B27" i="13"/>
  <c r="D10" i="13"/>
  <c r="G27" i="13"/>
  <c r="D8" i="13"/>
  <c r="F41" i="12"/>
  <c r="N40" i="12"/>
  <c r="T40" i="12"/>
  <c r="R40" i="12"/>
  <c r="N39" i="12"/>
  <c r="R39" i="12"/>
  <c r="P39" i="12"/>
  <c r="P38" i="12"/>
  <c r="R38" i="12"/>
  <c r="P37" i="12"/>
  <c r="U37" i="12" s="1"/>
  <c r="N37" i="12"/>
  <c r="T37" i="12"/>
  <c r="R37" i="12"/>
  <c r="N36" i="12"/>
  <c r="T36" i="12"/>
  <c r="R36" i="12"/>
  <c r="U35" i="12"/>
  <c r="N35" i="12"/>
  <c r="T35" i="12"/>
  <c r="R35" i="12"/>
  <c r="P35" i="12"/>
  <c r="P34" i="12"/>
  <c r="R34" i="12"/>
  <c r="R33" i="12"/>
  <c r="G33" i="12"/>
  <c r="P33" i="12"/>
  <c r="R32" i="12"/>
  <c r="P32" i="12"/>
  <c r="N31" i="12"/>
  <c r="T31" i="12"/>
  <c r="R31" i="12"/>
  <c r="R30" i="12"/>
  <c r="T30" i="12"/>
  <c r="R29" i="12"/>
  <c r="P29" i="12"/>
  <c r="U29" i="12" s="1"/>
  <c r="T29" i="12"/>
  <c r="G29" i="12"/>
  <c r="R28" i="12"/>
  <c r="P28" i="12"/>
  <c r="G28" i="12"/>
  <c r="R27" i="12"/>
  <c r="K41" i="12"/>
  <c r="N27" i="12"/>
  <c r="G27" i="12"/>
  <c r="P27" i="12"/>
  <c r="D26" i="12"/>
  <c r="E42" i="12" s="1"/>
  <c r="B26" i="12"/>
  <c r="C42" i="12" s="1"/>
  <c r="R25" i="12"/>
  <c r="N25" i="12"/>
  <c r="T25" i="12"/>
  <c r="R24" i="12"/>
  <c r="P24" i="12"/>
  <c r="N24" i="12"/>
  <c r="G24" i="12"/>
  <c r="R23" i="12"/>
  <c r="P23" i="12"/>
  <c r="N23" i="12"/>
  <c r="G23" i="12"/>
  <c r="R22" i="12"/>
  <c r="N22" i="12"/>
  <c r="G22" i="12"/>
  <c r="P22" i="12"/>
  <c r="N21" i="12"/>
  <c r="R21" i="12"/>
  <c r="P21" i="12"/>
  <c r="N20" i="12"/>
  <c r="T20" i="12"/>
  <c r="R20" i="12"/>
  <c r="R19" i="12"/>
  <c r="N19" i="12"/>
  <c r="T19" i="12"/>
  <c r="R18" i="12"/>
  <c r="P18" i="12"/>
  <c r="U18" i="12" s="1"/>
  <c r="N18" i="12"/>
  <c r="T18" i="12"/>
  <c r="G18" i="12"/>
  <c r="R17" i="12"/>
  <c r="P17" i="12"/>
  <c r="N17" i="12"/>
  <c r="G17" i="12"/>
  <c r="R16" i="12"/>
  <c r="N16" i="12"/>
  <c r="G16" i="12"/>
  <c r="P16" i="12"/>
  <c r="N15" i="12"/>
  <c r="T15" i="12"/>
  <c r="R15" i="12"/>
  <c r="P15" i="12"/>
  <c r="N14" i="12"/>
  <c r="T14" i="12"/>
  <c r="R14" i="12"/>
  <c r="R13" i="12"/>
  <c r="N13" i="12"/>
  <c r="T13" i="12"/>
  <c r="R12" i="12"/>
  <c r="P12" i="12"/>
  <c r="U12" i="12" s="1"/>
  <c r="N12" i="12"/>
  <c r="T12" i="12"/>
  <c r="G12" i="12"/>
  <c r="R11" i="12"/>
  <c r="P11" i="12"/>
  <c r="N11" i="12"/>
  <c r="G11" i="12"/>
  <c r="R10" i="12"/>
  <c r="G10" i="12"/>
  <c r="P10" i="12"/>
  <c r="N9" i="12"/>
  <c r="T9" i="12"/>
  <c r="P9" i="12"/>
  <c r="N8" i="12"/>
  <c r="T8" i="12"/>
  <c r="R8" i="12"/>
  <c r="R7" i="12"/>
  <c r="N7" i="12"/>
  <c r="J26" i="12"/>
  <c r="H26" i="12"/>
  <c r="T7" i="12"/>
  <c r="P43" i="11"/>
  <c r="H43" i="11" s="1"/>
  <c r="O43" i="11"/>
  <c r="M43" i="11"/>
  <c r="P37" i="11"/>
  <c r="P35" i="11"/>
  <c r="P26" i="11"/>
  <c r="F26" i="11"/>
  <c r="P21" i="11"/>
  <c r="D20" i="11"/>
  <c r="P20" i="11"/>
  <c r="K20" i="11" s="1"/>
  <c r="P17" i="11"/>
  <c r="M17" i="11" s="1"/>
  <c r="H16" i="11"/>
  <c r="D16" i="11"/>
  <c r="P16" i="11"/>
  <c r="P15" i="11"/>
  <c r="D14" i="11"/>
  <c r="P14" i="11"/>
  <c r="K14" i="11" s="1"/>
  <c r="O10" i="11"/>
  <c r="P10" i="11"/>
  <c r="M10" i="11" s="1"/>
  <c r="G42" i="10"/>
  <c r="Q41" i="10"/>
  <c r="P41" i="10"/>
  <c r="R41" i="10" s="1"/>
  <c r="M41" i="10"/>
  <c r="K41" i="10"/>
  <c r="O41" i="10"/>
  <c r="N41" i="10"/>
  <c r="Q40" i="10"/>
  <c r="O40" i="10"/>
  <c r="M40" i="10"/>
  <c r="K40" i="10"/>
  <c r="Q39" i="10"/>
  <c r="O39" i="10"/>
  <c r="N39" i="10"/>
  <c r="M39" i="10"/>
  <c r="P39" i="10" s="1"/>
  <c r="R39" i="10" s="1"/>
  <c r="K39" i="10"/>
  <c r="F39" i="10"/>
  <c r="Q38" i="10"/>
  <c r="M38" i="10"/>
  <c r="P38" i="10" s="1"/>
  <c r="R38" i="10" s="1"/>
  <c r="K38" i="10"/>
  <c r="O38" i="10"/>
  <c r="N38" i="10"/>
  <c r="Q37" i="10"/>
  <c r="O37" i="10"/>
  <c r="N37" i="10"/>
  <c r="Q36" i="10"/>
  <c r="K36" i="10"/>
  <c r="N36" i="10"/>
  <c r="M36" i="10"/>
  <c r="O35" i="10"/>
  <c r="M35" i="10"/>
  <c r="Q35" i="10"/>
  <c r="F35" i="10"/>
  <c r="M34" i="10"/>
  <c r="Q34" i="10"/>
  <c r="K34" i="10"/>
  <c r="O34" i="10"/>
  <c r="Q33" i="10"/>
  <c r="M33" i="10"/>
  <c r="K33" i="10"/>
  <c r="N33" i="10"/>
  <c r="N32" i="10"/>
  <c r="M32" i="10"/>
  <c r="Q32" i="10"/>
  <c r="K32" i="10"/>
  <c r="O32" i="10"/>
  <c r="M31" i="10"/>
  <c r="P31" i="10" s="1"/>
  <c r="Q31" i="10"/>
  <c r="K31" i="10"/>
  <c r="F31" i="10"/>
  <c r="O31" i="10"/>
  <c r="N31" i="10"/>
  <c r="Q30" i="10"/>
  <c r="M30" i="10"/>
  <c r="P30" i="10" s="1"/>
  <c r="R30" i="10" s="1"/>
  <c r="K30" i="10"/>
  <c r="O30" i="10"/>
  <c r="N30" i="10"/>
  <c r="F30" i="10"/>
  <c r="O29" i="10"/>
  <c r="N29" i="10"/>
  <c r="M29" i="10"/>
  <c r="P29" i="10" s="1"/>
  <c r="Q29" i="10"/>
  <c r="K29" i="10"/>
  <c r="F29" i="10"/>
  <c r="M28" i="10"/>
  <c r="K28" i="10"/>
  <c r="O28" i="10"/>
  <c r="O26" i="10"/>
  <c r="M26" i="10"/>
  <c r="P26" i="10" s="1"/>
  <c r="Q26" i="10"/>
  <c r="N26" i="10"/>
  <c r="F26" i="10"/>
  <c r="M25" i="10"/>
  <c r="Q25" i="10"/>
  <c r="K25" i="10"/>
  <c r="O25" i="10"/>
  <c r="Q24" i="10"/>
  <c r="M24" i="10"/>
  <c r="K24" i="10"/>
  <c r="N24" i="10"/>
  <c r="N23" i="10"/>
  <c r="M23" i="10"/>
  <c r="Q23" i="10"/>
  <c r="K23" i="10"/>
  <c r="O23" i="10"/>
  <c r="P22" i="10"/>
  <c r="M22" i="10"/>
  <c r="Q22" i="10"/>
  <c r="K22" i="10"/>
  <c r="F22" i="10"/>
  <c r="O22" i="10"/>
  <c r="N22" i="10"/>
  <c r="Q21" i="10"/>
  <c r="P21" i="10"/>
  <c r="R21" i="10" s="1"/>
  <c r="M21" i="10"/>
  <c r="K21" i="10"/>
  <c r="O21" i="10"/>
  <c r="N21" i="10"/>
  <c r="F21" i="10"/>
  <c r="O20" i="10"/>
  <c r="N20" i="10"/>
  <c r="M20" i="10"/>
  <c r="Q20" i="10"/>
  <c r="K20" i="10"/>
  <c r="F20" i="10"/>
  <c r="Q19" i="10"/>
  <c r="P19" i="10"/>
  <c r="R19" i="10" s="1"/>
  <c r="M19" i="10"/>
  <c r="K19" i="10"/>
  <c r="O19" i="10"/>
  <c r="N19" i="10"/>
  <c r="Q18" i="10"/>
  <c r="M18" i="10"/>
  <c r="P18" i="10" s="1"/>
  <c r="R18" i="10" s="1"/>
  <c r="K18" i="10"/>
  <c r="O18" i="10"/>
  <c r="N18" i="10"/>
  <c r="Q17" i="10"/>
  <c r="O17" i="10"/>
  <c r="N17" i="10"/>
  <c r="M17" i="10"/>
  <c r="P17" i="10" s="1"/>
  <c r="R17" i="10" s="1"/>
  <c r="K17" i="10"/>
  <c r="F17" i="10"/>
  <c r="Q16" i="10"/>
  <c r="M16" i="10"/>
  <c r="P16" i="10" s="1"/>
  <c r="R16" i="10" s="1"/>
  <c r="K16" i="10"/>
  <c r="O16" i="10"/>
  <c r="N16" i="10"/>
  <c r="Q15" i="10"/>
  <c r="M15" i="10"/>
  <c r="K15" i="10"/>
  <c r="O15" i="10"/>
  <c r="F15" i="10"/>
  <c r="Q14" i="10"/>
  <c r="O14" i="10"/>
  <c r="N14" i="10"/>
  <c r="Q13" i="10"/>
  <c r="M13" i="10"/>
  <c r="K13" i="10"/>
  <c r="O13" i="10"/>
  <c r="Q12" i="10"/>
  <c r="M12" i="10"/>
  <c r="N12" i="10"/>
  <c r="F12" i="10"/>
  <c r="Q11" i="10"/>
  <c r="O11" i="10"/>
  <c r="N11" i="10"/>
  <c r="K11" i="10"/>
  <c r="Q10" i="10"/>
  <c r="M10" i="10"/>
  <c r="K10" i="10"/>
  <c r="O10" i="10"/>
  <c r="Q9" i="10"/>
  <c r="J27" i="10"/>
  <c r="K9" i="10"/>
  <c r="O9" i="10"/>
  <c r="Q8" i="10"/>
  <c r="Q27" i="10" s="1"/>
  <c r="K8" i="10"/>
  <c r="A44" i="9"/>
  <c r="H41" i="9"/>
  <c r="P40" i="9"/>
  <c r="N40" i="9"/>
  <c r="B40" i="9" s="1"/>
  <c r="H40" i="9"/>
  <c r="P39" i="9"/>
  <c r="N39" i="9"/>
  <c r="N38" i="9"/>
  <c r="H38" i="9"/>
  <c r="B38" i="9" s="1"/>
  <c r="K38" i="9" s="1"/>
  <c r="G38" i="9"/>
  <c r="P38" i="9"/>
  <c r="H37" i="9"/>
  <c r="P36" i="9"/>
  <c r="N36" i="9"/>
  <c r="B36" i="9" s="1"/>
  <c r="H36" i="9"/>
  <c r="N35" i="9"/>
  <c r="P35" i="9"/>
  <c r="N34" i="9"/>
  <c r="P34" i="9"/>
  <c r="H33" i="9"/>
  <c r="P32" i="9"/>
  <c r="N32" i="9"/>
  <c r="B32" i="9" s="1"/>
  <c r="H32" i="9"/>
  <c r="N31" i="9"/>
  <c r="H31" i="9"/>
  <c r="B31" i="9"/>
  <c r="N30" i="9"/>
  <c r="P30" i="9"/>
  <c r="H29" i="9"/>
  <c r="P28" i="9"/>
  <c r="H28" i="9"/>
  <c r="N26" i="9"/>
  <c r="H26" i="9"/>
  <c r="B26" i="9" s="1"/>
  <c r="K26" i="9" s="1"/>
  <c r="P26" i="9"/>
  <c r="H25" i="9"/>
  <c r="P24" i="9"/>
  <c r="N24" i="9"/>
  <c r="B24" i="9" s="1"/>
  <c r="H24" i="9"/>
  <c r="P23" i="9"/>
  <c r="N23" i="9"/>
  <c r="B23" i="9" s="1"/>
  <c r="H23" i="9"/>
  <c r="N22" i="9"/>
  <c r="P22" i="9"/>
  <c r="H21" i="9"/>
  <c r="P20" i="9"/>
  <c r="H20" i="9"/>
  <c r="N19" i="9"/>
  <c r="P19" i="9"/>
  <c r="Q19" i="9" s="1"/>
  <c r="H19" i="9"/>
  <c r="B19" i="9" s="1"/>
  <c r="N18" i="9"/>
  <c r="P18" i="9"/>
  <c r="H17" i="9"/>
  <c r="P16" i="9"/>
  <c r="N16" i="9"/>
  <c r="B16" i="9" s="1"/>
  <c r="H16" i="9"/>
  <c r="N15" i="9"/>
  <c r="H15" i="9"/>
  <c r="B15" i="9"/>
  <c r="N14" i="9"/>
  <c r="M14" i="9"/>
  <c r="H14" i="9"/>
  <c r="B14" i="9" s="1"/>
  <c r="K14" i="9" s="1"/>
  <c r="G14" i="9"/>
  <c r="P14" i="9"/>
  <c r="H13" i="9"/>
  <c r="P12" i="9"/>
  <c r="N12" i="9"/>
  <c r="H12" i="9"/>
  <c r="B12" i="9"/>
  <c r="P11" i="9"/>
  <c r="N11" i="9"/>
  <c r="H11" i="9"/>
  <c r="B11" i="9" s="1"/>
  <c r="N10" i="9"/>
  <c r="P10" i="9"/>
  <c r="N9" i="9"/>
  <c r="H9" i="9"/>
  <c r="P8" i="9"/>
  <c r="N8" i="9"/>
  <c r="H8" i="9"/>
  <c r="B8" i="9"/>
  <c r="Q8" i="9" s="1"/>
  <c r="V3" i="9"/>
  <c r="Q3" i="9" s="1"/>
  <c r="P42" i="8"/>
  <c r="P41" i="8"/>
  <c r="P40" i="8"/>
  <c r="P39" i="8"/>
  <c r="P38" i="8"/>
  <c r="P37" i="8"/>
  <c r="P36" i="8"/>
  <c r="P35" i="8"/>
  <c r="H43" i="8"/>
  <c r="P34" i="8"/>
  <c r="L43" i="8"/>
  <c r="L44" i="8" s="1"/>
  <c r="P33" i="8"/>
  <c r="M43" i="8"/>
  <c r="M44" i="8" s="1"/>
  <c r="P32" i="8"/>
  <c r="X43" i="8"/>
  <c r="P31" i="8"/>
  <c r="I43" i="8"/>
  <c r="I44" i="8" s="1"/>
  <c r="D43" i="8"/>
  <c r="K43" i="8"/>
  <c r="G43" i="8"/>
  <c r="P30" i="8"/>
  <c r="P43" i="8" s="1"/>
  <c r="W43" i="8"/>
  <c r="V43" i="8"/>
  <c r="U43" i="8"/>
  <c r="U44" i="8" s="1"/>
  <c r="T43" i="8"/>
  <c r="S43" i="8"/>
  <c r="S44" i="8" s="1"/>
  <c r="R43" i="8"/>
  <c r="R44" i="8" s="1"/>
  <c r="Q43" i="8"/>
  <c r="P29" i="8"/>
  <c r="O43" i="8"/>
  <c r="O44" i="8" s="1"/>
  <c r="N43" i="8"/>
  <c r="J43" i="8"/>
  <c r="F43" i="8"/>
  <c r="E43" i="8"/>
  <c r="E44" i="8" s="1"/>
  <c r="C43" i="8"/>
  <c r="C44" i="8" s="1"/>
  <c r="B43" i="8"/>
  <c r="R28" i="8"/>
  <c r="O28" i="8"/>
  <c r="M28" i="8"/>
  <c r="I28" i="8"/>
  <c r="E28" i="8"/>
  <c r="C28" i="8"/>
  <c r="P27" i="8"/>
  <c r="P26" i="8"/>
  <c r="P25" i="8"/>
  <c r="P24" i="8"/>
  <c r="P23" i="8"/>
  <c r="P22" i="8"/>
  <c r="P21" i="8"/>
  <c r="P20" i="8"/>
  <c r="P19" i="8"/>
  <c r="P18" i="8"/>
  <c r="P17" i="8"/>
  <c r="D28" i="8"/>
  <c r="Q28" i="8"/>
  <c r="P16" i="8"/>
  <c r="P15" i="8"/>
  <c r="P14" i="8"/>
  <c r="B28" i="8"/>
  <c r="P13" i="8"/>
  <c r="N28" i="8"/>
  <c r="U28" i="8"/>
  <c r="P12" i="8"/>
  <c r="P11" i="8"/>
  <c r="S28" i="8"/>
  <c r="P10" i="8"/>
  <c r="X28" i="8"/>
  <c r="X44" i="8" s="1"/>
  <c r="W28" i="8"/>
  <c r="W44" i="8" s="1"/>
  <c r="V28" i="8"/>
  <c r="V44" i="8" s="1"/>
  <c r="T28" i="8"/>
  <c r="L28" i="8"/>
  <c r="K28" i="8"/>
  <c r="J28" i="8"/>
  <c r="H28" i="8"/>
  <c r="G28" i="8"/>
  <c r="P9" i="8"/>
  <c r="M11" i="9" l="1"/>
  <c r="K11" i="9"/>
  <c r="O11" i="9" s="1"/>
  <c r="Q24" i="9"/>
  <c r="D24" i="9"/>
  <c r="M24" i="9"/>
  <c r="D32" i="9"/>
  <c r="Q32" i="9"/>
  <c r="Q35" i="9"/>
  <c r="D36" i="9"/>
  <c r="I36" i="9" s="1"/>
  <c r="Q36" i="9"/>
  <c r="M36" i="9"/>
  <c r="Q11" i="9"/>
  <c r="Q16" i="9"/>
  <c r="D16" i="9"/>
  <c r="I16" i="9" s="1"/>
  <c r="M16" i="9"/>
  <c r="Q43" i="10"/>
  <c r="M23" i="9"/>
  <c r="K23" i="9"/>
  <c r="O23" i="9" s="1"/>
  <c r="Q23" i="9"/>
  <c r="Q40" i="9"/>
  <c r="D40" i="9"/>
  <c r="D35" i="11"/>
  <c r="K35" i="11"/>
  <c r="M35" i="11"/>
  <c r="K19" i="9"/>
  <c r="M19" i="9"/>
  <c r="P12" i="10"/>
  <c r="R12" i="10" s="1"/>
  <c r="G9" i="9"/>
  <c r="G8" i="9"/>
  <c r="N13" i="9"/>
  <c r="B13" i="9" s="1"/>
  <c r="P13" i="9"/>
  <c r="K16" i="9"/>
  <c r="D18" i="9"/>
  <c r="N20" i="9"/>
  <c r="B20" i="9" s="1"/>
  <c r="G20" i="9" s="1"/>
  <c r="G31" i="9"/>
  <c r="M32" i="9"/>
  <c r="N9" i="10"/>
  <c r="C27" i="10"/>
  <c r="L42" i="10"/>
  <c r="Q28" i="10"/>
  <c r="Q42" i="10" s="1"/>
  <c r="D15" i="11"/>
  <c r="H26" i="11"/>
  <c r="P34" i="11"/>
  <c r="G12" i="9"/>
  <c r="D15" i="9"/>
  <c r="I15" i="9" s="1"/>
  <c r="Q18" i="9"/>
  <c r="H34" i="9"/>
  <c r="B34" i="9" s="1"/>
  <c r="K34" i="9" s="1"/>
  <c r="M38" i="9"/>
  <c r="O38" i="9" s="1"/>
  <c r="P41" i="9"/>
  <c r="N41" i="9"/>
  <c r="B41" i="9" s="1"/>
  <c r="M42" i="10"/>
  <c r="P23" i="11"/>
  <c r="M37" i="11"/>
  <c r="F26" i="12"/>
  <c r="F42" i="12" s="1"/>
  <c r="R31" i="10"/>
  <c r="Q12" i="9"/>
  <c r="D12" i="9"/>
  <c r="I12" i="9" s="1"/>
  <c r="D31" i="9"/>
  <c r="I31" i="9" s="1"/>
  <c r="M26" i="9"/>
  <c r="O26" i="9" s="1"/>
  <c r="M9" i="9"/>
  <c r="G40" i="9"/>
  <c r="B27" i="10"/>
  <c r="B43" i="10" s="1"/>
  <c r="F8" i="10"/>
  <c r="M8" i="10"/>
  <c r="K23" i="11"/>
  <c r="I27" i="13"/>
  <c r="I43" i="13" s="1"/>
  <c r="L27" i="9"/>
  <c r="D11" i="9"/>
  <c r="K12" i="9"/>
  <c r="O12" i="9" s="1"/>
  <c r="D14" i="9"/>
  <c r="I14" i="9" s="1"/>
  <c r="H18" i="9"/>
  <c r="B18" i="9" s="1"/>
  <c r="N25" i="9"/>
  <c r="B25" i="9" s="1"/>
  <c r="P25" i="9"/>
  <c r="C27" i="9"/>
  <c r="G30" i="9"/>
  <c r="F14" i="10"/>
  <c r="M14" i="10"/>
  <c r="P14" i="10" s="1"/>
  <c r="R14" i="10" s="1"/>
  <c r="H12" i="11"/>
  <c r="K31" i="11"/>
  <c r="P41" i="11"/>
  <c r="M41" i="11" s="1"/>
  <c r="H37" i="11"/>
  <c r="F37" i="11"/>
  <c r="K37" i="11"/>
  <c r="G16" i="9"/>
  <c r="K32" i="9"/>
  <c r="O32" i="9" s="1"/>
  <c r="M27" i="11"/>
  <c r="R29" i="10"/>
  <c r="H22" i="9"/>
  <c r="B22" i="9" s="1"/>
  <c r="K22" i="9" s="1"/>
  <c r="K8" i="9"/>
  <c r="G15" i="9"/>
  <c r="L42" i="9"/>
  <c r="F12" i="11"/>
  <c r="M8" i="9"/>
  <c r="D10" i="9"/>
  <c r="G11" i="9"/>
  <c r="Q14" i="9"/>
  <c r="G24" i="9"/>
  <c r="N28" i="9"/>
  <c r="H30" i="9"/>
  <c r="B30" i="9" s="1"/>
  <c r="K30" i="9" s="1"/>
  <c r="P31" i="9"/>
  <c r="Q31" i="9" s="1"/>
  <c r="M34" i="9"/>
  <c r="P37" i="9"/>
  <c r="N37" i="9"/>
  <c r="B37" i="9" s="1"/>
  <c r="H39" i="9"/>
  <c r="B39" i="9" s="1"/>
  <c r="K40" i="9"/>
  <c r="O40" i="9" s="1"/>
  <c r="O8" i="10"/>
  <c r="O27" i="10" s="1"/>
  <c r="E27" i="10"/>
  <c r="N13" i="10"/>
  <c r="P13" i="10" s="1"/>
  <c r="R13" i="10" s="1"/>
  <c r="F13" i="10"/>
  <c r="K12" i="11"/>
  <c r="H33" i="11"/>
  <c r="G15" i="12"/>
  <c r="P20" i="12"/>
  <c r="U20" i="12" s="1"/>
  <c r="G20" i="12"/>
  <c r="M31" i="9"/>
  <c r="K31" i="9"/>
  <c r="O31" i="9" s="1"/>
  <c r="M15" i="9"/>
  <c r="K15" i="9"/>
  <c r="P22" i="11"/>
  <c r="F22" i="11"/>
  <c r="N10" i="10"/>
  <c r="P10" i="10" s="1"/>
  <c r="R10" i="10" s="1"/>
  <c r="F10" i="10"/>
  <c r="G19" i="9"/>
  <c r="F9" i="10"/>
  <c r="M9" i="10"/>
  <c r="P9" i="10" s="1"/>
  <c r="R9" i="10" s="1"/>
  <c r="R26" i="10"/>
  <c r="O35" i="11"/>
  <c r="F27" i="9"/>
  <c r="G36" i="9"/>
  <c r="P40" i="10"/>
  <c r="R40" i="10" s="1"/>
  <c r="O14" i="9"/>
  <c r="P15" i="9"/>
  <c r="Q15" i="9" s="1"/>
  <c r="M18" i="9"/>
  <c r="P21" i="9"/>
  <c r="N21" i="9"/>
  <c r="B21" i="9" s="1"/>
  <c r="K24" i="9"/>
  <c r="O24" i="9" s="1"/>
  <c r="D26" i="9"/>
  <c r="M40" i="9"/>
  <c r="P11" i="11"/>
  <c r="M11" i="11" s="1"/>
  <c r="D11" i="11"/>
  <c r="U9" i="12"/>
  <c r="N10" i="12"/>
  <c r="N26" i="12" s="1"/>
  <c r="N42" i="12" s="1"/>
  <c r="L26" i="12"/>
  <c r="G35" i="9"/>
  <c r="P31" i="12"/>
  <c r="U31" i="12" s="1"/>
  <c r="G31" i="12"/>
  <c r="D26" i="11"/>
  <c r="K26" i="11"/>
  <c r="M12" i="9"/>
  <c r="H10" i="9"/>
  <c r="B10" i="9" s="1"/>
  <c r="K10" i="9" s="1"/>
  <c r="D23" i="9"/>
  <c r="I23" i="9" s="1"/>
  <c r="Q26" i="9"/>
  <c r="P33" i="9"/>
  <c r="N33" i="9"/>
  <c r="B33" i="9" s="1"/>
  <c r="H35" i="9"/>
  <c r="B35" i="9" s="1"/>
  <c r="K36" i="9"/>
  <c r="O36" i="9" s="1"/>
  <c r="D38" i="9"/>
  <c r="I38" i="9" s="1"/>
  <c r="I27" i="10"/>
  <c r="I43" i="10" s="1"/>
  <c r="F11" i="10"/>
  <c r="M11" i="10"/>
  <c r="P11" i="10" s="1"/>
  <c r="R11" i="10" s="1"/>
  <c r="P20" i="10"/>
  <c r="R20" i="10" s="1"/>
  <c r="P32" i="10"/>
  <c r="R32" i="10" s="1"/>
  <c r="R9" i="12"/>
  <c r="G9" i="12"/>
  <c r="B9" i="9"/>
  <c r="D9" i="9" s="1"/>
  <c r="N17" i="9"/>
  <c r="B17" i="9" s="1"/>
  <c r="P17" i="9"/>
  <c r="K42" i="10"/>
  <c r="D19" i="9"/>
  <c r="I19" i="9" s="1"/>
  <c r="P29" i="9"/>
  <c r="N29" i="9"/>
  <c r="B29" i="9" s="1"/>
  <c r="K35" i="10"/>
  <c r="N35" i="10"/>
  <c r="P35" i="10" s="1"/>
  <c r="R35" i="10" s="1"/>
  <c r="D8" i="9"/>
  <c r="P23" i="10"/>
  <c r="R23" i="10" s="1"/>
  <c r="G23" i="9"/>
  <c r="G26" i="9"/>
  <c r="G32" i="9"/>
  <c r="Q38" i="9"/>
  <c r="R22" i="10"/>
  <c r="F21" i="11"/>
  <c r="H21" i="11"/>
  <c r="D21" i="11"/>
  <c r="D40" i="11"/>
  <c r="P40" i="11"/>
  <c r="O41" i="11"/>
  <c r="P36" i="12"/>
  <c r="U36" i="12" s="1"/>
  <c r="G36" i="12"/>
  <c r="B43" i="13"/>
  <c r="F15" i="11"/>
  <c r="M38" i="11"/>
  <c r="K41" i="11"/>
  <c r="U22" i="12"/>
  <c r="C42" i="9"/>
  <c r="P42" i="9"/>
  <c r="G27" i="10"/>
  <c r="G43" i="10" s="1"/>
  <c r="O12" i="10"/>
  <c r="N15" i="10"/>
  <c r="P15" i="10" s="1"/>
  <c r="R15" i="10" s="1"/>
  <c r="F18" i="10"/>
  <c r="B42" i="10"/>
  <c r="F41" i="10"/>
  <c r="E42" i="10"/>
  <c r="F11" i="11"/>
  <c r="H15" i="11"/>
  <c r="O30" i="11"/>
  <c r="K33" i="11"/>
  <c r="Q26" i="12"/>
  <c r="P14" i="12"/>
  <c r="U14" i="12" s="1"/>
  <c r="G14" i="12"/>
  <c r="P25" i="12"/>
  <c r="U25" i="12" s="1"/>
  <c r="G25" i="12"/>
  <c r="C42" i="10"/>
  <c r="N28" i="10"/>
  <c r="F37" i="10"/>
  <c r="M37" i="10"/>
  <c r="P37" i="10" s="1"/>
  <c r="R37" i="10" s="1"/>
  <c r="N40" i="10"/>
  <c r="F40" i="10"/>
  <c r="D9" i="14"/>
  <c r="F6" i="14"/>
  <c r="F16" i="10"/>
  <c r="F23" i="10"/>
  <c r="F24" i="10"/>
  <c r="O42" i="10"/>
  <c r="F32" i="10"/>
  <c r="F33" i="10"/>
  <c r="F38" i="10"/>
  <c r="H42" i="10"/>
  <c r="D10" i="11"/>
  <c r="K11" i="11"/>
  <c r="F14" i="11"/>
  <c r="D17" i="11"/>
  <c r="O18" i="11"/>
  <c r="F24" i="11"/>
  <c r="P25" i="11"/>
  <c r="P31" i="11"/>
  <c r="H31" i="11" s="1"/>
  <c r="P8" i="12"/>
  <c r="U8" i="12" s="1"/>
  <c r="G8" i="12"/>
  <c r="P19" i="12"/>
  <c r="U19" i="12" s="1"/>
  <c r="G19" i="12"/>
  <c r="N33" i="12"/>
  <c r="P40" i="12"/>
  <c r="U40" i="12" s="1"/>
  <c r="G40" i="12"/>
  <c r="D9" i="13"/>
  <c r="D27" i="13" s="1"/>
  <c r="D43" i="13" s="1"/>
  <c r="P30" i="12"/>
  <c r="U30" i="12" s="1"/>
  <c r="G30" i="12"/>
  <c r="P9" i="9"/>
  <c r="Q9" i="9" s="1"/>
  <c r="J27" i="9"/>
  <c r="K14" i="10"/>
  <c r="F19" i="10"/>
  <c r="N25" i="10"/>
  <c r="P25" i="10" s="1"/>
  <c r="R25" i="10" s="1"/>
  <c r="F28" i="10"/>
  <c r="N34" i="10"/>
  <c r="P34" i="10" s="1"/>
  <c r="R34" i="10" s="1"/>
  <c r="I42" i="10"/>
  <c r="F10" i="11"/>
  <c r="P13" i="11"/>
  <c r="M13" i="11" s="1"/>
  <c r="H14" i="11"/>
  <c r="O15" i="11"/>
  <c r="F17" i="11"/>
  <c r="F20" i="11"/>
  <c r="O29" i="11"/>
  <c r="F31" i="11"/>
  <c r="D22" i="13"/>
  <c r="D29" i="13"/>
  <c r="O33" i="10"/>
  <c r="P33" i="10" s="1"/>
  <c r="R33" i="10" s="1"/>
  <c r="H10" i="11"/>
  <c r="P19" i="11"/>
  <c r="D19" i="11" s="1"/>
  <c r="O37" i="11"/>
  <c r="F43" i="11"/>
  <c r="P13" i="12"/>
  <c r="U13" i="12" s="1"/>
  <c r="G13" i="12"/>
  <c r="K12" i="10"/>
  <c r="K27" i="10" s="1"/>
  <c r="K43" i="10" s="1"/>
  <c r="F25" i="10"/>
  <c r="H27" i="10"/>
  <c r="H43" i="10" s="1"/>
  <c r="F34" i="10"/>
  <c r="O36" i="10"/>
  <c r="P36" i="10" s="1"/>
  <c r="R36" i="10" s="1"/>
  <c r="K37" i="10"/>
  <c r="O11" i="11"/>
  <c r="O16" i="11"/>
  <c r="M16" i="11"/>
  <c r="K17" i="11"/>
  <c r="H20" i="11"/>
  <c r="K28" i="11"/>
  <c r="K39" i="11"/>
  <c r="M44" i="11"/>
  <c r="U11" i="12"/>
  <c r="T32" i="12"/>
  <c r="U32" i="12" s="1"/>
  <c r="D21" i="13"/>
  <c r="B42" i="13"/>
  <c r="G42" i="13"/>
  <c r="G43" i="13" s="1"/>
  <c r="J42" i="9"/>
  <c r="F42" i="9"/>
  <c r="N8" i="10"/>
  <c r="O21" i="11"/>
  <c r="M24" i="11"/>
  <c r="M28" i="11"/>
  <c r="O32" i="11"/>
  <c r="P38" i="11"/>
  <c r="D42" i="11"/>
  <c r="K43" i="11"/>
  <c r="P7" i="12"/>
  <c r="G7" i="12"/>
  <c r="U15" i="12"/>
  <c r="T21" i="12"/>
  <c r="U21" i="12" s="1"/>
  <c r="M41" i="12"/>
  <c r="M42" i="12" s="1"/>
  <c r="G32" i="12"/>
  <c r="G41" i="12" s="1"/>
  <c r="G37" i="12"/>
  <c r="E27" i="13"/>
  <c r="D18" i="13"/>
  <c r="C42" i="13"/>
  <c r="H42" i="13"/>
  <c r="D28" i="11"/>
  <c r="L27" i="10"/>
  <c r="L43" i="10" s="1"/>
  <c r="O24" i="10"/>
  <c r="P24" i="10" s="1"/>
  <c r="R24" i="10" s="1"/>
  <c r="K26" i="10"/>
  <c r="J42" i="10"/>
  <c r="J43" i="10" s="1"/>
  <c r="D12" i="11"/>
  <c r="P12" i="11"/>
  <c r="M12" i="11" s="1"/>
  <c r="F16" i="11"/>
  <c r="O17" i="11"/>
  <c r="F23" i="11"/>
  <c r="P44" i="11"/>
  <c r="G21" i="12"/>
  <c r="R41" i="12"/>
  <c r="N32" i="12"/>
  <c r="F27" i="13"/>
  <c r="F43" i="13" s="1"/>
  <c r="E42" i="13"/>
  <c r="D28" i="13"/>
  <c r="D42" i="13" s="1"/>
  <c r="H11" i="11"/>
  <c r="H17" i="11"/>
  <c r="K27" i="11"/>
  <c r="M32" i="11"/>
  <c r="D43" i="11"/>
  <c r="P45" i="11"/>
  <c r="H27" i="13"/>
  <c r="H43" i="13" s="1"/>
  <c r="D41" i="13"/>
  <c r="K10" i="11"/>
  <c r="K16" i="11"/>
  <c r="K21" i="11"/>
  <c r="M26" i="11"/>
  <c r="P32" i="11"/>
  <c r="H32" i="11" s="1"/>
  <c r="D37" i="11"/>
  <c r="P39" i="11"/>
  <c r="M39" i="11" s="1"/>
  <c r="T39" i="12"/>
  <c r="U39" i="12" s="1"/>
  <c r="J27" i="13"/>
  <c r="J43" i="13" s="1"/>
  <c r="D14" i="13"/>
  <c r="F42" i="13"/>
  <c r="F36" i="10"/>
  <c r="K15" i="11"/>
  <c r="M21" i="11"/>
  <c r="O26" i="11"/>
  <c r="P28" i="11"/>
  <c r="P29" i="11"/>
  <c r="D29" i="11" s="1"/>
  <c r="F41" i="11"/>
  <c r="T24" i="12"/>
  <c r="U24" i="12" s="1"/>
  <c r="N30" i="12"/>
  <c r="G35" i="12"/>
  <c r="G39" i="12"/>
  <c r="D37" i="13"/>
  <c r="M15" i="11"/>
  <c r="M20" i="11"/>
  <c r="D31" i="11"/>
  <c r="P33" i="11"/>
  <c r="M33" i="11" s="1"/>
  <c r="H41" i="11"/>
  <c r="K42" i="12"/>
  <c r="M14" i="11"/>
  <c r="O20" i="11"/>
  <c r="D30" i="11"/>
  <c r="F35" i="11"/>
  <c r="H40" i="11"/>
  <c r="T11" i="12"/>
  <c r="T17" i="12"/>
  <c r="U17" i="12" s="1"/>
  <c r="T23" i="12"/>
  <c r="U23" i="12" s="1"/>
  <c r="T28" i="12"/>
  <c r="U28" i="12" s="1"/>
  <c r="N29" i="12"/>
  <c r="N41" i="12" s="1"/>
  <c r="T34" i="12"/>
  <c r="U34" i="12" s="1"/>
  <c r="T38" i="12"/>
  <c r="U38" i="12" s="1"/>
  <c r="D26" i="13"/>
  <c r="D16" i="14"/>
  <c r="O13" i="11"/>
  <c r="O14" i="11"/>
  <c r="P27" i="11"/>
  <c r="F30" i="11"/>
  <c r="H35" i="11"/>
  <c r="K40" i="11"/>
  <c r="K45" i="11"/>
  <c r="G34" i="12"/>
  <c r="G38" i="12"/>
  <c r="D33" i="13"/>
  <c r="E16" i="14"/>
  <c r="E17" i="14" s="1"/>
  <c r="D24" i="11"/>
  <c r="T10" i="12"/>
  <c r="U10" i="12" s="1"/>
  <c r="T16" i="12"/>
  <c r="U16" i="12" s="1"/>
  <c r="T22" i="12"/>
  <c r="T27" i="12"/>
  <c r="U27" i="12" s="1"/>
  <c r="N28" i="12"/>
  <c r="T33" i="12"/>
  <c r="U33" i="12" s="1"/>
  <c r="N34" i="12"/>
  <c r="N38" i="12"/>
  <c r="C27" i="13"/>
  <c r="C43" i="13" s="1"/>
  <c r="D25" i="13"/>
  <c r="D30" i="13"/>
  <c r="F10" i="14"/>
  <c r="P18" i="11"/>
  <c r="H18" i="11" s="1"/>
  <c r="P24" i="11"/>
  <c r="P30" i="11"/>
  <c r="P36" i="11"/>
  <c r="H36" i="11" s="1"/>
  <c r="P42" i="11"/>
  <c r="I41" i="12"/>
  <c r="I42" i="12" s="1"/>
  <c r="B44" i="8"/>
  <c r="Q44" i="8"/>
  <c r="T44" i="8"/>
  <c r="J44" i="8"/>
  <c r="K44" i="8"/>
  <c r="P28" i="8"/>
  <c r="P44" i="8" s="1"/>
  <c r="H44" i="8"/>
  <c r="D44" i="8"/>
  <c r="N44" i="8"/>
  <c r="G44" i="8"/>
  <c r="F28" i="8"/>
  <c r="F44" i="8" s="1"/>
  <c r="G17" i="9" l="1"/>
  <c r="D17" i="9"/>
  <c r="I17" i="9" s="1"/>
  <c r="K17" i="9"/>
  <c r="M17" i="9"/>
  <c r="G37" i="9"/>
  <c r="D37" i="9"/>
  <c r="I37" i="9" s="1"/>
  <c r="K37" i="9"/>
  <c r="O37" i="9" s="1"/>
  <c r="M37" i="9"/>
  <c r="G33" i="9"/>
  <c r="D33" i="9"/>
  <c r="I33" i="9" s="1"/>
  <c r="K33" i="9"/>
  <c r="M33" i="9"/>
  <c r="G13" i="9"/>
  <c r="D13" i="9"/>
  <c r="I13" i="9" s="1"/>
  <c r="M13" i="9"/>
  <c r="K13" i="9"/>
  <c r="O13" i="9" s="1"/>
  <c r="G29" i="9"/>
  <c r="D29" i="9"/>
  <c r="I29" i="9" s="1"/>
  <c r="K29" i="9"/>
  <c r="O29" i="9" s="1"/>
  <c r="M29" i="9"/>
  <c r="G21" i="9"/>
  <c r="D21" i="9"/>
  <c r="I21" i="9" s="1"/>
  <c r="M21" i="9"/>
  <c r="K21" i="9"/>
  <c r="O21" i="9" s="1"/>
  <c r="G25" i="9"/>
  <c r="D25" i="9"/>
  <c r="I25" i="9" s="1"/>
  <c r="K25" i="9"/>
  <c r="M25" i="9"/>
  <c r="G41" i="9"/>
  <c r="D41" i="9"/>
  <c r="I41" i="9" s="1"/>
  <c r="K41" i="9"/>
  <c r="O41" i="9" s="1"/>
  <c r="M41" i="9"/>
  <c r="U41" i="12"/>
  <c r="K39" i="9"/>
  <c r="M39" i="9"/>
  <c r="D39" i="9"/>
  <c r="I11" i="9"/>
  <c r="Q41" i="9"/>
  <c r="P41" i="12"/>
  <c r="G22" i="9"/>
  <c r="L43" i="9"/>
  <c r="Q13" i="9"/>
  <c r="K42" i="11"/>
  <c r="H42" i="11"/>
  <c r="O42" i="11"/>
  <c r="M42" i="11"/>
  <c r="G26" i="12"/>
  <c r="G42" i="12" s="1"/>
  <c r="N27" i="10"/>
  <c r="F40" i="11"/>
  <c r="O40" i="11"/>
  <c r="M40" i="11"/>
  <c r="Q17" i="9"/>
  <c r="O15" i="9"/>
  <c r="M31" i="11"/>
  <c r="Q37" i="9"/>
  <c r="I32" i="9"/>
  <c r="H25" i="11"/>
  <c r="F25" i="11"/>
  <c r="M25" i="11"/>
  <c r="O22" i="11"/>
  <c r="D22" i="11"/>
  <c r="O26" i="12"/>
  <c r="U7" i="12"/>
  <c r="O34" i="9"/>
  <c r="K30" i="11"/>
  <c r="H30" i="11"/>
  <c r="K44" i="11"/>
  <c r="F44" i="11"/>
  <c r="D44" i="11"/>
  <c r="O44" i="11"/>
  <c r="K13" i="11"/>
  <c r="H13" i="11"/>
  <c r="F9" i="14"/>
  <c r="D17" i="14"/>
  <c r="F17" i="14" s="1"/>
  <c r="D32" i="11"/>
  <c r="H27" i="9"/>
  <c r="H43" i="9" s="1"/>
  <c r="K35" i="9"/>
  <c r="M35" i="9"/>
  <c r="D35" i="9"/>
  <c r="I35" i="9" s="1"/>
  <c r="Q22" i="9"/>
  <c r="M10" i="9"/>
  <c r="O10" i="9" s="1"/>
  <c r="C43" i="9"/>
  <c r="P8" i="10"/>
  <c r="M27" i="10"/>
  <c r="M43" i="10" s="1"/>
  <c r="D30" i="9"/>
  <c r="I30" i="9" s="1"/>
  <c r="F18" i="11"/>
  <c r="I40" i="9"/>
  <c r="M20" i="9"/>
  <c r="I24" i="9"/>
  <c r="F42" i="10"/>
  <c r="O22" i="9"/>
  <c r="D34" i="11"/>
  <c r="O34" i="11"/>
  <c r="M34" i="11"/>
  <c r="Q29" i="9"/>
  <c r="M22" i="11"/>
  <c r="H22" i="11"/>
  <c r="O19" i="9"/>
  <c r="J43" i="9"/>
  <c r="N27" i="9"/>
  <c r="N43" i="9" s="1"/>
  <c r="K27" i="9"/>
  <c r="O24" i="11"/>
  <c r="K24" i="11"/>
  <c r="H24" i="11"/>
  <c r="F36" i="11"/>
  <c r="D36" i="11"/>
  <c r="F42" i="11"/>
  <c r="O36" i="11"/>
  <c r="D13" i="11"/>
  <c r="M30" i="11"/>
  <c r="I8" i="9"/>
  <c r="I9" i="9"/>
  <c r="G10" i="9"/>
  <c r="I10" i="9" s="1"/>
  <c r="F13" i="11"/>
  <c r="Q25" i="9"/>
  <c r="F27" i="10"/>
  <c r="C43" i="10"/>
  <c r="D34" i="9"/>
  <c r="O43" i="10"/>
  <c r="Q20" i="9"/>
  <c r="D20" i="9"/>
  <c r="I20" i="9" s="1"/>
  <c r="M29" i="11"/>
  <c r="K29" i="11"/>
  <c r="H29" i="11"/>
  <c r="D18" i="11"/>
  <c r="H42" i="9"/>
  <c r="D27" i="11"/>
  <c r="O27" i="11"/>
  <c r="F27" i="11"/>
  <c r="H27" i="11"/>
  <c r="O28" i="11"/>
  <c r="F28" i="11"/>
  <c r="K22" i="11"/>
  <c r="H44" i="11"/>
  <c r="R42" i="12"/>
  <c r="M30" i="9"/>
  <c r="O30" i="9" s="1"/>
  <c r="G39" i="9"/>
  <c r="N42" i="9"/>
  <c r="B28" i="9"/>
  <c r="B27" i="9"/>
  <c r="M22" i="9"/>
  <c r="G34" i="9"/>
  <c r="M19" i="11"/>
  <c r="H19" i="11"/>
  <c r="F19" i="11"/>
  <c r="F16" i="14"/>
  <c r="Q21" i="9"/>
  <c r="T41" i="12"/>
  <c r="T42" i="12" s="1"/>
  <c r="F45" i="11"/>
  <c r="O45" i="11"/>
  <c r="D45" i="11"/>
  <c r="H39" i="11"/>
  <c r="D39" i="11"/>
  <c r="O39" i="11"/>
  <c r="Q33" i="9"/>
  <c r="M45" i="11"/>
  <c r="H34" i="11"/>
  <c r="D25" i="11"/>
  <c r="F32" i="11"/>
  <c r="K32" i="11"/>
  <c r="E43" i="13"/>
  <c r="H38" i="11"/>
  <c r="F38" i="11"/>
  <c r="D38" i="11"/>
  <c r="F39" i="11"/>
  <c r="O12" i="11"/>
  <c r="H45" i="11"/>
  <c r="K19" i="11"/>
  <c r="S26" i="12"/>
  <c r="Q34" i="9"/>
  <c r="F43" i="9"/>
  <c r="P27" i="9"/>
  <c r="Q30" i="9"/>
  <c r="O23" i="11"/>
  <c r="M23" i="11"/>
  <c r="D23" i="11"/>
  <c r="D22" i="9"/>
  <c r="I22" i="9" s="1"/>
  <c r="K38" i="11"/>
  <c r="N42" i="10"/>
  <c r="P28" i="10"/>
  <c r="K34" i="11"/>
  <c r="O16" i="9"/>
  <c r="O19" i="11"/>
  <c r="M36" i="11"/>
  <c r="K36" i="11"/>
  <c r="M18" i="11"/>
  <c r="K18" i="11"/>
  <c r="F33" i="11"/>
  <c r="D33" i="11"/>
  <c r="O33" i="11"/>
  <c r="Q39" i="9"/>
  <c r="F29" i="11"/>
  <c r="O25" i="11"/>
  <c r="F34" i="11"/>
  <c r="H28" i="11"/>
  <c r="K25" i="11"/>
  <c r="O38" i="11"/>
  <c r="I26" i="9"/>
  <c r="Q10" i="9"/>
  <c r="O31" i="11"/>
  <c r="K20" i="9"/>
  <c r="O20" i="9" s="1"/>
  <c r="E43" i="10"/>
  <c r="O8" i="9"/>
  <c r="D41" i="11"/>
  <c r="K18" i="9"/>
  <c r="O18" i="9" s="1"/>
  <c r="G18" i="9"/>
  <c r="I18" i="9" s="1"/>
  <c r="H23" i="11"/>
  <c r="K9" i="9"/>
  <c r="O9" i="9" s="1"/>
  <c r="O33" i="9" l="1"/>
  <c r="O35" i="9"/>
  <c r="O39" i="9"/>
  <c r="M27" i="9"/>
  <c r="O27" i="9" s="1"/>
  <c r="Q27" i="9"/>
  <c r="P43" i="9"/>
  <c r="Q28" i="9"/>
  <c r="B42" i="9"/>
  <c r="B43" i="9" s="1"/>
  <c r="D28" i="9"/>
  <c r="K28" i="9"/>
  <c r="M28" i="9"/>
  <c r="G28" i="9"/>
  <c r="R8" i="10"/>
  <c r="R27" i="10" s="1"/>
  <c r="R43" i="10" s="1"/>
  <c r="P27" i="10"/>
  <c r="P43" i="10" s="1"/>
  <c r="O25" i="9"/>
  <c r="O17" i="9"/>
  <c r="G27" i="9"/>
  <c r="F43" i="10"/>
  <c r="D27" i="9"/>
  <c r="I27" i="9" s="1"/>
  <c r="N43" i="10"/>
  <c r="I34" i="9"/>
  <c r="P42" i="12"/>
  <c r="U26" i="12"/>
  <c r="U42" i="12" s="1"/>
  <c r="P42" i="10"/>
  <c r="R28" i="10"/>
  <c r="R42" i="10" s="1"/>
  <c r="I39" i="9"/>
  <c r="M43" i="9" l="1"/>
  <c r="K43" i="9"/>
  <c r="O43" i="9" s="1"/>
  <c r="G43" i="9"/>
  <c r="D43" i="9"/>
  <c r="I43" i="9" s="1"/>
  <c r="I28" i="9"/>
  <c r="K42" i="9"/>
  <c r="O42" i="9" s="1"/>
  <c r="M42" i="9"/>
  <c r="Q42" i="9"/>
  <c r="D42" i="9"/>
  <c r="G42" i="9"/>
  <c r="Q43" i="9"/>
  <c r="O28" i="9"/>
  <c r="I42" i="9" l="1"/>
</calcChain>
</file>

<file path=xl/comments1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sz val="9"/>
            <color indexed="81"/>
            <rFont val="ＭＳ Ｐゴシック"/>
            <family val="3"/>
            <charset val="128"/>
          </rPr>
          <t>本数値は、総排出量（自家処理量を除く）と自家処理人口からの推計値であるため、来年度は削るか要相談。</t>
        </r>
      </text>
    </comment>
  </commentList>
</comments>
</file>

<file path=xl/sharedStrings.xml><?xml version="1.0" encoding="utf-8"?>
<sst xmlns="http://schemas.openxmlformats.org/spreadsheetml/2006/main" count="1327" uniqueCount="202">
  <si>
    <t>１　し尿及び浄化槽汚泥の処理体制</t>
    <rPh sb="2" eb="4">
      <t>シニョウ</t>
    </rPh>
    <rPh sb="4" eb="5">
      <t>オヨ</t>
    </rPh>
    <rPh sb="6" eb="9">
      <t>ジョウカソウ</t>
    </rPh>
    <rPh sb="9" eb="11">
      <t>オデイ</t>
    </rPh>
    <rPh sb="12" eb="14">
      <t>ショリ</t>
    </rPh>
    <rPh sb="14" eb="16">
      <t>タイセイ</t>
    </rPh>
    <phoneticPr fontId="3"/>
  </si>
  <si>
    <t>表Ⅳ－１   収集し尿及び浄化槽汚泥の処理体制</t>
    <rPh sb="0" eb="1">
      <t>ヒョウ</t>
    </rPh>
    <rPh sb="7" eb="9">
      <t>シュウシュウ</t>
    </rPh>
    <rPh sb="9" eb="11">
      <t>シニョウ</t>
    </rPh>
    <rPh sb="11" eb="12">
      <t>オヨ</t>
    </rPh>
    <rPh sb="13" eb="16">
      <t>ジョウカソウ</t>
    </rPh>
    <rPh sb="16" eb="18">
      <t>オデイ</t>
    </rPh>
    <rPh sb="19" eb="21">
      <t>ショリ</t>
    </rPh>
    <rPh sb="21" eb="23">
      <t>タイセイ</t>
    </rPh>
    <phoneticPr fontId="3"/>
  </si>
  <si>
    <t>し尿</t>
    <rPh sb="0" eb="2">
      <t>シニョウ</t>
    </rPh>
    <phoneticPr fontId="3"/>
  </si>
  <si>
    <t>浄化槽汚泥</t>
    <rPh sb="0" eb="3">
      <t>ジョウカソウ</t>
    </rPh>
    <rPh sb="3" eb="5">
      <t>オデイ</t>
    </rPh>
    <phoneticPr fontId="3"/>
  </si>
  <si>
    <t>許可
業者数</t>
    <rPh sb="0" eb="2">
      <t>キョカ</t>
    </rPh>
    <rPh sb="3" eb="5">
      <t>ギョウシャ</t>
    </rPh>
    <rPh sb="5" eb="6">
      <t>スウ</t>
    </rPh>
    <phoneticPr fontId="3"/>
  </si>
  <si>
    <t>処理体制</t>
  </si>
  <si>
    <t>処理方法</t>
    <rPh sb="2" eb="4">
      <t>ホウホウ</t>
    </rPh>
    <phoneticPr fontId="3"/>
  </si>
  <si>
    <t xml:space="preserve">処理方法  </t>
    <rPh sb="0" eb="4">
      <t>ショリホウホウ</t>
    </rPh>
    <phoneticPr fontId="3"/>
  </si>
  <si>
    <t>し尿</t>
    <rPh sb="1" eb="2">
      <t>ニョウ</t>
    </rPh>
    <phoneticPr fontId="3"/>
  </si>
  <si>
    <t>市町村名</t>
    <rPh sb="0" eb="3">
      <t>シチョウソン</t>
    </rPh>
    <rPh sb="3" eb="4">
      <t>メイ</t>
    </rPh>
    <phoneticPr fontId="3"/>
  </si>
  <si>
    <t>収集・運搬</t>
    <rPh sb="0" eb="2">
      <t>シュウシュウ</t>
    </rPh>
    <rPh sb="3" eb="5">
      <t>ウンパン</t>
    </rPh>
    <phoneticPr fontId="3"/>
  </si>
  <si>
    <t>中間
処理</t>
    <rPh sb="0" eb="2">
      <t>チュウカン</t>
    </rPh>
    <rPh sb="3" eb="5">
      <t>ショリ</t>
    </rPh>
    <phoneticPr fontId="3"/>
  </si>
  <si>
    <t>施</t>
    <rPh sb="0" eb="1">
      <t>シセツ</t>
    </rPh>
    <phoneticPr fontId="3"/>
  </si>
  <si>
    <t>下</t>
    <rPh sb="0" eb="1">
      <t>シタ</t>
    </rPh>
    <phoneticPr fontId="3"/>
  </si>
  <si>
    <t>そ</t>
    <phoneticPr fontId="3"/>
  </si>
  <si>
    <t>収集・運搬</t>
  </si>
  <si>
    <t>中間処理</t>
    <rPh sb="0" eb="2">
      <t>チュウカン</t>
    </rPh>
    <rPh sb="2" eb="4">
      <t>ショリ</t>
    </rPh>
    <phoneticPr fontId="3"/>
  </si>
  <si>
    <t>収集
運搬</t>
    <rPh sb="0" eb="2">
      <t>シュウシュウ</t>
    </rPh>
    <rPh sb="3" eb="5">
      <t>ウンパン</t>
    </rPh>
    <phoneticPr fontId="3"/>
  </si>
  <si>
    <t>清掃業</t>
    <rPh sb="0" eb="3">
      <t>セイソウギョウ</t>
    </rPh>
    <phoneticPr fontId="3"/>
  </si>
  <si>
    <t>直</t>
    <rPh sb="0" eb="1">
      <t>チョク</t>
    </rPh>
    <phoneticPr fontId="3"/>
  </si>
  <si>
    <t>組</t>
    <rPh sb="0" eb="1">
      <t>クミ</t>
    </rPh>
    <phoneticPr fontId="3"/>
  </si>
  <si>
    <t>委</t>
    <rPh sb="0" eb="1">
      <t>イ</t>
    </rPh>
    <phoneticPr fontId="3"/>
  </si>
  <si>
    <t>許</t>
    <rPh sb="0" eb="1">
      <t>キョカ</t>
    </rPh>
    <phoneticPr fontId="3"/>
  </si>
  <si>
    <t>他</t>
    <rPh sb="0" eb="1">
      <t>ホカ</t>
    </rPh>
    <phoneticPr fontId="3"/>
  </si>
  <si>
    <t>委</t>
    <rPh sb="0" eb="1">
      <t>イタク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</si>
  <si>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</si>
  <si>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</si>
  <si>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</si>
  <si>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横須賀市</t>
    <rPh sb="0" eb="4">
      <t>ヨコスカシ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</si>
  <si>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</si>
  <si>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</si>
  <si>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</si>
  <si>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</si>
  <si>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</si>
  <si>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</si>
  <si>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</si>
  <si>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3">
      <t>ハタノシ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</si>
  <si>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</si>
  <si>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</si>
  <si>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</si>
  <si>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</si>
  <si>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</si>
  <si>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1">
      <t>ミナミ</t>
    </rPh>
    <rPh sb="1" eb="3">
      <t>アシガラシ</t>
    </rPh>
    <rPh sb="3" eb="4">
      <t>シ</t>
    </rPh>
    <phoneticPr fontId="3"/>
  </si>
  <si>
    <t>綾瀬市</t>
    <rPh sb="0" eb="2">
      <t>アヤセ</t>
    </rPh>
    <rPh sb="2" eb="3">
      <t>シ</t>
    </rPh>
    <phoneticPr fontId="3"/>
  </si>
  <si>
    <t>市部小計</t>
    <rPh sb="0" eb="2">
      <t>シブ</t>
    </rPh>
    <rPh sb="2" eb="4">
      <t>ショウケイ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</si>
  <si>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</si>
  <si>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</si>
  <si>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大磯町</t>
    <rPh sb="0" eb="3">
      <t>オオイソマチ</t>
    </rPh>
    <phoneticPr fontId="3"/>
  </si>
  <si>
    <t>二宮町</t>
    <rPh sb="0" eb="2">
      <t>ニノミヤ</t>
    </rPh>
    <rPh sb="2" eb="3">
      <t>マチ</t>
    </rPh>
    <phoneticPr fontId="3"/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</si>
  <si>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</si>
  <si>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</si>
  <si>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</si>
  <si>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</si>
  <si>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3">
      <t>カイセイマチ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</si>
  <si>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</si>
  <si>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</si>
  <si>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</si>
  <si>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</si>
  <si>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</si>
  <si>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郡部小計</t>
    <rPh sb="0" eb="1">
      <t>グン</t>
    </rPh>
    <rPh sb="1" eb="2">
      <t>ブ</t>
    </rPh>
    <rPh sb="2" eb="4">
      <t>ショウケイ</t>
    </rPh>
    <phoneticPr fontId="3"/>
  </si>
  <si>
    <t>県 合 計</t>
    <rPh sb="0" eb="1">
      <t>ケン</t>
    </rPh>
    <rPh sb="2" eb="5">
      <t>ゴウケイ</t>
    </rPh>
    <phoneticPr fontId="3"/>
  </si>
  <si>
    <t>直＝市町村直営、組 ＝一部事務組合直営、委 ＝委託業者、許 ＝許可業者、他 ＝他市町村等</t>
    <phoneticPr fontId="3"/>
  </si>
  <si>
    <t>施＝し尿処理施設による処理、下 ＝前処理による下水道投入、そ ＝その他の処理</t>
    <phoneticPr fontId="3"/>
  </si>
  <si>
    <t>(注)　</t>
    <rPh sb="1" eb="2">
      <t>チュウ</t>
    </rPh>
    <phoneticPr fontId="3"/>
  </si>
  <si>
    <t>許可業者数は、同一事業者が複数市町村の許可を取得している可能性があり、合計は重複した</t>
    <phoneticPr fontId="3"/>
  </si>
  <si>
    <t>値である。</t>
    <phoneticPr fontId="3"/>
  </si>
  <si>
    <t>（単位：人）</t>
    <rPh sb="1" eb="3">
      <t>タンイ</t>
    </rPh>
    <rPh sb="4" eb="5">
      <t>ニン</t>
    </rPh>
    <phoneticPr fontId="3"/>
  </si>
  <si>
    <t>表Ⅳ－２   し尿の計画処理区域内人口一覧表</t>
    <rPh sb="0" eb="1">
      <t>ヒョウ</t>
    </rPh>
    <rPh sb="7" eb="9">
      <t>シニョウ</t>
    </rPh>
    <rPh sb="10" eb="22">
      <t>ケイカクショ</t>
    </rPh>
    <phoneticPr fontId="3"/>
  </si>
  <si>
    <t>①</t>
    <phoneticPr fontId="3"/>
  </si>
  <si>
    <t>⑧</t>
    <phoneticPr fontId="3"/>
  </si>
  <si>
    <t>市 町 村 名</t>
    <rPh sb="0" eb="5">
      <t>シチョウソン</t>
    </rPh>
    <rPh sb="6" eb="7">
      <t>メイ</t>
    </rPh>
    <phoneticPr fontId="3"/>
  </si>
  <si>
    <t>計 画 処 理</t>
    <rPh sb="0" eb="1">
      <t>ケイ</t>
    </rPh>
    <rPh sb="2" eb="3">
      <t>ガ</t>
    </rPh>
    <rPh sb="4" eb="5">
      <t>トコロ</t>
    </rPh>
    <rPh sb="6" eb="7">
      <t>リ</t>
    </rPh>
    <phoneticPr fontId="3"/>
  </si>
  <si>
    <t>水洗化人口　　　　</t>
    <rPh sb="0" eb="3">
      <t>スイセンカ</t>
    </rPh>
    <rPh sb="3" eb="5">
      <t>ジンコウ</t>
    </rPh>
    <phoneticPr fontId="3"/>
  </si>
  <si>
    <t>非水洗化人口　　　　</t>
    <rPh sb="0" eb="1">
      <t>ヒ</t>
    </rPh>
    <rPh sb="1" eb="4">
      <t>スイセンカ</t>
    </rPh>
    <rPh sb="4" eb="6">
      <t>ジンコウ</t>
    </rPh>
    <phoneticPr fontId="3"/>
  </si>
  <si>
    <t>浄化槽人口</t>
    <rPh sb="0" eb="3">
      <t>ジョウカソウ</t>
    </rPh>
    <rPh sb="3" eb="5">
      <t>ジンコウ</t>
    </rPh>
    <phoneticPr fontId="3"/>
  </si>
  <si>
    <t>区域内人口</t>
    <rPh sb="0" eb="2">
      <t>クイキ</t>
    </rPh>
    <rPh sb="2" eb="3">
      <t>ナイ</t>
    </rPh>
    <rPh sb="3" eb="5">
      <t>ジンコウ</t>
    </rPh>
    <phoneticPr fontId="3"/>
  </si>
  <si>
    <t>②</t>
    <phoneticPr fontId="3"/>
  </si>
  <si>
    <t>③</t>
    <phoneticPr fontId="3"/>
  </si>
  <si>
    <t>④　　　 計</t>
    <rPh sb="5" eb="6">
      <t>ケイ</t>
    </rPh>
    <phoneticPr fontId="3"/>
  </si>
  <si>
    <t>率（％)</t>
    <rPh sb="0" eb="1">
      <t>リツ</t>
    </rPh>
    <phoneticPr fontId="3"/>
  </si>
  <si>
    <t>⑤</t>
    <phoneticPr fontId="3"/>
  </si>
  <si>
    <t>⑥</t>
    <phoneticPr fontId="3"/>
  </si>
  <si>
    <t>⑦　　　 計</t>
    <rPh sb="5" eb="6">
      <t>ケイ</t>
    </rPh>
    <phoneticPr fontId="3"/>
  </si>
  <si>
    <t>＋</t>
    <phoneticPr fontId="3"/>
  </si>
  <si>
    <t>率</t>
    <rPh sb="0" eb="1">
      <t>リツ</t>
    </rPh>
    <phoneticPr fontId="3"/>
  </si>
  <si>
    <t>＝④+⑦</t>
    <phoneticPr fontId="3"/>
  </si>
  <si>
    <t>公共下水道人口</t>
    <rPh sb="0" eb="2">
      <t>コウキョウ</t>
    </rPh>
    <rPh sb="2" eb="5">
      <t>ゲスイドウ</t>
    </rPh>
    <rPh sb="5" eb="7">
      <t>ジンコウ</t>
    </rPh>
    <phoneticPr fontId="3"/>
  </si>
  <si>
    <t>浄化槽人口</t>
    <rPh sb="0" eb="5">
      <t>ジョウカソウジンコウ</t>
    </rPh>
    <phoneticPr fontId="3"/>
  </si>
  <si>
    <t xml:space="preserve"> ＝②＋③</t>
    <phoneticPr fontId="3"/>
  </si>
  <si>
    <t>計画収集人口</t>
    <rPh sb="0" eb="2">
      <t>ケイカク</t>
    </rPh>
    <rPh sb="2" eb="4">
      <t>シュウシュウ</t>
    </rPh>
    <rPh sb="4" eb="6">
      <t>ジンコウ</t>
    </rPh>
    <phoneticPr fontId="3"/>
  </si>
  <si>
    <t>自家処理人口</t>
    <rPh sb="0" eb="2">
      <t>ジカ</t>
    </rPh>
    <rPh sb="2" eb="4">
      <t>ショリ</t>
    </rPh>
    <rPh sb="4" eb="6">
      <t>ジンコウ</t>
    </rPh>
    <phoneticPr fontId="3"/>
  </si>
  <si>
    <t xml:space="preserve"> ＝⑤＋⑥</t>
    <phoneticPr fontId="3"/>
  </si>
  <si>
    <t>（％)</t>
    <phoneticPr fontId="3"/>
  </si>
  <si>
    <t>市 部 小 計</t>
    <rPh sb="0" eb="3">
      <t>シブ</t>
    </rPh>
    <rPh sb="4" eb="7">
      <t>ショウケイ</t>
    </rPh>
    <phoneticPr fontId="3"/>
  </si>
  <si>
    <t>中井町</t>
    <rPh sb="0" eb="2">
      <t>ナカイ</t>
    </rPh>
    <rPh sb="2" eb="3">
      <t>ハヤママチ</t>
    </rPh>
    <phoneticPr fontId="3"/>
  </si>
  <si>
    <t>郡 部 小 計</t>
    <rPh sb="0" eb="1">
      <t>グン</t>
    </rPh>
    <rPh sb="2" eb="3">
      <t>ブ</t>
    </rPh>
    <rPh sb="4" eb="7">
      <t>ショウケイ</t>
    </rPh>
    <phoneticPr fontId="3"/>
  </si>
  <si>
    <t>県   合   計</t>
    <rPh sb="0" eb="1">
      <t>ケン</t>
    </rPh>
    <rPh sb="4" eb="9">
      <t>ゴウケイ</t>
    </rPh>
    <phoneticPr fontId="3"/>
  </si>
  <si>
    <t>２　し尿及び浄化槽汚泥の収集内訳</t>
    <rPh sb="2" eb="4">
      <t>シニョウ</t>
    </rPh>
    <rPh sb="4" eb="5">
      <t>オヨ</t>
    </rPh>
    <rPh sb="6" eb="9">
      <t>ジョウカソウ</t>
    </rPh>
    <rPh sb="9" eb="11">
      <t>オデイ</t>
    </rPh>
    <rPh sb="12" eb="14">
      <t>シュウシュウ</t>
    </rPh>
    <rPh sb="14" eb="16">
      <t>ウチワケ</t>
    </rPh>
    <phoneticPr fontId="3"/>
  </si>
  <si>
    <t>表Ⅳ－３   し尿及び浄化槽汚泥の収集内訳一覧表</t>
    <rPh sb="0" eb="1">
      <t>ヒョウ</t>
    </rPh>
    <rPh sb="7" eb="9">
      <t>シニョウ</t>
    </rPh>
    <rPh sb="9" eb="10">
      <t>オヨ</t>
    </rPh>
    <rPh sb="11" eb="14">
      <t>ジョウカソウ</t>
    </rPh>
    <rPh sb="14" eb="16">
      <t>オデイ</t>
    </rPh>
    <rPh sb="17" eb="19">
      <t>シュウシュウ</t>
    </rPh>
    <rPh sb="19" eb="21">
      <t>ウチワケ</t>
    </rPh>
    <rPh sb="21" eb="24">
      <t>イチランヒョウ</t>
    </rPh>
    <phoneticPr fontId="3"/>
  </si>
  <si>
    <t>（ 単位 ： ｋｌ / 年 ）</t>
    <phoneticPr fontId="3"/>
  </si>
  <si>
    <t>し尿</t>
    <phoneticPr fontId="3"/>
  </si>
  <si>
    <t>計</t>
    <rPh sb="0" eb="1">
      <t>ケイ</t>
    </rPh>
    <phoneticPr fontId="3"/>
  </si>
  <si>
    <t>収集主体別収集量</t>
    <rPh sb="0" eb="1">
      <t>オサム</t>
    </rPh>
    <rPh sb="1" eb="2">
      <t>シュウ</t>
    </rPh>
    <rPh sb="2" eb="3">
      <t>シュ</t>
    </rPh>
    <rPh sb="3" eb="4">
      <t>カラダ</t>
    </rPh>
    <rPh sb="4" eb="5">
      <t>ベツ</t>
    </rPh>
    <rPh sb="5" eb="6">
      <t>オサム</t>
    </rPh>
    <rPh sb="6" eb="7">
      <t>シュウ</t>
    </rPh>
    <rPh sb="7" eb="8">
      <t>リョウ</t>
    </rPh>
    <phoneticPr fontId="3"/>
  </si>
  <si>
    <t>自家処理量</t>
    <rPh sb="0" eb="1">
      <t>ジ</t>
    </rPh>
    <rPh sb="1" eb="2">
      <t>イエ</t>
    </rPh>
    <rPh sb="2" eb="5">
      <t>ショリリョウ</t>
    </rPh>
    <phoneticPr fontId="3"/>
  </si>
  <si>
    <t>収    集    主    体    別    収 　 集    量</t>
    <rPh sb="0" eb="6">
      <t>シュウシュウ</t>
    </rPh>
    <rPh sb="10" eb="16">
      <t>シュタイ</t>
    </rPh>
    <rPh sb="20" eb="21">
      <t>ベツ</t>
    </rPh>
    <rPh sb="25" eb="30">
      <t>シュウシュウ</t>
    </rPh>
    <rPh sb="34" eb="35">
      <t>リョウ</t>
    </rPh>
    <phoneticPr fontId="3"/>
  </si>
  <si>
    <t>⑬</t>
    <phoneticPr fontId="3"/>
  </si>
  <si>
    <t>①地方公共</t>
    <rPh sb="1" eb="3">
      <t>チホウ</t>
    </rPh>
    <rPh sb="3" eb="5">
      <t>コウキョウ</t>
    </rPh>
    <phoneticPr fontId="3"/>
  </si>
  <si>
    <t>④　　 計</t>
    <rPh sb="4" eb="5">
      <t>ケイ</t>
    </rPh>
    <phoneticPr fontId="3"/>
  </si>
  <si>
    <t>⑤地方公共</t>
    <rPh sb="1" eb="3">
      <t>チホウ</t>
    </rPh>
    <rPh sb="3" eb="5">
      <t>コウキョウ</t>
    </rPh>
    <phoneticPr fontId="3"/>
  </si>
  <si>
    <t>⑦</t>
    <phoneticPr fontId="3"/>
  </si>
  <si>
    <t>⑧　　 計</t>
    <rPh sb="4" eb="5">
      <t>ケイ</t>
    </rPh>
    <phoneticPr fontId="3"/>
  </si>
  <si>
    <t>⑨地方公共</t>
    <phoneticPr fontId="3"/>
  </si>
  <si>
    <t>⑩</t>
    <phoneticPr fontId="3"/>
  </si>
  <si>
    <t>⑪</t>
    <phoneticPr fontId="3"/>
  </si>
  <si>
    <t>⑫　　 計</t>
    <rPh sb="4" eb="5">
      <t>ケイ</t>
    </rPh>
    <phoneticPr fontId="3"/>
  </si>
  <si>
    <t>自家処理量</t>
  </si>
  <si>
    <t>全排出量</t>
    <rPh sb="0" eb="1">
      <t>ゼン</t>
    </rPh>
    <phoneticPr fontId="3"/>
  </si>
  <si>
    <t xml:space="preserve"> 団体直営</t>
    <rPh sb="1" eb="3">
      <t>ダンタイ</t>
    </rPh>
    <rPh sb="3" eb="5">
      <t>チョクエイ</t>
    </rPh>
    <phoneticPr fontId="3"/>
  </si>
  <si>
    <t>委託業者</t>
    <rPh sb="0" eb="2">
      <t>イタク</t>
    </rPh>
    <rPh sb="2" eb="4">
      <t>ギョウシャ</t>
    </rPh>
    <phoneticPr fontId="3"/>
  </si>
  <si>
    <t>許可業者</t>
    <rPh sb="0" eb="2">
      <t>キョカ</t>
    </rPh>
    <rPh sb="2" eb="4">
      <t>ギョウシャ</t>
    </rPh>
    <phoneticPr fontId="3"/>
  </si>
  <si>
    <t>＝①～③</t>
    <phoneticPr fontId="3"/>
  </si>
  <si>
    <t>＝⑤～⑦</t>
    <phoneticPr fontId="3"/>
  </si>
  <si>
    <t>団体直営</t>
    <rPh sb="0" eb="2">
      <t>ダンタイ</t>
    </rPh>
    <rPh sb="2" eb="4">
      <t>チョクエイ</t>
    </rPh>
    <phoneticPr fontId="3"/>
  </si>
  <si>
    <t>＝⑨～⑪</t>
    <phoneticPr fontId="3"/>
  </si>
  <si>
    <t>　=⑫+⑬</t>
    <phoneticPr fontId="3"/>
  </si>
  <si>
    <t>３  し尿及び浄化槽汚泥の処理・処分内訳</t>
    <rPh sb="4" eb="5">
      <t>ニョウ</t>
    </rPh>
    <rPh sb="5" eb="6">
      <t>オヨ</t>
    </rPh>
    <rPh sb="7" eb="10">
      <t>ジョウカソウ</t>
    </rPh>
    <rPh sb="10" eb="12">
      <t>オデイ</t>
    </rPh>
    <rPh sb="13" eb="15">
      <t>ショリ</t>
    </rPh>
    <rPh sb="16" eb="18">
      <t>ショブン</t>
    </rPh>
    <rPh sb="18" eb="20">
      <t>ウチワケ</t>
    </rPh>
    <phoneticPr fontId="3"/>
  </si>
  <si>
    <t>表Ⅳ－４   し尿及び浄化槽汚泥の処理・処分内訳総括表</t>
    <rPh sb="0" eb="1">
      <t>ヒョウ</t>
    </rPh>
    <rPh sb="7" eb="9">
      <t>シニョウ</t>
    </rPh>
    <rPh sb="9" eb="10">
      <t>オヨ</t>
    </rPh>
    <rPh sb="11" eb="14">
      <t>ジョウカソウ</t>
    </rPh>
    <rPh sb="14" eb="16">
      <t>オデイ</t>
    </rPh>
    <rPh sb="17" eb="19">
      <t>ショリ</t>
    </rPh>
    <rPh sb="20" eb="22">
      <t>ショブン</t>
    </rPh>
    <rPh sb="22" eb="24">
      <t>ウチワケ</t>
    </rPh>
    <rPh sb="24" eb="26">
      <t>ソウカツ</t>
    </rPh>
    <rPh sb="26" eb="27">
      <t>ヒョウ</t>
    </rPh>
    <phoneticPr fontId="3"/>
  </si>
  <si>
    <t xml:space="preserve"> ( 単位 ：  k ｌ / 年 ）</t>
    <phoneticPr fontId="3"/>
  </si>
  <si>
    <t>市町村による処理・処分の　　　　内訳　　　　　（し尿及び浄化槽汚泥）</t>
    <rPh sb="0" eb="3">
      <t>シチョウソン</t>
    </rPh>
    <rPh sb="6" eb="8">
      <t>ショリ</t>
    </rPh>
    <rPh sb="9" eb="11">
      <t>ショブン</t>
    </rPh>
    <rPh sb="16" eb="18">
      <t>ウチワケ</t>
    </rPh>
    <rPh sb="25" eb="26">
      <t>ニョウ</t>
    </rPh>
    <rPh sb="26" eb="27">
      <t>オヨ</t>
    </rPh>
    <rPh sb="28" eb="31">
      <t>ジョウカソウ</t>
    </rPh>
    <rPh sb="31" eb="33">
      <t>オデイ</t>
    </rPh>
    <phoneticPr fontId="3"/>
  </si>
  <si>
    <t>自家処理量
(=し尿・浄化槽汚泥）</t>
    <rPh sb="0" eb="1">
      <t>ジ</t>
    </rPh>
    <rPh sb="1" eb="2">
      <t>イエ</t>
    </rPh>
    <rPh sb="2" eb="5">
      <t>ショリリョウ</t>
    </rPh>
    <rPh sb="9" eb="10">
      <t>ニョウ</t>
    </rPh>
    <rPh sb="11" eb="14">
      <t>ジョウカソウ</t>
    </rPh>
    <rPh sb="14" eb="16">
      <t>オデイ</t>
    </rPh>
    <phoneticPr fontId="3"/>
  </si>
  <si>
    <t>④</t>
    <phoneticPr fontId="3"/>
  </si>
  <si>
    <t>計画収集量</t>
    <rPh sb="0" eb="2">
      <t>ケイカク</t>
    </rPh>
    <rPh sb="2" eb="5">
      <t>シュウシュウリョウ</t>
    </rPh>
    <phoneticPr fontId="3"/>
  </si>
  <si>
    <t>し尿処理
施設処理量</t>
    <rPh sb="0" eb="2">
      <t>シニョウ</t>
    </rPh>
    <rPh sb="2" eb="4">
      <t>ショリ</t>
    </rPh>
    <phoneticPr fontId="3"/>
  </si>
  <si>
    <t>し尿処理施設処理率(%)</t>
    <rPh sb="1" eb="2">
      <t>ニョウ</t>
    </rPh>
    <rPh sb="2" eb="4">
      <t>ショリ</t>
    </rPh>
    <rPh sb="4" eb="6">
      <t>シセツ</t>
    </rPh>
    <rPh sb="6" eb="8">
      <t>ショリ</t>
    </rPh>
    <rPh sb="8" eb="9">
      <t>リツ</t>
    </rPh>
    <phoneticPr fontId="3"/>
  </si>
  <si>
    <t>ごみ堆肥化施設処理量</t>
    <rPh sb="2" eb="4">
      <t>タイヒ</t>
    </rPh>
    <phoneticPr fontId="3"/>
  </si>
  <si>
    <t>ごみ堆肥化施設処理率(%)</t>
    <rPh sb="2" eb="5">
      <t>タイヒカ</t>
    </rPh>
    <rPh sb="5" eb="7">
      <t>シセツ</t>
    </rPh>
    <rPh sb="7" eb="9">
      <t>ショリ</t>
    </rPh>
    <rPh sb="9" eb="10">
      <t>リツ</t>
    </rPh>
    <phoneticPr fontId="3"/>
  </si>
  <si>
    <t>メタン化施設
処理量</t>
    <rPh sb="3" eb="4">
      <t>カ</t>
    </rPh>
    <phoneticPr fontId="3"/>
  </si>
  <si>
    <t>メタン化施設処理率(%)</t>
    <rPh sb="3" eb="4">
      <t>カ</t>
    </rPh>
    <rPh sb="4" eb="6">
      <t>シセツ</t>
    </rPh>
    <rPh sb="6" eb="8">
      <t>ショリ</t>
    </rPh>
    <rPh sb="8" eb="9">
      <t>リツ</t>
    </rPh>
    <phoneticPr fontId="3"/>
  </si>
  <si>
    <t>下水道
投入量</t>
    <rPh sb="0" eb="3">
      <t>ゲスイドウ</t>
    </rPh>
    <phoneticPr fontId="3"/>
  </si>
  <si>
    <t>下水道
投入率(%)</t>
    <rPh sb="0" eb="3">
      <t>ゲスイドウ</t>
    </rPh>
    <rPh sb="4" eb="6">
      <t>トウニュウ</t>
    </rPh>
    <rPh sb="6" eb="7">
      <t>リツ</t>
    </rPh>
    <phoneticPr fontId="3"/>
  </si>
  <si>
    <t>農 地 還 元</t>
    <rPh sb="0" eb="1">
      <t>ノウ</t>
    </rPh>
    <rPh sb="2" eb="3">
      <t>チ</t>
    </rPh>
    <rPh sb="4" eb="5">
      <t>カン</t>
    </rPh>
    <rPh sb="6" eb="7">
      <t>モト</t>
    </rPh>
    <phoneticPr fontId="3"/>
  </si>
  <si>
    <t>農地還元
処理率(%)</t>
    <rPh sb="0" eb="2">
      <t>ノウチ</t>
    </rPh>
    <rPh sb="2" eb="4">
      <t>カンゲン</t>
    </rPh>
    <rPh sb="5" eb="7">
      <t>ショリ</t>
    </rPh>
    <rPh sb="7" eb="8">
      <t>リツ</t>
    </rPh>
    <phoneticPr fontId="3"/>
  </si>
  <si>
    <t>その他</t>
    <rPh sb="2" eb="3">
      <t>タ</t>
    </rPh>
    <phoneticPr fontId="3"/>
  </si>
  <si>
    <t>その他の
処理率(%)</t>
    <rPh sb="2" eb="3">
      <t>タ</t>
    </rPh>
    <rPh sb="5" eb="7">
      <t>ショリ</t>
    </rPh>
    <rPh sb="7" eb="8">
      <t>リツ</t>
    </rPh>
    <phoneticPr fontId="3"/>
  </si>
  <si>
    <t>＝①～⑥</t>
    <phoneticPr fontId="3"/>
  </si>
  <si>
    <t>×</t>
    <phoneticPr fontId="3"/>
  </si>
  <si>
    <t>×</t>
  </si>
  <si>
    <t>**</t>
    <phoneticPr fontId="3"/>
  </si>
  <si>
    <t>*****</t>
    <phoneticPr fontId="13"/>
  </si>
  <si>
    <t>****</t>
    <phoneticPr fontId="3"/>
  </si>
  <si>
    <t>*</t>
    <phoneticPr fontId="3"/>
  </si>
  <si>
    <t>***</t>
  </si>
  <si>
    <t>県  合  計</t>
    <rPh sb="0" eb="1">
      <t>ケン</t>
    </rPh>
    <rPh sb="3" eb="7">
      <t>ゴウケイ</t>
    </rPh>
    <phoneticPr fontId="3"/>
  </si>
  <si>
    <t>　　(注)　* 印は、一部事務組合の処理施設によるものである。</t>
    <rPh sb="3" eb="4">
      <t>チュウ</t>
    </rPh>
    <rPh sb="18" eb="20">
      <t>ショリ</t>
    </rPh>
    <rPh sb="20" eb="22">
      <t>シセツ</t>
    </rPh>
    <phoneticPr fontId="3"/>
  </si>
  <si>
    <t xml:space="preserve">        　 *** 印は、静岡県熱海市に委託したものである。</t>
    <rPh sb="14" eb="15">
      <t>シルシ</t>
    </rPh>
    <rPh sb="17" eb="19">
      <t>シズオカ</t>
    </rPh>
    <rPh sb="19" eb="20">
      <t>ケン</t>
    </rPh>
    <rPh sb="20" eb="23">
      <t>アタミシ</t>
    </rPh>
    <rPh sb="24" eb="26">
      <t>イタク</t>
    </rPh>
    <phoneticPr fontId="3"/>
  </si>
  <si>
    <t xml:space="preserve">           **印は、平塚市が大磯町に、茅ヶ崎市が寒川町に、清川村が厚木市に委託したものである。</t>
    <rPh sb="13" eb="14">
      <t>シルシ</t>
    </rPh>
    <rPh sb="16" eb="19">
      <t>ヒラツカシ</t>
    </rPh>
    <rPh sb="20" eb="23">
      <t>オオイソマチ</t>
    </rPh>
    <rPh sb="25" eb="29">
      <t>チガサキシ</t>
    </rPh>
    <rPh sb="30" eb="33">
      <t>サムガワチョウ</t>
    </rPh>
    <phoneticPr fontId="3"/>
  </si>
  <si>
    <t>　　　　 　****印は、民間し尿処理業者に委託したものである。</t>
    <rPh sb="10" eb="11">
      <t>シルシ</t>
    </rPh>
    <rPh sb="13" eb="15">
      <t>ミンカン</t>
    </rPh>
    <rPh sb="16" eb="17">
      <t>ニョウ</t>
    </rPh>
    <rPh sb="17" eb="19">
      <t>ショリ</t>
    </rPh>
    <rPh sb="19" eb="21">
      <t>ギョウシャ</t>
    </rPh>
    <rPh sb="22" eb="24">
      <t>イタク</t>
    </rPh>
    <phoneticPr fontId="3"/>
  </si>
  <si>
    <t>　　　　 　*****印は、逗子市が葉山町に委託したものである。</t>
    <rPh sb="11" eb="12">
      <t>シルシ</t>
    </rPh>
    <rPh sb="14" eb="17">
      <t>ズシシ</t>
    </rPh>
    <rPh sb="18" eb="20">
      <t>ハヤマ</t>
    </rPh>
    <rPh sb="20" eb="21">
      <t>マチ</t>
    </rPh>
    <rPh sb="22" eb="24">
      <t>イタク</t>
    </rPh>
    <phoneticPr fontId="3"/>
  </si>
  <si>
    <t>表Ⅳ－５ 　 収集し尿及び浄化槽汚泥の処理・処分内訳一覧表</t>
    <rPh sb="0" eb="1">
      <t>ヒョウ</t>
    </rPh>
    <rPh sb="7" eb="9">
      <t>シュウシュウ</t>
    </rPh>
    <rPh sb="9" eb="11">
      <t>シニョウ</t>
    </rPh>
    <rPh sb="11" eb="12">
      <t>オヨ</t>
    </rPh>
    <rPh sb="13" eb="16">
      <t>ジョウカソウ</t>
    </rPh>
    <rPh sb="16" eb="18">
      <t>オデイ</t>
    </rPh>
    <rPh sb="19" eb="21">
      <t>ショリ</t>
    </rPh>
    <rPh sb="22" eb="24">
      <t>ショブン</t>
    </rPh>
    <rPh sb="24" eb="26">
      <t>ウチワケ</t>
    </rPh>
    <rPh sb="26" eb="28">
      <t>イチラン</t>
    </rPh>
    <rPh sb="28" eb="29">
      <t>ヒョウ</t>
    </rPh>
    <phoneticPr fontId="3"/>
  </si>
  <si>
    <t xml:space="preserve"> (単位 ： k l / 年）</t>
    <phoneticPr fontId="3"/>
  </si>
  <si>
    <t>し　　　　　尿</t>
    <rPh sb="6" eb="7">
      <t>ニョウ</t>
    </rPh>
    <phoneticPr fontId="3"/>
  </si>
  <si>
    <t>浄　化　槽　汚　泥</t>
    <rPh sb="0" eb="1">
      <t>ジョウ</t>
    </rPh>
    <rPh sb="2" eb="3">
      <t>カ</t>
    </rPh>
    <rPh sb="4" eb="5">
      <t>ソウ</t>
    </rPh>
    <rPh sb="6" eb="7">
      <t>キタナ</t>
    </rPh>
    <rPh sb="8" eb="9">
      <t>ドロ</t>
    </rPh>
    <phoneticPr fontId="3"/>
  </si>
  <si>
    <t>⑨</t>
    <phoneticPr fontId="3"/>
  </si>
  <si>
    <t>し尿処理施設</t>
    <rPh sb="0" eb="2">
      <t>シニョウ</t>
    </rPh>
    <rPh sb="2" eb="4">
      <t>ショリ</t>
    </rPh>
    <rPh sb="4" eb="6">
      <t>シセツ</t>
    </rPh>
    <phoneticPr fontId="3"/>
  </si>
  <si>
    <t>下水道投入</t>
    <rPh sb="0" eb="3">
      <t>ゲスイドウ</t>
    </rPh>
    <rPh sb="3" eb="5">
      <t>トウニュウ</t>
    </rPh>
    <phoneticPr fontId="3"/>
  </si>
  <si>
    <t>**</t>
  </si>
  <si>
    <t>****</t>
  </si>
  <si>
    <t>*</t>
  </si>
  <si>
    <t>　　　  　****印は、民間し尿処理業者に委託したものである。</t>
    <rPh sb="10" eb="11">
      <t>シルシ</t>
    </rPh>
    <rPh sb="13" eb="15">
      <t>ミンカン</t>
    </rPh>
    <rPh sb="16" eb="17">
      <t>ニョウ</t>
    </rPh>
    <rPh sb="17" eb="19">
      <t>ショリ</t>
    </rPh>
    <rPh sb="19" eb="21">
      <t>ギョウシャ</t>
    </rPh>
    <rPh sb="22" eb="24">
      <t>イタク</t>
    </rPh>
    <phoneticPr fontId="3"/>
  </si>
  <si>
    <t xml:space="preserve">          *****印は、逗子市が葉山町に委託したものである。</t>
    <phoneticPr fontId="13"/>
  </si>
  <si>
    <t>表Ⅳ－６   し尿処理施設残渣処理内訳一覧表</t>
    <rPh sb="0" eb="1">
      <t>ヒョウ</t>
    </rPh>
    <rPh sb="8" eb="9">
      <t>ニョウ</t>
    </rPh>
    <rPh sb="9" eb="11">
      <t>ショリ</t>
    </rPh>
    <rPh sb="11" eb="13">
      <t>シセツ</t>
    </rPh>
    <rPh sb="13" eb="15">
      <t>ザンサ</t>
    </rPh>
    <rPh sb="15" eb="17">
      <t>ショリ</t>
    </rPh>
    <rPh sb="17" eb="19">
      <t>ウチワケ</t>
    </rPh>
    <rPh sb="19" eb="21">
      <t>イチラン</t>
    </rPh>
    <rPh sb="21" eb="22">
      <t>ヒョウ</t>
    </rPh>
    <phoneticPr fontId="3"/>
  </si>
  <si>
    <t xml:space="preserve"> (単位 ： ｔ / 年 ）</t>
    <phoneticPr fontId="3"/>
  </si>
  <si>
    <t>し尿処理施設
処　　理　　量
(ｋｌ/年)</t>
    <rPh sb="1" eb="2">
      <t>ニョウ</t>
    </rPh>
    <rPh sb="4" eb="6">
      <t>シセツ</t>
    </rPh>
    <rPh sb="7" eb="8">
      <t>トコロ</t>
    </rPh>
    <rPh sb="10" eb="11">
      <t>リ</t>
    </rPh>
    <rPh sb="13" eb="14">
      <t>リョウ</t>
    </rPh>
    <rPh sb="19" eb="20">
      <t>ネン</t>
    </rPh>
    <phoneticPr fontId="3"/>
  </si>
  <si>
    <t>資源化量</t>
    <rPh sb="0" eb="3">
      <t>シゲンカ</t>
    </rPh>
    <rPh sb="3" eb="4">
      <t>リョウ</t>
    </rPh>
    <phoneticPr fontId="3"/>
  </si>
  <si>
    <t>残渣発生量</t>
    <rPh sb="0" eb="1">
      <t>ザン</t>
    </rPh>
    <rPh sb="1" eb="2">
      <t>サ</t>
    </rPh>
    <rPh sb="2" eb="4">
      <t>ハッセイ</t>
    </rPh>
    <rPh sb="4" eb="5">
      <t>リョウ</t>
    </rPh>
    <phoneticPr fontId="3"/>
  </si>
  <si>
    <t>残　渣　処　理　内　訳</t>
    <rPh sb="0" eb="1">
      <t>ザン</t>
    </rPh>
    <rPh sb="2" eb="3">
      <t>サ</t>
    </rPh>
    <rPh sb="4" eb="5">
      <t>トコロ</t>
    </rPh>
    <rPh sb="6" eb="7">
      <t>リ</t>
    </rPh>
    <rPh sb="8" eb="9">
      <t>ナイ</t>
    </rPh>
    <rPh sb="10" eb="11">
      <t>ヤク</t>
    </rPh>
    <phoneticPr fontId="3"/>
  </si>
  <si>
    <t>し尿処理施設内焼却</t>
    <rPh sb="1" eb="2">
      <t>ニョウ</t>
    </rPh>
    <rPh sb="4" eb="6">
      <t>シセツ</t>
    </rPh>
    <rPh sb="6" eb="7">
      <t>ナイ</t>
    </rPh>
    <rPh sb="7" eb="9">
      <t>ショウキャク</t>
    </rPh>
    <phoneticPr fontId="3"/>
  </si>
  <si>
    <t>し尿処理施設内堆肥化・メタン化処理</t>
    <rPh sb="1" eb="2">
      <t>ニョウ</t>
    </rPh>
    <rPh sb="4" eb="6">
      <t>シセツ</t>
    </rPh>
    <rPh sb="6" eb="7">
      <t>ナイ</t>
    </rPh>
    <rPh sb="7" eb="10">
      <t>タイヒカ</t>
    </rPh>
    <rPh sb="14" eb="15">
      <t>カ</t>
    </rPh>
    <phoneticPr fontId="3"/>
  </si>
  <si>
    <t>ごみ
焼却施設</t>
    <rPh sb="3" eb="5">
      <t>ショウキャク</t>
    </rPh>
    <rPh sb="5" eb="7">
      <t>シセツ</t>
    </rPh>
    <phoneticPr fontId="3"/>
  </si>
  <si>
    <t>農地還元等
の再生利用</t>
    <rPh sb="0" eb="2">
      <t>ノウチ</t>
    </rPh>
    <rPh sb="2" eb="5">
      <t>カンゲントウ</t>
    </rPh>
    <rPh sb="7" eb="9">
      <t>サイセイ</t>
    </rPh>
    <rPh sb="9" eb="11">
      <t>リヨウ</t>
    </rPh>
    <phoneticPr fontId="3"/>
  </si>
  <si>
    <t>直接埋立</t>
    <rPh sb="0" eb="1">
      <t>チョク</t>
    </rPh>
    <rPh sb="1" eb="2">
      <t>セツ</t>
    </rPh>
    <rPh sb="2" eb="4">
      <t>ウメタテ</t>
    </rPh>
    <phoneticPr fontId="3"/>
  </si>
  <si>
    <t>郡部小計</t>
    <rPh sb="0" eb="2">
      <t>グンブ</t>
    </rPh>
    <rPh sb="2" eb="4">
      <t>ショウケイ</t>
    </rPh>
    <phoneticPr fontId="3"/>
  </si>
  <si>
    <t>　(注)　　１.し尿処理施設には、汚泥再生処理センターを含む。</t>
    <rPh sb="2" eb="3">
      <t>チュウ</t>
    </rPh>
    <rPh sb="9" eb="10">
      <t>ニョウ</t>
    </rPh>
    <rPh sb="10" eb="12">
      <t>ショリ</t>
    </rPh>
    <rPh sb="12" eb="14">
      <t>シセツ</t>
    </rPh>
    <rPh sb="17" eb="19">
      <t>オデイ</t>
    </rPh>
    <rPh sb="19" eb="21">
      <t>サイセイ</t>
    </rPh>
    <rPh sb="21" eb="23">
      <t>ショリ</t>
    </rPh>
    <rPh sb="28" eb="29">
      <t>フク</t>
    </rPh>
    <phoneticPr fontId="3"/>
  </si>
  <si>
    <t>　　　　　 ２.し尿処理施設処理量には、一部事務組合、他市町村の施設での処理を含む。</t>
    <rPh sb="14" eb="16">
      <t>ショリ</t>
    </rPh>
    <rPh sb="16" eb="17">
      <t>リョウ</t>
    </rPh>
    <rPh sb="20" eb="22">
      <t>イチブ</t>
    </rPh>
    <rPh sb="22" eb="24">
      <t>ジム</t>
    </rPh>
    <rPh sb="24" eb="26">
      <t>クミアイ</t>
    </rPh>
    <rPh sb="27" eb="28">
      <t>タ</t>
    </rPh>
    <rPh sb="28" eb="31">
      <t>シチョウソン</t>
    </rPh>
    <rPh sb="32" eb="34">
      <t>シセツ</t>
    </rPh>
    <rPh sb="36" eb="38">
      <t>ショリ</t>
    </rPh>
    <rPh sb="39" eb="40">
      <t>フク</t>
    </rPh>
    <phoneticPr fontId="3"/>
  </si>
  <si>
    <t>表Ⅳ－7   一部事務組合別し尿及び浄化槽汚泥の処理一覧表</t>
    <rPh sb="0" eb="1">
      <t>ヒョウ</t>
    </rPh>
    <rPh sb="7" eb="9">
      <t>イチブ</t>
    </rPh>
    <rPh sb="9" eb="11">
      <t>ジム</t>
    </rPh>
    <rPh sb="11" eb="13">
      <t>クミアイ</t>
    </rPh>
    <rPh sb="13" eb="14">
      <t>ベツ</t>
    </rPh>
    <rPh sb="14" eb="16">
      <t>シニョウ</t>
    </rPh>
    <rPh sb="16" eb="17">
      <t>オヨ</t>
    </rPh>
    <rPh sb="18" eb="21">
      <t>ジョウカソウ</t>
    </rPh>
    <rPh sb="21" eb="23">
      <t>オデイ</t>
    </rPh>
    <rPh sb="24" eb="26">
      <t>ショリ</t>
    </rPh>
    <rPh sb="26" eb="29">
      <t>イチランヒョウ</t>
    </rPh>
    <phoneticPr fontId="3"/>
  </si>
  <si>
    <t xml:space="preserve"> (単位 ： kl/ 年 ）</t>
    <phoneticPr fontId="3"/>
  </si>
  <si>
    <t>一　部　事　務　組　合　名</t>
    <rPh sb="0" eb="1">
      <t>イチ</t>
    </rPh>
    <rPh sb="2" eb="3">
      <t>ブ</t>
    </rPh>
    <rPh sb="4" eb="5">
      <t>コト</t>
    </rPh>
    <rPh sb="6" eb="7">
      <t>ツトム</t>
    </rPh>
    <rPh sb="8" eb="9">
      <t>クミ</t>
    </rPh>
    <rPh sb="10" eb="11">
      <t>ゴウ</t>
    </rPh>
    <rPh sb="12" eb="13">
      <t>メイ</t>
    </rPh>
    <phoneticPr fontId="3"/>
  </si>
  <si>
    <t>構　成　市　町　村</t>
    <rPh sb="0" eb="1">
      <t>カマエ</t>
    </rPh>
    <rPh sb="2" eb="3">
      <t>シゲル</t>
    </rPh>
    <rPh sb="4" eb="5">
      <t>シ</t>
    </rPh>
    <rPh sb="6" eb="7">
      <t>マチ</t>
    </rPh>
    <rPh sb="8" eb="9">
      <t>ムラ</t>
    </rPh>
    <phoneticPr fontId="3"/>
  </si>
  <si>
    <t>一部事務組合による処理量</t>
    <rPh sb="0" eb="2">
      <t>イチブ</t>
    </rPh>
    <rPh sb="2" eb="4">
      <t>ジム</t>
    </rPh>
    <rPh sb="4" eb="6">
      <t>クミアイ</t>
    </rPh>
    <rPh sb="9" eb="11">
      <t>ショリ</t>
    </rPh>
    <rPh sb="11" eb="12">
      <t>リョウ</t>
    </rPh>
    <phoneticPr fontId="3"/>
  </si>
  <si>
    <t>し　　尿</t>
    <rPh sb="3" eb="4">
      <t>ニョウ</t>
    </rPh>
    <phoneticPr fontId="3"/>
  </si>
  <si>
    <t>高座清掃施設組合</t>
    <rPh sb="0" eb="2">
      <t>コウザ</t>
    </rPh>
    <rPh sb="2" eb="4">
      <t>セイソウ</t>
    </rPh>
    <rPh sb="4" eb="6">
      <t>シセツ</t>
    </rPh>
    <rPh sb="6" eb="8">
      <t>クミアイ</t>
    </rPh>
    <phoneticPr fontId="3"/>
  </si>
  <si>
    <t>綾瀬市</t>
    <rPh sb="0" eb="3">
      <t>アヤセシ</t>
    </rPh>
    <phoneticPr fontId="3"/>
  </si>
  <si>
    <t>小　　計</t>
    <rPh sb="0" eb="1">
      <t>ショウ</t>
    </rPh>
    <rPh sb="3" eb="4">
      <t>ケイ</t>
    </rPh>
    <phoneticPr fontId="3"/>
  </si>
  <si>
    <t>足柄上衛生組合</t>
    <phoneticPr fontId="3"/>
  </si>
  <si>
    <t>南足柄市</t>
    <rPh sb="0" eb="4">
      <t>ミナミアシガラシ</t>
    </rPh>
    <phoneticPr fontId="3"/>
  </si>
  <si>
    <t>大井町</t>
    <rPh sb="0" eb="3">
      <t>オオイチョウ</t>
    </rPh>
    <phoneticPr fontId="3"/>
  </si>
  <si>
    <t>松田町</t>
    <rPh sb="0" eb="3">
      <t>マツダチョウ</t>
    </rPh>
    <phoneticPr fontId="3"/>
  </si>
  <si>
    <t>開成町</t>
    <rPh sb="0" eb="2">
      <t>カイセイ</t>
    </rPh>
    <rPh sb="2" eb="3">
      <t>マチ</t>
    </rPh>
    <phoneticPr fontId="3"/>
  </si>
  <si>
    <t>合　　　　　　　　　　　　計</t>
    <rPh sb="0" eb="1">
      <t>ゴウ</t>
    </rPh>
    <rPh sb="13" eb="14">
      <t>ケイ</t>
    </rPh>
    <phoneticPr fontId="3"/>
  </si>
  <si>
    <t>注）　１.一部組合構成市町村以外の委託分を除く。</t>
    <rPh sb="0" eb="1">
      <t>チュウ</t>
    </rPh>
    <rPh sb="5" eb="7">
      <t>イチブ</t>
    </rPh>
    <rPh sb="7" eb="9">
      <t>クミアイ</t>
    </rPh>
    <rPh sb="9" eb="11">
      <t>コウセイ</t>
    </rPh>
    <rPh sb="11" eb="14">
      <t>シチョウソン</t>
    </rPh>
    <rPh sb="14" eb="16">
      <t>イガイ</t>
    </rPh>
    <rPh sb="17" eb="19">
      <t>イタク</t>
    </rPh>
    <rPh sb="19" eb="20">
      <t>ブン</t>
    </rPh>
    <rPh sb="21" eb="22">
      <t>ノゾ</t>
    </rPh>
    <phoneticPr fontId="13"/>
  </si>
  <si>
    <t>○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</si>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</sst>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[Red]\-#,##0.0"/>
    <numFmt numFmtId="178" formatCode="#,##0.0;&quot;△ &quot;#,##0.0"/>
    <numFmt numFmtId="179" formatCode="0.0_);[Red]\(0.0\)"/>
    <numFmt numFmtId="180" formatCode="\(#,###\)"/>
    <numFmt numFmtId="181" formatCode="#,##0_);[Red]\(#,##0\)"/>
  </numFmts>
  <fonts count="17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557">
    <xf numFmtId="0" fontId="0" fillId="0" borderId="0" xfId="0">
      <alignment vertical="center"/>
    </xf>
    <xf numFmtId="176" fontId="2" fillId="0" borderId="0" xfId="2" applyNumberFormat="1" applyFont="1" applyFill="1" applyAlignment="1">
      <alignment vertical="center"/>
    </xf>
    <xf numFmtId="176" fontId="4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1" fillId="0" borderId="0" xfId="2" applyNumberFormat="1" applyFont="1" applyFill="1" applyAlignment="1">
      <alignment vertical="top"/>
    </xf>
    <xf numFmtId="176" fontId="4" fillId="0" borderId="0" xfId="2" applyNumberFormat="1" applyFont="1" applyFill="1" applyAlignment="1">
      <alignment vertical="top"/>
    </xf>
    <xf numFmtId="176" fontId="4" fillId="0" borderId="0" xfId="2" applyNumberFormat="1" applyFont="1" applyFill="1" applyBorder="1" applyAlignment="1">
      <alignment vertical="top"/>
    </xf>
    <xf numFmtId="176" fontId="4" fillId="0" borderId="0" xfId="2" applyNumberFormat="1" applyFont="1" applyFill="1" applyAlignment="1">
      <alignment horizontal="distributed" vertical="center"/>
    </xf>
    <xf numFmtId="176" fontId="7" fillId="0" borderId="0" xfId="2" applyNumberFormat="1" applyFont="1" applyFill="1" applyAlignment="1">
      <alignment horizontal="distributed" vertical="center"/>
    </xf>
    <xf numFmtId="176" fontId="8" fillId="0" borderId="0" xfId="2" applyNumberFormat="1" applyFont="1" applyFill="1" applyAlignment="1">
      <alignment horizontal="distributed" vertical="center"/>
    </xf>
    <xf numFmtId="176" fontId="6" fillId="0" borderId="18" xfId="2" applyNumberFormat="1" applyFont="1" applyFill="1" applyBorder="1" applyAlignment="1">
      <alignment horizontal="center" vertical="center"/>
    </xf>
    <xf numFmtId="176" fontId="6" fillId="0" borderId="19" xfId="2" applyNumberFormat="1" applyFont="1" applyFill="1" applyBorder="1" applyAlignment="1">
      <alignment horizontal="center" vertical="center"/>
    </xf>
    <xf numFmtId="176" fontId="6" fillId="0" borderId="20" xfId="2" applyNumberFormat="1" applyFont="1" applyFill="1" applyBorder="1" applyAlignment="1">
      <alignment horizontal="center" vertical="center"/>
    </xf>
    <xf numFmtId="176" fontId="6" fillId="0" borderId="21" xfId="2" applyNumberFormat="1" applyFont="1" applyFill="1" applyBorder="1" applyAlignment="1">
      <alignment horizontal="center" vertical="center"/>
    </xf>
    <xf numFmtId="176" fontId="6" fillId="0" borderId="22" xfId="2" applyNumberFormat="1" applyFont="1" applyFill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176" fontId="6" fillId="0" borderId="24" xfId="2" applyNumberFormat="1" applyFont="1" applyFill="1" applyBorder="1" applyAlignment="1">
      <alignment horizontal="center" vertical="center"/>
    </xf>
    <xf numFmtId="176" fontId="6" fillId="0" borderId="27" xfId="2" applyNumberFormat="1" applyFont="1" applyFill="1" applyBorder="1" applyAlignment="1">
      <alignment horizontal="center" vertical="center"/>
    </xf>
    <xf numFmtId="176" fontId="6" fillId="0" borderId="28" xfId="2" applyNumberFormat="1" applyFont="1" applyFill="1" applyBorder="1" applyAlignment="1">
      <alignment horizontal="center" vertical="center"/>
    </xf>
    <xf numFmtId="176" fontId="6" fillId="0" borderId="29" xfId="2" applyNumberFormat="1" applyFont="1" applyFill="1" applyBorder="1" applyAlignment="1">
      <alignment horizontal="center" vertical="center"/>
    </xf>
    <xf numFmtId="176" fontId="6" fillId="0" borderId="30" xfId="2" applyNumberFormat="1" applyFont="1" applyFill="1" applyBorder="1" applyAlignment="1">
      <alignment horizontal="center" vertical="center"/>
    </xf>
    <xf numFmtId="176" fontId="6" fillId="0" borderId="31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6" fillId="0" borderId="32" xfId="2" applyNumberFormat="1" applyFont="1" applyFill="1" applyBorder="1" applyAlignment="1">
      <alignment horizontal="center" vertical="center"/>
    </xf>
    <xf numFmtId="176" fontId="6" fillId="0" borderId="33" xfId="2" applyNumberFormat="1" applyFont="1" applyFill="1" applyBorder="1" applyAlignment="1">
      <alignment horizontal="center" vertical="center"/>
    </xf>
    <xf numFmtId="176" fontId="6" fillId="0" borderId="34" xfId="2" applyNumberFormat="1" applyFont="1" applyFill="1" applyBorder="1" applyAlignment="1">
      <alignment horizontal="center" vertical="center"/>
    </xf>
    <xf numFmtId="176" fontId="6" fillId="0" borderId="35" xfId="2" applyNumberFormat="1" applyFont="1" applyFill="1" applyBorder="1" applyAlignment="1">
      <alignment horizontal="distributed" vertical="center"/>
    </xf>
    <xf numFmtId="176" fontId="6" fillId="0" borderId="35" xfId="2" applyNumberFormat="1" applyFont="1" applyFill="1" applyBorder="1" applyAlignment="1">
      <alignment horizontal="center" vertical="center"/>
    </xf>
    <xf numFmtId="176" fontId="6" fillId="0" borderId="16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17" xfId="2" applyNumberFormat="1" applyFont="1" applyFill="1" applyBorder="1" applyAlignment="1">
      <alignment horizontal="center" vertical="center"/>
    </xf>
    <xf numFmtId="176" fontId="6" fillId="0" borderId="36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center" vertical="center"/>
    </xf>
    <xf numFmtId="176" fontId="6" fillId="0" borderId="37" xfId="2" applyNumberFormat="1" applyFont="1" applyFill="1" applyBorder="1" applyAlignment="1">
      <alignment horizontal="center" vertical="center"/>
    </xf>
    <xf numFmtId="176" fontId="6" fillId="0" borderId="38" xfId="2" applyNumberFormat="1" applyFont="1" applyFill="1" applyBorder="1" applyAlignment="1">
      <alignment horizontal="center" vertical="center"/>
    </xf>
    <xf numFmtId="176" fontId="6" fillId="0" borderId="39" xfId="2" applyNumberFormat="1" applyFont="1" applyFill="1" applyBorder="1" applyAlignment="1">
      <alignment horizontal="center" vertical="center"/>
    </xf>
    <xf numFmtId="176" fontId="6" fillId="0" borderId="40" xfId="2" applyNumberFormat="1" applyFont="1" applyFill="1" applyBorder="1" applyAlignment="1">
      <alignment horizontal="center" vertical="center"/>
    </xf>
    <xf numFmtId="176" fontId="6" fillId="0" borderId="41" xfId="2" applyNumberFormat="1" applyFont="1" applyFill="1" applyBorder="1" applyAlignment="1">
      <alignment horizontal="center" vertical="center"/>
    </xf>
    <xf numFmtId="176" fontId="6" fillId="0" borderId="42" xfId="2" applyNumberFormat="1" applyFont="1" applyFill="1" applyBorder="1" applyAlignment="1">
      <alignment horizontal="center" vertical="center"/>
    </xf>
    <xf numFmtId="176" fontId="6" fillId="0" borderId="43" xfId="2" applyNumberFormat="1" applyFont="1" applyFill="1" applyBorder="1" applyAlignment="1">
      <alignment horizontal="center" vertical="center"/>
    </xf>
    <xf numFmtId="176" fontId="6" fillId="0" borderId="44" xfId="2" applyNumberFormat="1" applyFont="1" applyFill="1" applyBorder="1" applyAlignment="1">
      <alignment horizontal="center" vertical="center"/>
    </xf>
    <xf numFmtId="176" fontId="6" fillId="0" borderId="45" xfId="2" applyNumberFormat="1" applyFont="1" applyFill="1" applyBorder="1" applyAlignment="1">
      <alignment horizontal="distributed" vertical="center"/>
    </xf>
    <xf numFmtId="176" fontId="6" fillId="0" borderId="45" xfId="2" applyNumberFormat="1" applyFont="1" applyFill="1" applyBorder="1" applyAlignment="1">
      <alignment horizontal="center" vertical="center"/>
    </xf>
    <xf numFmtId="176" fontId="6" fillId="0" borderId="46" xfId="2" applyNumberFormat="1" applyFont="1" applyFill="1" applyBorder="1" applyAlignment="1">
      <alignment horizontal="center" vertical="center"/>
    </xf>
    <xf numFmtId="176" fontId="6" fillId="0" borderId="47" xfId="2" applyNumberFormat="1" applyFont="1" applyFill="1" applyBorder="1" applyAlignment="1">
      <alignment horizontal="center" vertical="center"/>
    </xf>
    <xf numFmtId="176" fontId="6" fillId="0" borderId="48" xfId="2" applyNumberFormat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center" vertical="center"/>
    </xf>
    <xf numFmtId="176" fontId="6" fillId="0" borderId="49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176" fontId="6" fillId="0" borderId="50" xfId="2" applyNumberFormat="1" applyFont="1" applyFill="1" applyBorder="1" applyAlignment="1">
      <alignment horizontal="center" vertical="center"/>
    </xf>
    <xf numFmtId="176" fontId="6" fillId="0" borderId="14" xfId="2" applyNumberFormat="1" applyFont="1" applyFill="1" applyBorder="1" applyAlignment="1">
      <alignment horizontal="center" vertical="center"/>
    </xf>
    <xf numFmtId="176" fontId="6" fillId="0" borderId="51" xfId="2" applyNumberFormat="1" applyFont="1" applyFill="1" applyBorder="1" applyAlignment="1">
      <alignment horizontal="center" vertical="center"/>
    </xf>
    <xf numFmtId="176" fontId="6" fillId="0" borderId="52" xfId="2" applyNumberFormat="1" applyFont="1" applyFill="1" applyBorder="1" applyAlignment="1">
      <alignment horizontal="center" vertical="center"/>
    </xf>
    <xf numFmtId="176" fontId="6" fillId="0" borderId="53" xfId="2" applyNumberFormat="1" applyFont="1" applyFill="1" applyBorder="1" applyAlignment="1">
      <alignment horizontal="center" vertical="center"/>
    </xf>
    <xf numFmtId="176" fontId="6" fillId="0" borderId="54" xfId="2" applyNumberFormat="1" applyFont="1" applyFill="1" applyBorder="1" applyAlignment="1">
      <alignment horizontal="center" vertical="center"/>
    </xf>
    <xf numFmtId="176" fontId="6" fillId="0" borderId="55" xfId="2" applyNumberFormat="1" applyFont="1" applyFill="1" applyBorder="1" applyAlignment="1">
      <alignment horizontal="distributed" vertical="center"/>
    </xf>
    <xf numFmtId="176" fontId="6" fillId="0" borderId="56" xfId="2" applyNumberFormat="1" applyFont="1" applyFill="1" applyBorder="1" applyAlignment="1">
      <alignment horizontal="center" vertical="center"/>
    </xf>
    <xf numFmtId="176" fontId="6" fillId="0" borderId="55" xfId="2" applyNumberFormat="1" applyFont="1" applyFill="1" applyBorder="1" applyAlignment="1">
      <alignment horizontal="center" vertical="center"/>
    </xf>
    <xf numFmtId="176" fontId="6" fillId="0" borderId="57" xfId="2" applyNumberFormat="1" applyFont="1" applyFill="1" applyBorder="1" applyAlignment="1">
      <alignment horizontal="center" vertical="center"/>
    </xf>
    <xf numFmtId="176" fontId="6" fillId="0" borderId="58" xfId="2" applyNumberFormat="1" applyFont="1" applyFill="1" applyBorder="1" applyAlignment="1">
      <alignment horizontal="center"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59" xfId="2" applyNumberFormat="1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horizontal="center" vertical="center"/>
    </xf>
    <xf numFmtId="176" fontId="6" fillId="0" borderId="60" xfId="2" applyNumberFormat="1" applyFont="1" applyFill="1" applyBorder="1" applyAlignment="1">
      <alignment horizontal="center" vertical="center"/>
    </xf>
    <xf numFmtId="176" fontId="6" fillId="0" borderId="4" xfId="2" applyNumberFormat="1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center" vertical="center"/>
    </xf>
    <xf numFmtId="176" fontId="6" fillId="0" borderId="15" xfId="2" applyNumberFormat="1" applyFont="1" applyFill="1" applyBorder="1" applyAlignment="1">
      <alignment horizontal="center" vertical="center"/>
    </xf>
    <xf numFmtId="176" fontId="6" fillId="0" borderId="61" xfId="2" applyNumberFormat="1" applyFont="1" applyFill="1" applyBorder="1" applyAlignment="1">
      <alignment horizontal="center" vertical="center"/>
    </xf>
    <xf numFmtId="176" fontId="6" fillId="0" borderId="62" xfId="2" applyNumberFormat="1" applyFont="1" applyFill="1" applyBorder="1" applyAlignment="1">
      <alignment horizontal="center" vertical="center"/>
    </xf>
    <xf numFmtId="176" fontId="6" fillId="0" borderId="63" xfId="2" applyNumberFormat="1" applyFont="1" applyFill="1" applyBorder="1" applyAlignment="1">
      <alignment horizontal="center" vertical="center"/>
    </xf>
    <xf numFmtId="176" fontId="6" fillId="0" borderId="25" xfId="2" applyNumberFormat="1" applyFont="1" applyFill="1" applyBorder="1" applyAlignment="1">
      <alignment horizontal="center" vertical="center"/>
    </xf>
    <xf numFmtId="176" fontId="6" fillId="0" borderId="64" xfId="2" applyNumberFormat="1" applyFont="1" applyFill="1" applyBorder="1" applyAlignment="1">
      <alignment horizontal="center" vertical="center"/>
    </xf>
    <xf numFmtId="176" fontId="6" fillId="0" borderId="65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horizontal="right"/>
    </xf>
    <xf numFmtId="176" fontId="6" fillId="0" borderId="0" xfId="2" applyNumberFormat="1" applyFont="1" applyFill="1" applyAlignment="1"/>
    <xf numFmtId="176" fontId="4" fillId="0" borderId="0" xfId="2" applyNumberFormat="1" applyFont="1" applyFill="1" applyAlignment="1"/>
    <xf numFmtId="176" fontId="4" fillId="0" borderId="0" xfId="2" applyNumberFormat="1" applyFont="1" applyFill="1" applyAlignment="1" applyProtection="1">
      <alignment horizontal="distributed" vertical="center"/>
      <protection locked="0"/>
    </xf>
    <xf numFmtId="176" fontId="4" fillId="0" borderId="0" xfId="2" applyNumberFormat="1" applyFont="1" applyFill="1" applyAlignment="1">
      <alignment horizontal="center" vertical="center"/>
    </xf>
    <xf numFmtId="177" fontId="4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4" fillId="0" borderId="0" xfId="2" applyFont="1" applyFill="1"/>
    <xf numFmtId="177" fontId="4" fillId="0" borderId="0" xfId="1" applyNumberFormat="1" applyFont="1" applyFill="1" applyAlignment="1"/>
    <xf numFmtId="177" fontId="4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vertical="top"/>
    </xf>
    <xf numFmtId="176" fontId="10" fillId="0" borderId="0" xfId="2" applyNumberFormat="1" applyFont="1" applyFill="1" applyAlignment="1">
      <alignment vertical="top"/>
    </xf>
    <xf numFmtId="177" fontId="4" fillId="0" borderId="0" xfId="1" applyNumberFormat="1" applyFont="1" applyFill="1" applyBorder="1" applyAlignment="1">
      <alignment vertical="top"/>
    </xf>
    <xf numFmtId="177" fontId="4" fillId="0" borderId="0" xfId="1" applyNumberFormat="1" applyFont="1" applyFill="1" applyAlignment="1">
      <alignment vertical="top"/>
    </xf>
    <xf numFmtId="177" fontId="4" fillId="0" borderId="0" xfId="1" applyNumberFormat="1" applyFont="1" applyFill="1" applyAlignment="1">
      <alignment horizontal="right" vertical="top"/>
    </xf>
    <xf numFmtId="176" fontId="4" fillId="0" borderId="0" xfId="2" applyNumberFormat="1" applyFont="1" applyFill="1" applyAlignment="1">
      <alignment horizontal="right" vertical="top"/>
    </xf>
    <xf numFmtId="176" fontId="4" fillId="0" borderId="1" xfId="2" applyNumberFormat="1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horizontal="center" vertical="center"/>
    </xf>
    <xf numFmtId="176" fontId="4" fillId="0" borderId="5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distributed" vertical="center" justifyLastLine="1"/>
    </xf>
    <xf numFmtId="177" fontId="4" fillId="0" borderId="14" xfId="1" applyNumberFormat="1" applyFont="1" applyFill="1" applyBorder="1" applyAlignment="1">
      <alignment horizontal="distributed" vertical="center"/>
    </xf>
    <xf numFmtId="176" fontId="4" fillId="0" borderId="5" xfId="2" applyNumberFormat="1" applyFont="1" applyFill="1" applyBorder="1" applyAlignment="1">
      <alignment horizontal="left" vertical="center"/>
    </xf>
    <xf numFmtId="177" fontId="4" fillId="0" borderId="67" xfId="1" applyNumberFormat="1" applyFont="1" applyFill="1" applyBorder="1" applyAlignment="1">
      <alignment horizontal="distributed" vertical="center"/>
    </xf>
    <xf numFmtId="176" fontId="4" fillId="0" borderId="39" xfId="2" applyNumberFormat="1" applyFont="1" applyFill="1" applyBorder="1" applyAlignment="1">
      <alignment horizontal="left" vertical="center"/>
    </xf>
    <xf numFmtId="176" fontId="4" fillId="0" borderId="16" xfId="2" applyNumberFormat="1" applyFont="1" applyFill="1" applyBorder="1" applyAlignment="1">
      <alignment horizontal="left" vertical="center"/>
    </xf>
    <xf numFmtId="176" fontId="4" fillId="0" borderId="15" xfId="2" applyNumberFormat="1" applyFont="1" applyFill="1" applyBorder="1" applyAlignment="1">
      <alignment horizontal="distributed" vertical="top"/>
    </xf>
    <xf numFmtId="177" fontId="4" fillId="0" borderId="17" xfId="1" applyNumberFormat="1" applyFont="1" applyFill="1" applyBorder="1" applyAlignment="1">
      <alignment horizontal="distributed" vertical="center"/>
    </xf>
    <xf numFmtId="176" fontId="4" fillId="0" borderId="18" xfId="2" applyNumberFormat="1" applyFont="1" applyFill="1" applyBorder="1" applyAlignment="1">
      <alignment horizontal="distributed" vertical="center"/>
    </xf>
    <xf numFmtId="176" fontId="4" fillId="0" borderId="18" xfId="2" quotePrefix="1" applyNumberFormat="1" applyFont="1" applyFill="1" applyBorder="1" applyAlignment="1">
      <alignment horizontal="center" vertical="center"/>
    </xf>
    <xf numFmtId="177" fontId="7" fillId="0" borderId="64" xfId="1" applyNumberFormat="1" applyFont="1" applyFill="1" applyBorder="1" applyAlignment="1">
      <alignment horizontal="center" vertical="center" wrapText="1"/>
    </xf>
    <xf numFmtId="176" fontId="4" fillId="0" borderId="23" xfId="2" applyNumberFormat="1" applyFont="1" applyFill="1" applyBorder="1" applyAlignment="1">
      <alignment horizontal="distributed" vertical="top" justifyLastLine="1"/>
    </xf>
    <xf numFmtId="177" fontId="4" fillId="0" borderId="25" xfId="1" applyNumberFormat="1" applyFont="1" applyFill="1" applyBorder="1" applyAlignment="1">
      <alignment horizontal="center" vertical="center" wrapText="1"/>
    </xf>
    <xf numFmtId="176" fontId="4" fillId="0" borderId="12" xfId="2" applyNumberFormat="1" applyFont="1" applyFill="1" applyBorder="1" applyAlignment="1">
      <alignment horizontal="distributed" vertical="center"/>
    </xf>
    <xf numFmtId="176" fontId="4" fillId="0" borderId="69" xfId="2" applyNumberFormat="1" applyFont="1" applyFill="1" applyBorder="1" applyAlignment="1">
      <alignment vertical="center"/>
    </xf>
    <xf numFmtId="176" fontId="4" fillId="0" borderId="28" xfId="2" quotePrefix="1" applyNumberFormat="1" applyFont="1" applyFill="1" applyBorder="1" applyAlignment="1">
      <alignment horizontal="right" vertical="center"/>
    </xf>
    <xf numFmtId="177" fontId="4" fillId="0" borderId="70" xfId="1" applyNumberFormat="1" applyFont="1" applyFill="1" applyBorder="1" applyAlignment="1">
      <alignment horizontal="right" vertical="center"/>
    </xf>
    <xf numFmtId="178" fontId="4" fillId="0" borderId="33" xfId="2" applyNumberFormat="1" applyFont="1" applyFill="1" applyBorder="1" applyAlignment="1">
      <alignment horizontal="right" vertical="center"/>
    </xf>
    <xf numFmtId="177" fontId="4" fillId="0" borderId="39" xfId="1" applyNumberFormat="1" applyFont="1" applyFill="1" applyBorder="1" applyAlignment="1">
      <alignment horizontal="right" vertical="center"/>
    </xf>
    <xf numFmtId="176" fontId="4" fillId="0" borderId="39" xfId="2" applyNumberFormat="1" applyFont="1" applyFill="1" applyBorder="1" applyAlignment="1">
      <alignment horizontal="right" vertical="center"/>
    </xf>
    <xf numFmtId="177" fontId="4" fillId="0" borderId="17" xfId="1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35" xfId="2" applyNumberFormat="1" applyFont="1" applyFill="1" applyBorder="1" applyAlignment="1">
      <alignment horizontal="distributed" vertical="center"/>
    </xf>
    <xf numFmtId="176" fontId="4" fillId="0" borderId="71" xfId="2" applyNumberFormat="1" applyFont="1" applyFill="1" applyBorder="1" applyAlignment="1">
      <alignment vertical="center"/>
    </xf>
    <xf numFmtId="176" fontId="4" fillId="0" borderId="35" xfId="2" quotePrefix="1" applyNumberFormat="1" applyFont="1" applyFill="1" applyBorder="1" applyAlignment="1">
      <alignment horizontal="right" vertical="center"/>
    </xf>
    <xf numFmtId="177" fontId="4" fillId="0" borderId="44" xfId="1" applyNumberFormat="1" applyFont="1" applyFill="1" applyBorder="1" applyAlignment="1">
      <alignment horizontal="right" vertical="center"/>
    </xf>
    <xf numFmtId="178" fontId="4" fillId="0" borderId="44" xfId="2" applyNumberFormat="1" applyFont="1" applyFill="1" applyBorder="1" applyAlignment="1">
      <alignment horizontal="right" vertical="center"/>
    </xf>
    <xf numFmtId="177" fontId="4" fillId="0" borderId="41" xfId="1" applyNumberFormat="1" applyFont="1" applyFill="1" applyBorder="1" applyAlignment="1">
      <alignment horizontal="right" vertical="center"/>
    </xf>
    <xf numFmtId="176" fontId="4" fillId="0" borderId="35" xfId="2" applyNumberFormat="1" applyFont="1" applyFill="1" applyBorder="1" applyAlignment="1">
      <alignment horizontal="right" vertical="center"/>
    </xf>
    <xf numFmtId="176" fontId="4" fillId="0" borderId="37" xfId="2" applyNumberFormat="1" applyFont="1" applyFill="1" applyBorder="1" applyAlignment="1">
      <alignment horizontal="right" vertical="center"/>
    </xf>
    <xf numFmtId="176" fontId="4" fillId="0" borderId="71" xfId="2" applyNumberFormat="1" applyFont="1" applyFill="1" applyBorder="1" applyAlignment="1">
      <alignment horizontal="distributed" vertical="center"/>
    </xf>
    <xf numFmtId="176" fontId="4" fillId="0" borderId="39" xfId="2" applyNumberFormat="1" applyFont="1" applyFill="1" applyBorder="1" applyAlignment="1">
      <alignment vertical="center"/>
    </xf>
    <xf numFmtId="176" fontId="4" fillId="0" borderId="12" xfId="2" quotePrefix="1" applyNumberFormat="1" applyFont="1" applyFill="1" applyBorder="1" applyAlignment="1">
      <alignment horizontal="right" vertical="center"/>
    </xf>
    <xf numFmtId="177" fontId="4" fillId="0" borderId="52" xfId="1" applyNumberFormat="1" applyFont="1" applyFill="1" applyBorder="1" applyAlignment="1">
      <alignment horizontal="right" vertical="center"/>
    </xf>
    <xf numFmtId="177" fontId="4" fillId="0" borderId="50" xfId="1" applyNumberFormat="1" applyFont="1" applyFill="1" applyBorder="1" applyAlignment="1">
      <alignment horizontal="right" vertical="center"/>
    </xf>
    <xf numFmtId="176" fontId="4" fillId="0" borderId="44" xfId="2" applyNumberFormat="1" applyFont="1" applyFill="1" applyBorder="1" applyAlignment="1">
      <alignment vertical="center"/>
    </xf>
    <xf numFmtId="176" fontId="4" fillId="0" borderId="72" xfId="2" applyNumberFormat="1" applyFont="1" applyFill="1" applyBorder="1" applyAlignment="1">
      <alignment horizontal="distributed" vertical="center"/>
    </xf>
    <xf numFmtId="176" fontId="4" fillId="0" borderId="48" xfId="2" applyNumberFormat="1" applyFont="1" applyFill="1" applyBorder="1" applyAlignment="1">
      <alignment vertical="center"/>
    </xf>
    <xf numFmtId="176" fontId="4" fillId="0" borderId="45" xfId="2" quotePrefix="1" applyNumberFormat="1" applyFont="1" applyFill="1" applyBorder="1" applyAlignment="1">
      <alignment horizontal="right" vertical="center"/>
    </xf>
    <xf numFmtId="177" fontId="4" fillId="0" borderId="48" xfId="1" applyNumberFormat="1" applyFont="1" applyFill="1" applyBorder="1" applyAlignment="1">
      <alignment horizontal="right" vertical="center"/>
    </xf>
    <xf numFmtId="178" fontId="4" fillId="0" borderId="48" xfId="2" applyNumberFormat="1" applyFont="1" applyFill="1" applyBorder="1" applyAlignment="1">
      <alignment horizontal="right" vertical="center"/>
    </xf>
    <xf numFmtId="177" fontId="4" fillId="0" borderId="21" xfId="1" applyNumberFormat="1" applyFont="1" applyFill="1" applyBorder="1" applyAlignment="1">
      <alignment horizontal="right" vertical="center"/>
    </xf>
    <xf numFmtId="176" fontId="4" fillId="0" borderId="45" xfId="2" applyNumberFormat="1" applyFont="1" applyFill="1" applyBorder="1" applyAlignment="1">
      <alignment horizontal="right" vertical="center"/>
    </xf>
    <xf numFmtId="176" fontId="4" fillId="0" borderId="54" xfId="2" applyNumberFormat="1" applyFont="1" applyFill="1" applyBorder="1" applyAlignment="1">
      <alignment horizontal="right" vertical="center"/>
    </xf>
    <xf numFmtId="177" fontId="4" fillId="0" borderId="40" xfId="1" applyNumberFormat="1" applyFont="1" applyFill="1" applyBorder="1" applyAlignment="1">
      <alignment horizontal="right" vertical="center"/>
    </xf>
    <xf numFmtId="176" fontId="4" fillId="0" borderId="55" xfId="2" applyNumberFormat="1" applyFont="1" applyFill="1" applyBorder="1" applyAlignment="1">
      <alignment horizontal="right" vertical="center"/>
    </xf>
    <xf numFmtId="176" fontId="4" fillId="0" borderId="73" xfId="2" applyNumberFormat="1" applyFont="1" applyFill="1" applyBorder="1" applyAlignment="1">
      <alignment horizontal="distributed" vertical="center"/>
    </xf>
    <xf numFmtId="176" fontId="4" fillId="0" borderId="52" xfId="2" applyNumberFormat="1" applyFont="1" applyFill="1" applyBorder="1" applyAlignment="1">
      <alignment horizontal="right" vertical="center"/>
    </xf>
    <xf numFmtId="176" fontId="4" fillId="0" borderId="28" xfId="2" applyNumberFormat="1" applyFont="1" applyFill="1" applyBorder="1" applyAlignment="1">
      <alignment horizontal="right" vertical="center"/>
    </xf>
    <xf numFmtId="177" fontId="4" fillId="0" borderId="37" xfId="1" applyNumberFormat="1" applyFont="1" applyFill="1" applyBorder="1" applyAlignment="1">
      <alignment horizontal="right" vertical="center"/>
    </xf>
    <xf numFmtId="176" fontId="4" fillId="0" borderId="19" xfId="2" applyNumberFormat="1" applyFont="1" applyFill="1" applyBorder="1" applyAlignment="1">
      <alignment horizontal="right" vertical="center"/>
    </xf>
    <xf numFmtId="178" fontId="4" fillId="0" borderId="52" xfId="2" applyNumberFormat="1" applyFont="1" applyFill="1" applyBorder="1" applyAlignment="1">
      <alignment horizontal="right" vertical="center"/>
    </xf>
    <xf numFmtId="176" fontId="4" fillId="0" borderId="49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74" xfId="2" applyNumberFormat="1" applyFont="1" applyFill="1" applyBorder="1" applyAlignment="1">
      <alignment horizontal="distributed" vertical="center"/>
    </xf>
    <xf numFmtId="176" fontId="4" fillId="0" borderId="55" xfId="2" quotePrefix="1" applyNumberFormat="1" applyFont="1" applyFill="1" applyBorder="1" applyAlignment="1">
      <alignment horizontal="right" vertical="center"/>
    </xf>
    <xf numFmtId="177" fontId="4" fillId="0" borderId="58" xfId="1" applyNumberFormat="1" applyFont="1" applyFill="1" applyBorder="1" applyAlignment="1">
      <alignment horizontal="right" vertical="center"/>
    </xf>
    <xf numFmtId="176" fontId="4" fillId="0" borderId="58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center" vertical="center"/>
    </xf>
    <xf numFmtId="176" fontId="4" fillId="0" borderId="75" xfId="2" applyNumberFormat="1" applyFont="1" applyFill="1" applyBorder="1" applyAlignment="1">
      <alignment vertical="center"/>
    </xf>
    <xf numFmtId="176" fontId="4" fillId="0" borderId="2" xfId="2" quotePrefix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8" fontId="4" fillId="0" borderId="6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7" fontId="4" fillId="0" borderId="60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67" xfId="2" applyNumberFormat="1" applyFont="1" applyFill="1" applyBorder="1" applyAlignment="1">
      <alignment horizontal="right" vertical="center"/>
    </xf>
    <xf numFmtId="177" fontId="4" fillId="0" borderId="33" xfId="1" applyNumberFormat="1" applyFont="1" applyFill="1" applyBorder="1" applyAlignment="1">
      <alignment horizontal="right" vertical="center"/>
    </xf>
    <xf numFmtId="176" fontId="4" fillId="0" borderId="76" xfId="2" applyNumberFormat="1" applyFont="1" applyFill="1" applyBorder="1" applyAlignment="1">
      <alignment horizontal="right" vertical="center"/>
    </xf>
    <xf numFmtId="178" fontId="4" fillId="0" borderId="6" xfId="2" applyNumberFormat="1" applyFont="1" applyFill="1" applyBorder="1" applyAlignment="1">
      <alignment horizontal="right" vertical="center"/>
    </xf>
    <xf numFmtId="176" fontId="4" fillId="0" borderId="59" xfId="2" applyNumberFormat="1" applyFont="1" applyFill="1" applyBorder="1" applyAlignment="1">
      <alignment horizontal="right" vertical="center"/>
    </xf>
    <xf numFmtId="176" fontId="4" fillId="0" borderId="77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horizontal="right" vertical="center"/>
    </xf>
    <xf numFmtId="177" fontId="4" fillId="0" borderId="64" xfId="1" applyNumberFormat="1" applyFont="1" applyFill="1" applyBorder="1" applyAlignment="1">
      <alignment horizontal="right" vertical="center"/>
    </xf>
    <xf numFmtId="176" fontId="4" fillId="0" borderId="64" xfId="2" applyNumberFormat="1" applyFont="1" applyFill="1" applyBorder="1" applyAlignment="1">
      <alignment horizontal="right" vertical="center"/>
    </xf>
    <xf numFmtId="177" fontId="4" fillId="0" borderId="25" xfId="1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distributed" vertical="center"/>
    </xf>
    <xf numFmtId="176" fontId="12" fillId="0" borderId="0" xfId="2" applyNumberFormat="1" applyFont="1" applyFill="1" applyAlignment="1">
      <alignment vertical="top"/>
    </xf>
    <xf numFmtId="176" fontId="4" fillId="0" borderId="27" xfId="2" applyNumberFormat="1" applyFont="1" applyFill="1" applyBorder="1" applyAlignment="1">
      <alignment horizontal="distributed" vertical="center"/>
    </xf>
    <xf numFmtId="176" fontId="4" fillId="0" borderId="28" xfId="2" applyNumberFormat="1" applyFont="1" applyFill="1" applyBorder="1" applyAlignment="1">
      <alignment horizontal="distributed" vertical="center"/>
    </xf>
    <xf numFmtId="176" fontId="4" fillId="0" borderId="32" xfId="2" applyNumberFormat="1" applyFont="1" applyFill="1" applyBorder="1" applyAlignment="1">
      <alignment horizontal="distributed" vertical="center"/>
    </xf>
    <xf numFmtId="0" fontId="4" fillId="0" borderId="0" xfId="2" applyFont="1" applyFill="1" applyBorder="1"/>
    <xf numFmtId="176" fontId="4" fillId="0" borderId="54" xfId="2" applyNumberFormat="1" applyFont="1" applyFill="1" applyBorder="1" applyAlignment="1">
      <alignment vertical="center" wrapText="1"/>
    </xf>
    <xf numFmtId="176" fontId="4" fillId="0" borderId="40" xfId="2" applyNumberFormat="1" applyFont="1" applyFill="1" applyBorder="1" applyAlignment="1">
      <alignment vertical="center" wrapText="1"/>
    </xf>
    <xf numFmtId="176" fontId="4" fillId="0" borderId="76" xfId="2" applyNumberFormat="1" applyFont="1" applyFill="1" applyBorder="1" applyAlignment="1">
      <alignment horizontal="center" vertical="center"/>
    </xf>
    <xf numFmtId="176" fontId="4" fillId="0" borderId="54" xfId="2" applyNumberFormat="1" applyFont="1" applyFill="1" applyBorder="1" applyAlignment="1">
      <alignment horizontal="left" vertical="center"/>
    </xf>
    <xf numFmtId="176" fontId="4" fillId="0" borderId="16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distributed" vertical="center"/>
    </xf>
    <xf numFmtId="176" fontId="4" fillId="0" borderId="24" xfId="2" applyNumberFormat="1" applyFont="1" applyFill="1" applyBorder="1" applyAlignment="1">
      <alignment horizontal="center" vertical="top"/>
    </xf>
    <xf numFmtId="176" fontId="4" fillId="0" borderId="24" xfId="2" quotePrefix="1" applyNumberFormat="1" applyFont="1" applyFill="1" applyBorder="1" applyAlignment="1">
      <alignment horizontal="center" vertical="center"/>
    </xf>
    <xf numFmtId="176" fontId="4" fillId="0" borderId="18" xfId="2" applyNumberFormat="1" applyFont="1" applyFill="1" applyBorder="1" applyAlignment="1">
      <alignment horizontal="center" vertical="center" shrinkToFit="1"/>
    </xf>
    <xf numFmtId="176" fontId="4" fillId="0" borderId="24" xfId="2" applyNumberFormat="1" applyFont="1" applyFill="1" applyBorder="1" applyAlignment="1">
      <alignment horizontal="center" vertical="center"/>
    </xf>
    <xf numFmtId="176" fontId="4" fillId="0" borderId="24" xfId="2" applyNumberFormat="1" applyFont="1" applyFill="1" applyBorder="1" applyAlignment="1">
      <alignment vertical="center" wrapText="1"/>
    </xf>
    <xf numFmtId="176" fontId="4" fillId="0" borderId="17" xfId="2" applyNumberFormat="1" applyFont="1" applyFill="1" applyBorder="1" applyAlignment="1">
      <alignment horizontal="right" vertical="center"/>
    </xf>
    <xf numFmtId="176" fontId="4" fillId="0" borderId="50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41" xfId="2" applyNumberFormat="1" applyFont="1" applyFill="1" applyBorder="1" applyAlignment="1">
      <alignment horizontal="right" vertical="center"/>
    </xf>
    <xf numFmtId="176" fontId="4" fillId="0" borderId="38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21" xfId="2" applyNumberFormat="1" applyFont="1" applyFill="1" applyBorder="1" applyAlignment="1">
      <alignment horizontal="right" vertical="center"/>
    </xf>
    <xf numFmtId="176" fontId="4" fillId="0" borderId="47" xfId="2" applyNumberFormat="1" applyFont="1" applyFill="1" applyBorder="1" applyAlignment="1">
      <alignment horizontal="right" vertical="center"/>
    </xf>
    <xf numFmtId="176" fontId="4" fillId="0" borderId="34" xfId="2" applyNumberFormat="1" applyFont="1" applyFill="1" applyBorder="1" applyAlignment="1">
      <alignment horizontal="right" vertical="center"/>
    </xf>
    <xf numFmtId="176" fontId="4" fillId="0" borderId="40" xfId="2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60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59" xfId="2" quotePrefix="1" applyNumberFormat="1" applyFont="1" applyFill="1" applyBorder="1" applyAlignment="1">
      <alignment horizontal="right" vertical="center"/>
    </xf>
    <xf numFmtId="176" fontId="4" fillId="0" borderId="60" xfId="2" quotePrefix="1" applyNumberFormat="1" applyFont="1" applyFill="1" applyBorder="1" applyAlignment="1">
      <alignment horizontal="right" vertical="center"/>
    </xf>
    <xf numFmtId="176" fontId="4" fillId="0" borderId="0" xfId="2" quotePrefix="1" applyNumberFormat="1" applyFont="1" applyFill="1" applyBorder="1" applyAlignment="1">
      <alignment horizontal="right" vertical="center"/>
    </xf>
    <xf numFmtId="176" fontId="4" fillId="0" borderId="27" xfId="2" applyNumberFormat="1" applyFont="1" applyFill="1" applyBorder="1" applyAlignment="1">
      <alignment horizontal="right" vertical="center"/>
    </xf>
    <xf numFmtId="176" fontId="4" fillId="0" borderId="24" xfId="2" applyNumberFormat="1" applyFont="1" applyFill="1" applyBorder="1" applyAlignment="1">
      <alignment horizontal="right" vertical="center"/>
    </xf>
    <xf numFmtId="176" fontId="4" fillId="0" borderId="25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Alignment="1">
      <alignment vertical="center"/>
    </xf>
    <xf numFmtId="179" fontId="2" fillId="0" borderId="0" xfId="2" applyNumberFormat="1" applyFont="1" applyFill="1" applyAlignment="1">
      <alignment vertical="center"/>
    </xf>
    <xf numFmtId="179" fontId="4" fillId="0" borderId="0" xfId="2" applyNumberFormat="1" applyFont="1" applyFill="1" applyAlignment="1">
      <alignment vertical="center"/>
    </xf>
    <xf numFmtId="178" fontId="2" fillId="0" borderId="0" xfId="2" applyNumberFormat="1" applyFont="1" applyFill="1" applyAlignment="1">
      <alignment vertical="center"/>
    </xf>
    <xf numFmtId="179" fontId="5" fillId="0" borderId="0" xfId="2" applyNumberFormat="1" applyFont="1" applyFill="1" applyAlignment="1">
      <alignment vertical="center"/>
    </xf>
    <xf numFmtId="178" fontId="5" fillId="0" borderId="0" xfId="2" applyNumberFormat="1" applyFont="1" applyFill="1" applyAlignment="1">
      <alignment vertical="center"/>
    </xf>
    <xf numFmtId="179" fontId="4" fillId="0" borderId="0" xfId="2" applyNumberFormat="1" applyFont="1" applyFill="1" applyAlignment="1">
      <alignment vertical="top"/>
    </xf>
    <xf numFmtId="178" fontId="4" fillId="0" borderId="0" xfId="2" applyNumberFormat="1" applyFont="1" applyFill="1" applyBorder="1" applyAlignment="1">
      <alignment vertical="top"/>
    </xf>
    <xf numFmtId="176" fontId="4" fillId="0" borderId="69" xfId="2" applyNumberFormat="1" applyFont="1" applyFill="1" applyBorder="1" applyAlignment="1">
      <alignment horizontal="distributed" vertical="center"/>
    </xf>
    <xf numFmtId="179" fontId="4" fillId="0" borderId="30" xfId="2" applyNumberFormat="1" applyFont="1" applyFill="1" applyBorder="1" applyAlignment="1">
      <alignment horizontal="center" vertical="center"/>
    </xf>
    <xf numFmtId="179" fontId="4" fillId="0" borderId="8" xfId="2" applyNumberFormat="1" applyFont="1" applyFill="1" applyBorder="1" applyAlignment="1">
      <alignment horizontal="left" vertical="center"/>
    </xf>
    <xf numFmtId="179" fontId="4" fillId="0" borderId="42" xfId="2" applyNumberFormat="1" applyFont="1" applyFill="1" applyBorder="1" applyAlignment="1">
      <alignment vertical="center" shrinkToFit="1"/>
    </xf>
    <xf numFmtId="179" fontId="4" fillId="0" borderId="62" xfId="2" applyNumberFormat="1" applyFont="1" applyFill="1" applyBorder="1" applyAlignment="1">
      <alignment horizontal="distributed" vertical="center" wrapText="1"/>
    </xf>
    <xf numFmtId="176" fontId="4" fillId="0" borderId="56" xfId="2" applyNumberFormat="1" applyFont="1" applyFill="1" applyBorder="1" applyAlignment="1">
      <alignment vertical="center"/>
    </xf>
    <xf numFmtId="178" fontId="4" fillId="0" borderId="62" xfId="2" applyNumberFormat="1" applyFont="1" applyFill="1" applyBorder="1" applyAlignment="1">
      <alignment vertical="center"/>
    </xf>
    <xf numFmtId="179" fontId="4" fillId="0" borderId="62" xfId="2" applyNumberFormat="1" applyFont="1" applyFill="1" applyBorder="1" applyAlignment="1">
      <alignment horizontal="center" vertical="center"/>
    </xf>
    <xf numFmtId="176" fontId="4" fillId="0" borderId="77" xfId="2" applyNumberFormat="1" applyFont="1" applyFill="1" applyBorder="1" applyAlignment="1">
      <alignment horizontal="distributed" vertical="center"/>
    </xf>
    <xf numFmtId="176" fontId="4" fillId="0" borderId="25" xfId="2" quotePrefix="1" applyNumberFormat="1" applyFont="1" applyFill="1" applyBorder="1" applyAlignment="1">
      <alignment horizontal="center" vertical="center"/>
    </xf>
    <xf numFmtId="176" fontId="4" fillId="0" borderId="78" xfId="2" applyNumberFormat="1" applyFont="1" applyFill="1" applyBorder="1" applyAlignment="1">
      <alignment horizontal="right" vertical="center"/>
    </xf>
    <xf numFmtId="179" fontId="4" fillId="0" borderId="39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178" fontId="4" fillId="0" borderId="16" xfId="2" applyNumberFormat="1" applyFont="1" applyFill="1" applyBorder="1" applyAlignment="1">
      <alignment horizontal="right" vertical="center"/>
    </xf>
    <xf numFmtId="176" fontId="4" fillId="0" borderId="79" xfId="2" applyNumberFormat="1" applyFont="1" applyFill="1" applyBorder="1" applyAlignment="1">
      <alignment horizontal="right" vertical="center"/>
    </xf>
    <xf numFmtId="176" fontId="4" fillId="0" borderId="42" xfId="2" applyNumberFormat="1" applyFont="1" applyFill="1" applyBorder="1" applyAlignment="1">
      <alignment horizontal="right" vertical="center"/>
    </xf>
    <xf numFmtId="179" fontId="4" fillId="0" borderId="44" xfId="2" applyNumberFormat="1" applyFont="1" applyFill="1" applyBorder="1" applyAlignment="1">
      <alignment horizontal="right" vertical="center"/>
    </xf>
    <xf numFmtId="179" fontId="4" fillId="0" borderId="37" xfId="2" applyNumberFormat="1" applyFont="1" applyFill="1" applyBorder="1" applyAlignment="1">
      <alignment horizontal="right" vertical="center"/>
    </xf>
    <xf numFmtId="178" fontId="4" fillId="0" borderId="37" xfId="2" applyNumberFormat="1" applyFont="1" applyFill="1" applyBorder="1" applyAlignment="1">
      <alignment horizontal="right" vertical="center"/>
    </xf>
    <xf numFmtId="176" fontId="4" fillId="0" borderId="71" xfId="2" applyNumberFormat="1" applyFont="1" applyFill="1" applyBorder="1" applyAlignment="1">
      <alignment horizontal="right" vertical="center"/>
    </xf>
    <xf numFmtId="179" fontId="4" fillId="0" borderId="52" xfId="2" applyNumberFormat="1" applyFont="1" applyFill="1" applyBorder="1" applyAlignment="1">
      <alignment horizontal="right" vertical="center"/>
    </xf>
    <xf numFmtId="179" fontId="4" fillId="0" borderId="49" xfId="2" applyNumberFormat="1" applyFont="1" applyFill="1" applyBorder="1" applyAlignment="1">
      <alignment horizontal="right" vertical="center"/>
    </xf>
    <xf numFmtId="178" fontId="4" fillId="0" borderId="49" xfId="2" applyNumberFormat="1" applyFont="1" applyFill="1" applyBorder="1" applyAlignment="1">
      <alignment horizontal="right" vertical="center"/>
    </xf>
    <xf numFmtId="176" fontId="4" fillId="0" borderId="46" xfId="2" applyNumberFormat="1" applyFont="1" applyFill="1" applyBorder="1" applyAlignment="1">
      <alignment horizontal="right" vertical="center"/>
    </xf>
    <xf numFmtId="179" fontId="4" fillId="0" borderId="48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right" vertical="center"/>
    </xf>
    <xf numFmtId="178" fontId="4" fillId="0" borderId="19" xfId="2" applyNumberFormat="1" applyFont="1" applyFill="1" applyBorder="1" applyAlignment="1">
      <alignment horizontal="right" vertical="center"/>
    </xf>
    <xf numFmtId="176" fontId="4" fillId="0" borderId="72" xfId="2" applyNumberFormat="1" applyFont="1" applyFill="1" applyBorder="1" applyAlignment="1">
      <alignment horizontal="right" vertical="center"/>
    </xf>
    <xf numFmtId="179" fontId="4" fillId="0" borderId="48" xfId="2" applyNumberFormat="1" applyFont="1" applyFill="1" applyBorder="1" applyAlignment="1">
      <alignment horizontal="center" vertical="center"/>
    </xf>
    <xf numFmtId="176" fontId="4" fillId="0" borderId="56" xfId="2" applyNumberFormat="1" applyFont="1" applyFill="1" applyBorder="1" applyAlignment="1">
      <alignment horizontal="right" vertical="center"/>
    </xf>
    <xf numFmtId="179" fontId="4" fillId="0" borderId="58" xfId="2" applyNumberFormat="1" applyFont="1" applyFill="1" applyBorder="1" applyAlignment="1">
      <alignment horizontal="right" vertical="center"/>
    </xf>
    <xf numFmtId="179" fontId="4" fillId="0" borderId="54" xfId="2" applyNumberFormat="1" applyFont="1" applyFill="1" applyBorder="1" applyAlignment="1">
      <alignment horizontal="right" vertical="center"/>
    </xf>
    <xf numFmtId="178" fontId="4" fillId="0" borderId="54" xfId="2" applyNumberFormat="1" applyFont="1" applyFill="1" applyBorder="1" applyAlignment="1">
      <alignment horizontal="right" vertical="center"/>
    </xf>
    <xf numFmtId="176" fontId="4" fillId="0" borderId="75" xfId="2" applyNumberFormat="1" applyFont="1" applyFill="1" applyBorder="1" applyAlignment="1">
      <alignment horizontal="center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59" xfId="2" applyNumberFormat="1" applyFont="1" applyFill="1" applyBorder="1" applyAlignment="1">
      <alignment horizontal="right" vertical="center"/>
    </xf>
    <xf numFmtId="178" fontId="4" fillId="0" borderId="59" xfId="2" applyNumberFormat="1" applyFont="1" applyFill="1" applyBorder="1" applyAlignment="1">
      <alignment horizontal="right" vertical="center"/>
    </xf>
    <xf numFmtId="176" fontId="4" fillId="0" borderId="66" xfId="2" applyNumberFormat="1" applyFont="1" applyFill="1" applyBorder="1" applyAlignment="1">
      <alignment horizontal="right" vertical="center"/>
    </xf>
    <xf numFmtId="179" fontId="4" fillId="0" borderId="33" xfId="2" applyNumberFormat="1" applyFont="1" applyFill="1" applyBorder="1" applyAlignment="1">
      <alignment horizontal="right" vertical="center"/>
    </xf>
    <xf numFmtId="176" fontId="4" fillId="0" borderId="42" xfId="2" applyNumberFormat="1" applyFont="1" applyFill="1" applyBorder="1" applyAlignment="1">
      <alignment horizontal="right" vertical="center" shrinkToFit="1"/>
    </xf>
    <xf numFmtId="176" fontId="4" fillId="0" borderId="46" xfId="2" applyNumberFormat="1" applyFont="1" applyFill="1" applyBorder="1" applyAlignment="1">
      <alignment horizontal="right" vertical="center" shrinkToFit="1"/>
    </xf>
    <xf numFmtId="176" fontId="4" fillId="0" borderId="75" xfId="2" applyNumberFormat="1" applyFont="1" applyFill="1" applyBorder="1" applyAlignment="1">
      <alignment horizontal="right" vertical="center"/>
    </xf>
    <xf numFmtId="176" fontId="4" fillId="0" borderId="77" xfId="2" applyNumberFormat="1" applyFont="1" applyFill="1" applyBorder="1" applyAlignment="1">
      <alignment horizontal="center" vertical="center"/>
    </xf>
    <xf numFmtId="176" fontId="4" fillId="0" borderId="68" xfId="2" applyNumberFormat="1" applyFont="1" applyFill="1" applyBorder="1" applyAlignment="1">
      <alignment horizontal="right" vertical="center"/>
    </xf>
    <xf numFmtId="179" fontId="4" fillId="0" borderId="64" xfId="2" applyNumberFormat="1" applyFont="1" applyFill="1" applyBorder="1" applyAlignment="1">
      <alignment horizontal="right" vertical="center"/>
    </xf>
    <xf numFmtId="179" fontId="4" fillId="0" borderId="24" xfId="2" applyNumberFormat="1" applyFont="1" applyFill="1" applyBorder="1" applyAlignment="1">
      <alignment horizontal="right" vertical="center"/>
    </xf>
    <xf numFmtId="178" fontId="4" fillId="0" borderId="24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Alignment="1"/>
    <xf numFmtId="178" fontId="4" fillId="0" borderId="0" xfId="2" applyNumberFormat="1" applyFont="1" applyFill="1" applyAlignment="1"/>
    <xf numFmtId="176" fontId="4" fillId="0" borderId="0" xfId="2" applyNumberFormat="1" applyFont="1" applyFill="1" applyAlignment="1">
      <alignment horizontal="distributed" vertical="top"/>
    </xf>
    <xf numFmtId="176" fontId="4" fillId="0" borderId="8" xfId="2" applyNumberFormat="1" applyFont="1" applyFill="1" applyBorder="1" applyAlignment="1">
      <alignment horizontal="distributed" vertical="center"/>
    </xf>
    <xf numFmtId="176" fontId="4" fillId="0" borderId="7" xfId="2" applyNumberFormat="1" applyFont="1" applyFill="1" applyBorder="1" applyAlignment="1">
      <alignment horizontal="distributed" vertical="center"/>
    </xf>
    <xf numFmtId="176" fontId="4" fillId="0" borderId="5" xfId="2" applyNumberFormat="1" applyFont="1" applyFill="1" applyBorder="1" applyAlignment="1">
      <alignment horizontal="distributed" vertical="center"/>
    </xf>
    <xf numFmtId="176" fontId="4" fillId="0" borderId="17" xfId="2" applyNumberFormat="1" applyFont="1" applyFill="1" applyBorder="1" applyAlignment="1">
      <alignment horizontal="left" vertical="center"/>
    </xf>
    <xf numFmtId="176" fontId="4" fillId="0" borderId="64" xfId="2" quotePrefix="1" applyNumberFormat="1" applyFont="1" applyFill="1" applyBorder="1" applyAlignment="1">
      <alignment horizontal="center" vertical="center"/>
    </xf>
    <xf numFmtId="176" fontId="4" fillId="0" borderId="67" xfId="2" quotePrefix="1" applyNumberFormat="1" applyFont="1" applyFill="1" applyBorder="1" applyAlignment="1">
      <alignment horizontal="right" vertical="center"/>
    </xf>
    <xf numFmtId="176" fontId="4" fillId="0" borderId="7" xfId="2" applyNumberFormat="1" applyFont="1" applyFill="1" applyBorder="1" applyAlignment="1">
      <alignment horizontal="right" vertical="center"/>
    </xf>
    <xf numFmtId="176" fontId="4" fillId="0" borderId="70" xfId="2" applyNumberFormat="1" applyFont="1" applyFill="1" applyBorder="1" applyAlignment="1">
      <alignment horizontal="right" vertical="center"/>
    </xf>
    <xf numFmtId="176" fontId="4" fillId="0" borderId="30" xfId="2" applyNumberFormat="1" applyFont="1" applyFill="1" applyBorder="1" applyAlignment="1">
      <alignment horizontal="right" vertical="center"/>
    </xf>
    <xf numFmtId="176" fontId="4" fillId="0" borderId="32" xfId="2" applyNumberFormat="1" applyFont="1" applyFill="1" applyBorder="1" applyAlignment="1">
      <alignment horizontal="right" vertical="center"/>
    </xf>
    <xf numFmtId="176" fontId="4" fillId="0" borderId="43" xfId="2" applyNumberFormat="1" applyFont="1" applyFill="1" applyBorder="1" applyAlignment="1">
      <alignment horizontal="right" vertical="center"/>
    </xf>
    <xf numFmtId="176" fontId="4" fillId="0" borderId="45" xfId="2" applyNumberFormat="1" applyFont="1" applyFill="1" applyBorder="1" applyAlignment="1">
      <alignment horizontal="distributed" vertical="center"/>
    </xf>
    <xf numFmtId="176" fontId="4" fillId="0" borderId="57" xfId="2" applyNumberFormat="1" applyFont="1" applyFill="1" applyBorder="1" applyAlignment="1">
      <alignment horizontal="right" vertical="center"/>
    </xf>
    <xf numFmtId="176" fontId="4" fillId="0" borderId="48" xfId="2" quotePrefix="1" applyNumberFormat="1" applyFont="1" applyFill="1" applyBorder="1" applyAlignment="1">
      <alignment horizontal="right" vertical="center"/>
    </xf>
    <xf numFmtId="176" fontId="4" fillId="0" borderId="26" xfId="2" applyNumberFormat="1" applyFont="1" applyFill="1" applyBorder="1" applyAlignment="1">
      <alignment horizontal="right" vertical="center"/>
    </xf>
    <xf numFmtId="176" fontId="4" fillId="0" borderId="52" xfId="2" quotePrefix="1" applyNumberFormat="1" applyFont="1" applyFill="1" applyBorder="1" applyAlignment="1">
      <alignment horizontal="right" vertical="center"/>
    </xf>
    <xf numFmtId="176" fontId="6" fillId="0" borderId="52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44" xfId="2" quotePrefix="1" applyNumberFormat="1" applyFont="1" applyFill="1" applyBorder="1" applyAlignment="1">
      <alignment horizontal="right" vertical="center"/>
    </xf>
    <xf numFmtId="176" fontId="4" fillId="0" borderId="80" xfId="2" applyNumberFormat="1" applyFont="1" applyFill="1" applyBorder="1" applyAlignment="1">
      <alignment horizontal="right" vertical="center"/>
    </xf>
    <xf numFmtId="176" fontId="4" fillId="0" borderId="55" xfId="2" applyNumberFormat="1" applyFont="1" applyFill="1" applyBorder="1" applyAlignment="1">
      <alignment horizontal="distributed" vertical="center"/>
    </xf>
    <xf numFmtId="176" fontId="4" fillId="0" borderId="76" xfId="2" quotePrefix="1" applyNumberFormat="1" applyFont="1" applyFill="1" applyBorder="1" applyAlignment="1">
      <alignment horizontal="right" vertical="center"/>
    </xf>
    <xf numFmtId="176" fontId="4" fillId="0" borderId="36" xfId="2" applyNumberFormat="1" applyFont="1" applyFill="1" applyBorder="1" applyAlignment="1">
      <alignment horizontal="right" vertical="center"/>
    </xf>
    <xf numFmtId="180" fontId="4" fillId="0" borderId="35" xfId="2" quotePrefix="1" applyNumberFormat="1" applyFont="1" applyFill="1" applyBorder="1" applyAlignment="1">
      <alignment horizontal="right" vertical="center"/>
    </xf>
    <xf numFmtId="176" fontId="4" fillId="0" borderId="35" xfId="2" applyNumberFormat="1" applyFont="1" applyFill="1" applyBorder="1" applyAlignment="1">
      <alignment horizontal="right" vertical="center" shrinkToFit="1"/>
    </xf>
    <xf numFmtId="176" fontId="4" fillId="0" borderId="44" xfId="2" applyNumberFormat="1" applyFont="1" applyFill="1" applyBorder="1" applyAlignment="1">
      <alignment horizontal="right" vertical="center" shrinkToFit="1"/>
    </xf>
    <xf numFmtId="176" fontId="4" fillId="0" borderId="45" xfId="2" applyNumberFormat="1" applyFont="1" applyFill="1" applyBorder="1" applyAlignment="1">
      <alignment horizontal="right" vertical="center" shrinkToFit="1"/>
    </xf>
    <xf numFmtId="176" fontId="4" fillId="0" borderId="48" xfId="2" applyNumberFormat="1" applyFont="1" applyFill="1" applyBorder="1" applyAlignment="1">
      <alignment horizontal="right" vertical="center" shrinkToFit="1"/>
    </xf>
    <xf numFmtId="176" fontId="4" fillId="0" borderId="3" xfId="2" quotePrefix="1" applyNumberFormat="1" applyFont="1" applyFill="1" applyBorder="1" applyAlignment="1">
      <alignment horizontal="right" vertical="center"/>
    </xf>
    <xf numFmtId="176" fontId="4" fillId="0" borderId="4" xfId="2" quotePrefix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/>
    <xf numFmtId="176" fontId="4" fillId="0" borderId="0" xfId="2" applyNumberFormat="1" applyFont="1" applyFill="1" applyAlignment="1">
      <alignment horizontal="center"/>
    </xf>
    <xf numFmtId="176" fontId="1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4" fillId="0" borderId="79" xfId="0" applyNumberFormat="1" applyFont="1" applyFill="1" applyBorder="1" applyAlignment="1">
      <alignment horizontal="distributed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29" xfId="2" applyNumberFormat="1" applyFont="1" applyFill="1" applyBorder="1" applyAlignment="1">
      <alignment horizontal="right" vertical="center"/>
    </xf>
    <xf numFmtId="181" fontId="4" fillId="0" borderId="33" xfId="2" applyNumberFormat="1" applyFont="1" applyFill="1" applyBorder="1" applyAlignment="1">
      <alignment horizontal="right" vertical="center"/>
    </xf>
    <xf numFmtId="181" fontId="4" fillId="0" borderId="31" xfId="2" applyNumberFormat="1" applyFont="1" applyFill="1" applyBorder="1" applyAlignment="1">
      <alignment horizontal="right" vertical="center"/>
    </xf>
    <xf numFmtId="176" fontId="4" fillId="0" borderId="71" xfId="0" applyNumberFormat="1" applyFont="1" applyFill="1" applyBorder="1" applyAlignment="1">
      <alignment horizontal="distributed" vertical="center"/>
    </xf>
    <xf numFmtId="181" fontId="4" fillId="0" borderId="62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44" xfId="0" applyNumberFormat="1" applyFont="1" applyFill="1" applyBorder="1" applyAlignment="1">
      <alignment horizontal="right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37" xfId="2" applyNumberFormat="1" applyFont="1" applyFill="1" applyBorder="1" applyAlignment="1">
      <alignment horizontal="right" vertical="center"/>
    </xf>
    <xf numFmtId="181" fontId="4" fillId="0" borderId="44" xfId="2" applyNumberFormat="1" applyFont="1" applyFill="1" applyBorder="1" applyAlignment="1">
      <alignment horizontal="right" vertical="center"/>
    </xf>
    <xf numFmtId="181" fontId="4" fillId="0" borderId="41" xfId="2" applyNumberFormat="1" applyFont="1" applyFill="1" applyBorder="1" applyAlignment="1">
      <alignment horizontal="right" vertical="center"/>
    </xf>
    <xf numFmtId="176" fontId="4" fillId="0" borderId="72" xfId="0" applyNumberFormat="1" applyFont="1" applyFill="1" applyBorder="1" applyAlignment="1">
      <alignment horizontal="distributed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19" xfId="2" applyNumberFormat="1" applyFont="1" applyFill="1" applyBorder="1" applyAlignment="1">
      <alignment horizontal="right" vertical="center"/>
    </xf>
    <xf numFmtId="181" fontId="4" fillId="0" borderId="48" xfId="2" applyNumberFormat="1" applyFont="1" applyFill="1" applyBorder="1" applyAlignment="1">
      <alignment horizontal="right" vertical="center"/>
    </xf>
    <xf numFmtId="181" fontId="4" fillId="0" borderId="21" xfId="2" applyNumberFormat="1" applyFont="1" applyFill="1" applyBorder="1" applyAlignment="1">
      <alignment horizontal="right" vertical="center"/>
    </xf>
    <xf numFmtId="176" fontId="4" fillId="0" borderId="73" xfId="0" applyNumberFormat="1" applyFont="1" applyFill="1" applyBorder="1" applyAlignment="1">
      <alignment horizontal="distributed" vertical="center"/>
    </xf>
    <xf numFmtId="181" fontId="4" fillId="0" borderId="67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49" xfId="2" applyNumberFormat="1" applyFont="1" applyFill="1" applyBorder="1" applyAlignment="1">
      <alignment horizontal="right" vertical="center"/>
    </xf>
    <xf numFmtId="181" fontId="4" fillId="0" borderId="52" xfId="2" applyNumberFormat="1" applyFont="1" applyFill="1" applyBorder="1" applyAlignment="1">
      <alignment horizontal="right" vertical="center"/>
    </xf>
    <xf numFmtId="181" fontId="4" fillId="0" borderId="50" xfId="2" applyNumberFormat="1" applyFont="1" applyFill="1" applyBorder="1" applyAlignment="1">
      <alignment horizontal="right" vertical="center"/>
    </xf>
    <xf numFmtId="176" fontId="4" fillId="0" borderId="74" xfId="0" applyNumberFormat="1" applyFont="1" applyFill="1" applyBorder="1" applyAlignment="1">
      <alignment horizontal="distributed" vertical="center"/>
    </xf>
    <xf numFmtId="181" fontId="4" fillId="0" borderId="76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58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2" applyNumberFormat="1" applyFont="1" applyFill="1" applyBorder="1" applyAlignment="1">
      <alignment horizontal="right" vertical="center"/>
    </xf>
    <xf numFmtId="181" fontId="4" fillId="0" borderId="58" xfId="2" applyNumberFormat="1" applyFont="1" applyFill="1" applyBorder="1" applyAlignment="1">
      <alignment horizontal="right" vertical="center"/>
    </xf>
    <xf numFmtId="181" fontId="4" fillId="0" borderId="40" xfId="2" applyNumberFormat="1" applyFont="1" applyFill="1" applyBorder="1" applyAlignment="1">
      <alignment horizontal="right" vertical="center"/>
    </xf>
    <xf numFmtId="176" fontId="4" fillId="0" borderId="75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59" xfId="2" applyNumberFormat="1" applyFont="1" applyFill="1" applyBorder="1" applyAlignment="1">
      <alignment horizontal="right" vertical="center"/>
    </xf>
    <xf numFmtId="181" fontId="4" fillId="0" borderId="6" xfId="2" applyNumberFormat="1" applyFont="1" applyFill="1" applyBorder="1" applyAlignment="1">
      <alignment horizontal="right" vertical="center"/>
    </xf>
    <xf numFmtId="181" fontId="4" fillId="0" borderId="60" xfId="2" applyNumberFormat="1" applyFont="1" applyFill="1" applyBorder="1" applyAlignment="1">
      <alignment horizontal="right" vertical="center"/>
    </xf>
    <xf numFmtId="176" fontId="4" fillId="0" borderId="75" xfId="0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Alignment="1">
      <alignment horizontal="left" vertical="center"/>
    </xf>
    <xf numFmtId="176" fontId="14" fillId="0" borderId="0" xfId="2" applyNumberFormat="1" applyFont="1" applyFill="1" applyAlignment="1">
      <alignment vertical="top"/>
    </xf>
    <xf numFmtId="176" fontId="4" fillId="0" borderId="0" xfId="2" applyNumberFormat="1" applyFont="1" applyFill="1" applyAlignment="1">
      <alignment horizontal="right" vertical="center"/>
    </xf>
    <xf numFmtId="176" fontId="15" fillId="0" borderId="45" xfId="2" applyNumberFormat="1" applyFont="1" applyFill="1" applyBorder="1" applyAlignment="1">
      <alignment horizontal="center" vertical="center"/>
    </xf>
    <xf numFmtId="176" fontId="15" fillId="0" borderId="48" xfId="2" applyNumberFormat="1" applyFont="1" applyFill="1" applyBorder="1" applyAlignment="1">
      <alignment horizontal="center" vertical="center"/>
    </xf>
    <xf numFmtId="176" fontId="15" fillId="0" borderId="21" xfId="2" applyNumberFormat="1" applyFont="1" applyFill="1" applyBorder="1" applyAlignment="1">
      <alignment horizontal="center" vertical="center"/>
    </xf>
    <xf numFmtId="176" fontId="15" fillId="0" borderId="10" xfId="2" applyNumberFormat="1" applyFont="1" applyFill="1" applyBorder="1" applyAlignment="1">
      <alignment horizontal="distributed" vertical="center"/>
    </xf>
    <xf numFmtId="176" fontId="15" fillId="0" borderId="28" xfId="2" applyNumberFormat="1" applyFont="1" applyFill="1" applyBorder="1" applyAlignment="1">
      <alignment horizontal="right" vertical="center"/>
    </xf>
    <xf numFmtId="176" fontId="15" fillId="0" borderId="29" xfId="2" applyNumberFormat="1" applyFont="1" applyFill="1" applyBorder="1" applyAlignment="1">
      <alignment horizontal="right" vertical="center"/>
    </xf>
    <xf numFmtId="176" fontId="15" fillId="0" borderId="31" xfId="2" applyNumberFormat="1" applyFont="1" applyFill="1" applyBorder="1" applyAlignment="1">
      <alignment horizontal="right" vertical="center"/>
    </xf>
    <xf numFmtId="176" fontId="15" fillId="0" borderId="54" xfId="2" applyNumberFormat="1" applyFont="1" applyFill="1" applyBorder="1" applyAlignment="1">
      <alignment horizontal="distributed" vertical="center"/>
    </xf>
    <xf numFmtId="176" fontId="15" fillId="0" borderId="35" xfId="2" applyNumberFormat="1" applyFont="1" applyFill="1" applyBorder="1" applyAlignment="1">
      <alignment horizontal="right" vertical="center"/>
    </xf>
    <xf numFmtId="176" fontId="15" fillId="0" borderId="44" xfId="2" applyNumberFormat="1" applyFont="1" applyFill="1" applyBorder="1" applyAlignment="1">
      <alignment horizontal="right" vertical="center"/>
    </xf>
    <xf numFmtId="176" fontId="15" fillId="0" borderId="41" xfId="2" applyNumberFormat="1" applyFont="1" applyFill="1" applyBorder="1" applyAlignment="1">
      <alignment horizontal="right" vertical="center"/>
    </xf>
    <xf numFmtId="176" fontId="15" fillId="0" borderId="19" xfId="2" applyNumberFormat="1" applyFont="1" applyFill="1" applyBorder="1" applyAlignment="1">
      <alignment horizontal="center" vertical="center"/>
    </xf>
    <xf numFmtId="176" fontId="15" fillId="0" borderId="45" xfId="2" applyNumberFormat="1" applyFont="1" applyFill="1" applyBorder="1" applyAlignment="1">
      <alignment horizontal="right" vertical="center"/>
    </xf>
    <xf numFmtId="176" fontId="15" fillId="0" borderId="48" xfId="2" applyNumberFormat="1" applyFont="1" applyFill="1" applyBorder="1" applyAlignment="1">
      <alignment horizontal="right" vertical="center"/>
    </xf>
    <xf numFmtId="176" fontId="15" fillId="0" borderId="21" xfId="2" applyNumberFormat="1" applyFont="1" applyFill="1" applyBorder="1" applyAlignment="1">
      <alignment horizontal="right" vertical="center"/>
    </xf>
    <xf numFmtId="176" fontId="15" fillId="0" borderId="33" xfId="2" applyNumberFormat="1" applyFont="1" applyFill="1" applyBorder="1" applyAlignment="1">
      <alignment horizontal="right" vertical="center"/>
    </xf>
    <xf numFmtId="176" fontId="15" fillId="0" borderId="2" xfId="2" applyNumberFormat="1" applyFont="1" applyFill="1" applyBorder="1" applyAlignment="1">
      <alignment horizontal="right" vertical="center"/>
    </xf>
    <xf numFmtId="176" fontId="15" fillId="0" borderId="6" xfId="2" applyNumberFormat="1" applyFont="1" applyFill="1" applyBorder="1" applyAlignment="1">
      <alignment horizontal="right" vertical="center"/>
    </xf>
    <xf numFmtId="176" fontId="15" fillId="0" borderId="60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distributed" vertical="center"/>
    </xf>
    <xf numFmtId="176" fontId="6" fillId="0" borderId="12" xfId="2" applyNumberFormat="1" applyFont="1" applyFill="1" applyBorder="1" applyAlignment="1">
      <alignment horizontal="distributed" vertical="center"/>
    </xf>
    <xf numFmtId="176" fontId="6" fillId="0" borderId="5" xfId="2" applyNumberFormat="1" applyFont="1" applyFill="1" applyBorder="1" applyAlignment="1">
      <alignment horizontal="distributed" vertical="center"/>
    </xf>
    <xf numFmtId="176" fontId="6" fillId="0" borderId="18" xfId="2" applyNumberFormat="1" applyFont="1" applyFill="1" applyBorder="1" applyAlignment="1">
      <alignment horizontal="distributed" vertical="center"/>
    </xf>
    <xf numFmtId="176" fontId="6" fillId="0" borderId="2" xfId="2" applyNumberFormat="1" applyFont="1" applyFill="1" applyBorder="1" applyAlignment="1">
      <alignment horizontal="distributed" vertical="center" wrapText="1"/>
    </xf>
    <xf numFmtId="176" fontId="4" fillId="0" borderId="64" xfId="2" applyNumberFormat="1" applyFont="1" applyFill="1" applyBorder="1" applyAlignment="1">
      <alignment horizontal="center" vertical="center"/>
    </xf>
    <xf numFmtId="176" fontId="4" fillId="0" borderId="44" xfId="2" applyNumberFormat="1" applyFont="1" applyFill="1" applyBorder="1" applyAlignment="1">
      <alignment horizontal="right" vertical="center"/>
    </xf>
    <xf numFmtId="176" fontId="4" fillId="0" borderId="62" xfId="2" quotePrefix="1" applyNumberFormat="1" applyFont="1" applyFill="1" applyBorder="1" applyAlignment="1">
      <alignment horizontal="right" vertical="center"/>
    </xf>
    <xf numFmtId="176" fontId="4" fillId="0" borderId="48" xfId="2" applyNumberFormat="1" applyFont="1" applyFill="1" applyBorder="1" applyAlignment="1">
      <alignment horizontal="right" vertical="center"/>
    </xf>
    <xf numFmtId="176" fontId="4" fillId="0" borderId="20" xfId="2" quotePrefix="1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63" xfId="2" applyNumberFormat="1" applyFont="1" applyFill="1" applyBorder="1" applyAlignment="1">
      <alignment horizontal="right" vertical="center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20" xfId="2" applyNumberFormat="1" applyFont="1" applyFill="1" applyBorder="1" applyAlignment="1">
      <alignment horizontal="right" vertical="center"/>
    </xf>
    <xf numFmtId="176" fontId="4" fillId="0" borderId="61" xfId="2" applyNumberFormat="1" applyFont="1" applyFill="1" applyBorder="1" applyAlignment="1">
      <alignment horizontal="right" vertical="center"/>
    </xf>
    <xf numFmtId="176" fontId="4" fillId="0" borderId="62" xfId="2" applyNumberFormat="1" applyFont="1" applyFill="1" applyBorder="1" applyAlignment="1">
      <alignment horizontal="right" vertical="center"/>
    </xf>
    <xf numFmtId="176" fontId="4" fillId="0" borderId="30" xfId="2" applyNumberFormat="1" applyFont="1" applyFill="1" applyBorder="1" applyAlignment="1">
      <alignment horizontal="distributed" vertical="center"/>
    </xf>
    <xf numFmtId="176" fontId="4" fillId="0" borderId="8" xfId="2" applyNumberFormat="1" applyFont="1" applyFill="1" applyBorder="1" applyAlignment="1">
      <alignment horizontal="center" vertical="center"/>
    </xf>
    <xf numFmtId="176" fontId="4" fillId="0" borderId="66" xfId="2" applyNumberFormat="1" applyFont="1" applyFill="1" applyBorder="1" applyAlignment="1">
      <alignment horizontal="distributed" vertical="center"/>
    </xf>
    <xf numFmtId="176" fontId="4" fillId="0" borderId="17" xfId="2" applyNumberFormat="1" applyFont="1" applyFill="1" applyBorder="1" applyAlignment="1">
      <alignment horizontal="center" vertical="center" wrapText="1"/>
    </xf>
    <xf numFmtId="176" fontId="4" fillId="0" borderId="25" xfId="2" applyNumberFormat="1" applyFont="1" applyFill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6" xfId="2" quotePrefix="1" applyNumberFormat="1" applyFont="1" applyFill="1" applyBorder="1" applyAlignment="1">
      <alignment horizontal="right" vertical="center"/>
    </xf>
    <xf numFmtId="176" fontId="4" fillId="0" borderId="63" xfId="2" quotePrefix="1" applyNumberFormat="1" applyFont="1" applyFill="1" applyBorder="1" applyAlignment="1">
      <alignment horizontal="right" vertical="center"/>
    </xf>
    <xf numFmtId="176" fontId="4" fillId="0" borderId="18" xfId="2" applyNumberFormat="1" applyFont="1" applyFill="1" applyBorder="1" applyAlignment="1">
      <alignment horizontal="center" vertical="center"/>
    </xf>
    <xf numFmtId="176" fontId="4" fillId="0" borderId="55" xfId="2" applyNumberFormat="1" applyFont="1" applyFill="1" applyBorder="1" applyAlignment="1">
      <alignment horizontal="left" vertical="center"/>
    </xf>
    <xf numFmtId="176" fontId="4" fillId="0" borderId="58" xfId="2" applyNumberFormat="1" applyFont="1" applyFill="1" applyBorder="1" applyAlignment="1">
      <alignment vertical="center"/>
    </xf>
    <xf numFmtId="176" fontId="4" fillId="0" borderId="76" xfId="2" applyNumberFormat="1" applyFont="1" applyFill="1" applyBorder="1" applyAlignment="1">
      <alignment vertical="center"/>
    </xf>
    <xf numFmtId="176" fontId="4" fillId="0" borderId="58" xfId="2" applyNumberFormat="1" applyFont="1" applyFill="1" applyBorder="1" applyAlignment="1">
      <alignment horizontal="left" vertical="center"/>
    </xf>
    <xf numFmtId="176" fontId="4" fillId="0" borderId="0" xfId="2" applyNumberFormat="1" applyFont="1" applyFill="1" applyAlignment="1">
      <alignment horizontal="left" vertical="center"/>
    </xf>
    <xf numFmtId="176" fontId="11" fillId="0" borderId="37" xfId="2" applyNumberFormat="1" applyFont="1" applyFill="1" applyBorder="1" applyAlignment="1">
      <alignment vertical="top"/>
    </xf>
    <xf numFmtId="176" fontId="6" fillId="0" borderId="1" xfId="2" applyNumberFormat="1" applyFont="1" applyFill="1" applyBorder="1" applyAlignment="1">
      <alignment horizontal="distributed" vertical="center"/>
    </xf>
    <xf numFmtId="176" fontId="6" fillId="0" borderId="7" xfId="2" applyNumberFormat="1" applyFont="1" applyFill="1" applyBorder="1" applyAlignment="1">
      <alignment horizontal="distributed" vertical="center"/>
    </xf>
    <xf numFmtId="176" fontId="6" fillId="0" borderId="8" xfId="2" applyNumberFormat="1" applyFont="1" applyFill="1" applyBorder="1" applyAlignment="1">
      <alignment horizontal="distributed" vertical="center"/>
    </xf>
    <xf numFmtId="176" fontId="6" fillId="0" borderId="12" xfId="2" applyNumberFormat="1" applyFont="1" applyFill="1" applyBorder="1" applyAlignment="1">
      <alignment horizontal="distributed" vertical="center"/>
    </xf>
    <xf numFmtId="176" fontId="6" fillId="0" borderId="13" xfId="2" applyNumberFormat="1" applyFont="1" applyFill="1" applyBorder="1" applyAlignment="1">
      <alignment horizontal="distributed" vertical="center"/>
    </xf>
    <xf numFmtId="176" fontId="6" fillId="0" borderId="14" xfId="2" applyNumberFormat="1" applyFont="1" applyFill="1" applyBorder="1" applyAlignment="1">
      <alignment horizontal="distributed" vertical="center"/>
    </xf>
    <xf numFmtId="176" fontId="6" fillId="0" borderId="9" xfId="2" applyNumberFormat="1" applyFont="1" applyFill="1" applyBorder="1" applyAlignment="1">
      <alignment horizontal="distributed" vertical="center"/>
    </xf>
    <xf numFmtId="176" fontId="6" fillId="0" borderId="15" xfId="2" applyNumberFormat="1" applyFont="1" applyFill="1" applyBorder="1" applyAlignment="1">
      <alignment horizontal="distributed" vertical="center"/>
    </xf>
    <xf numFmtId="176" fontId="6" fillId="0" borderId="23" xfId="2" applyNumberFormat="1" applyFont="1" applyFill="1" applyBorder="1" applyAlignment="1">
      <alignment horizontal="distributed" vertical="center"/>
    </xf>
    <xf numFmtId="176" fontId="6" fillId="0" borderId="10" xfId="2" applyNumberFormat="1" applyFont="1" applyFill="1" applyBorder="1" applyAlignment="1">
      <alignment horizontal="distributed" vertical="center"/>
    </xf>
    <xf numFmtId="176" fontId="6" fillId="0" borderId="16" xfId="2" applyNumberFormat="1" applyFont="1" applyFill="1" applyBorder="1" applyAlignment="1">
      <alignment horizontal="distributed" vertical="center"/>
    </xf>
    <xf numFmtId="176" fontId="6" fillId="0" borderId="24" xfId="2" applyNumberFormat="1" applyFont="1" applyFill="1" applyBorder="1" applyAlignment="1">
      <alignment horizontal="distributed" vertical="center"/>
    </xf>
    <xf numFmtId="176" fontId="6" fillId="0" borderId="11" xfId="2" applyNumberFormat="1" applyFont="1" applyFill="1" applyBorder="1" applyAlignment="1">
      <alignment horizontal="distributed" vertical="center"/>
    </xf>
    <xf numFmtId="176" fontId="6" fillId="0" borderId="17" xfId="2" applyNumberFormat="1" applyFont="1" applyFill="1" applyBorder="1" applyAlignment="1">
      <alignment horizontal="distributed" vertical="center"/>
    </xf>
    <xf numFmtId="176" fontId="6" fillId="0" borderId="25" xfId="2" applyNumberFormat="1" applyFont="1" applyFill="1" applyBorder="1" applyAlignment="1">
      <alignment horizontal="distributed" vertical="center"/>
    </xf>
    <xf numFmtId="176" fontId="6" fillId="0" borderId="1" xfId="2" applyNumberFormat="1" applyFont="1" applyFill="1" applyBorder="1" applyAlignment="1">
      <alignment horizontal="distributed" vertical="center" wrapText="1"/>
    </xf>
    <xf numFmtId="176" fontId="6" fillId="0" borderId="5" xfId="2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Border="1" applyAlignment="1">
      <alignment horizontal="distributed" vertical="center"/>
    </xf>
    <xf numFmtId="176" fontId="6" fillId="0" borderId="18" xfId="2" applyNumberFormat="1" applyFont="1" applyFill="1" applyBorder="1" applyAlignment="1">
      <alignment horizontal="distributed" vertical="center"/>
    </xf>
    <xf numFmtId="176" fontId="6" fillId="0" borderId="27" xfId="2" applyNumberFormat="1" applyFont="1" applyFill="1" applyBorder="1" applyAlignment="1">
      <alignment horizontal="distributed" vertical="center"/>
    </xf>
    <xf numFmtId="176" fontId="6" fillId="0" borderId="2" xfId="2" applyNumberFormat="1" applyFont="1" applyFill="1" applyBorder="1" applyAlignment="1">
      <alignment horizontal="distributed" vertical="center" indent="1"/>
    </xf>
    <xf numFmtId="176" fontId="6" fillId="0" borderId="3" xfId="2" applyNumberFormat="1" applyFont="1" applyFill="1" applyBorder="1" applyAlignment="1">
      <alignment horizontal="distributed" vertical="center" indent="1"/>
    </xf>
    <xf numFmtId="176" fontId="6" fillId="0" borderId="4" xfId="2" applyNumberFormat="1" applyFont="1" applyFill="1" applyBorder="1" applyAlignment="1">
      <alignment horizontal="distributed" vertical="center" indent="1"/>
    </xf>
    <xf numFmtId="176" fontId="6" fillId="0" borderId="2" xfId="2" applyNumberFormat="1" applyFont="1" applyFill="1" applyBorder="1" applyAlignment="1">
      <alignment horizontal="distributed" vertical="center" wrapText="1"/>
    </xf>
    <xf numFmtId="176" fontId="6" fillId="0" borderId="3" xfId="2" applyNumberFormat="1" applyFont="1" applyFill="1" applyBorder="1" applyAlignment="1">
      <alignment horizontal="distributed" vertical="center"/>
    </xf>
    <xf numFmtId="176" fontId="6" fillId="0" borderId="4" xfId="2" applyNumberFormat="1" applyFont="1" applyFill="1" applyBorder="1" applyAlignment="1">
      <alignment horizontal="distributed" vertical="center"/>
    </xf>
    <xf numFmtId="176" fontId="6" fillId="0" borderId="3" xfId="2" applyNumberFormat="1" applyFont="1" applyFill="1" applyBorder="1" applyAlignment="1">
      <alignment horizontal="distributed" vertical="center" wrapText="1"/>
    </xf>
    <xf numFmtId="176" fontId="6" fillId="0" borderId="4" xfId="2" applyNumberFormat="1" applyFont="1" applyFill="1" applyBorder="1" applyAlignment="1">
      <alignment horizontal="distributed" vertical="center" wrapText="1"/>
    </xf>
    <xf numFmtId="176" fontId="6" fillId="0" borderId="2" xfId="2" applyNumberFormat="1" applyFont="1" applyFill="1" applyBorder="1" applyAlignment="1">
      <alignment horizontal="distributed" vertical="center"/>
    </xf>
    <xf numFmtId="176" fontId="6" fillId="0" borderId="6" xfId="2" applyNumberFormat="1" applyFont="1" applyFill="1" applyBorder="1" applyAlignment="1">
      <alignment horizontal="distributed" vertical="center"/>
    </xf>
    <xf numFmtId="176" fontId="4" fillId="0" borderId="66" xfId="2" applyNumberFormat="1" applyFont="1" applyFill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distributed" vertical="center" justifyLastLine="1"/>
    </xf>
    <xf numFmtId="0" fontId="1" fillId="0" borderId="30" xfId="2" applyFont="1" applyFill="1" applyBorder="1" applyAlignment="1">
      <alignment horizontal="distributed" vertical="center" justifyLastLine="1"/>
    </xf>
    <xf numFmtId="0" fontId="1" fillId="0" borderId="32" xfId="2" applyFont="1" applyFill="1" applyBorder="1" applyAlignment="1">
      <alignment horizontal="distributed" vertical="center" justifyLastLine="1"/>
    </xf>
    <xf numFmtId="176" fontId="4" fillId="0" borderId="30" xfId="2" applyNumberFormat="1" applyFont="1" applyFill="1" applyBorder="1" applyAlignment="1">
      <alignment horizontal="distributed" vertical="center" justifyLastLine="1"/>
    </xf>
    <xf numFmtId="38" fontId="4" fillId="0" borderId="32" xfId="1" applyFont="1" applyFill="1" applyBorder="1" applyAlignment="1">
      <alignment horizontal="distributed" vertical="center" justifyLastLine="1"/>
    </xf>
    <xf numFmtId="177" fontId="7" fillId="0" borderId="17" xfId="1" applyNumberFormat="1" applyFont="1" applyFill="1" applyBorder="1" applyAlignment="1">
      <alignment horizontal="center" vertical="center" wrapText="1"/>
    </xf>
    <xf numFmtId="177" fontId="7" fillId="0" borderId="25" xfId="1" applyNumberFormat="1" applyFont="1" applyFill="1" applyBorder="1" applyAlignment="1">
      <alignment horizontal="center" vertical="center" wrapText="1"/>
    </xf>
    <xf numFmtId="176" fontId="4" fillId="0" borderId="64" xfId="2" applyNumberFormat="1" applyFont="1" applyFill="1" applyBorder="1" applyAlignment="1">
      <alignment horizontal="center" vertical="center"/>
    </xf>
    <xf numFmtId="176" fontId="4" fillId="0" borderId="68" xfId="2" applyNumberFormat="1" applyFont="1" applyFill="1" applyBorder="1" applyAlignment="1">
      <alignment horizontal="center" vertical="center"/>
    </xf>
    <xf numFmtId="176" fontId="4" fillId="0" borderId="44" xfId="2" applyNumberFormat="1" applyFont="1" applyFill="1" applyBorder="1" applyAlignment="1">
      <alignment horizontal="right" vertical="center"/>
    </xf>
    <xf numFmtId="176" fontId="4" fillId="0" borderId="62" xfId="2" quotePrefix="1" applyNumberFormat="1" applyFont="1" applyFill="1" applyBorder="1" applyAlignment="1">
      <alignment horizontal="right" vertical="center"/>
    </xf>
    <xf numFmtId="176" fontId="4" fillId="0" borderId="48" xfId="2" applyNumberFormat="1" applyFont="1" applyFill="1" applyBorder="1" applyAlignment="1">
      <alignment horizontal="right" vertical="center"/>
    </xf>
    <xf numFmtId="176" fontId="4" fillId="0" borderId="20" xfId="2" quotePrefix="1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63" xfId="2" applyNumberFormat="1" applyFont="1" applyFill="1" applyBorder="1" applyAlignment="1">
      <alignment horizontal="right" vertical="center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61" xfId="2" quotePrefix="1" applyNumberFormat="1" applyFont="1" applyFill="1" applyBorder="1" applyAlignment="1">
      <alignment horizontal="right" vertical="center"/>
    </xf>
    <xf numFmtId="176" fontId="4" fillId="0" borderId="20" xfId="2" applyNumberFormat="1" applyFont="1" applyFill="1" applyBorder="1" applyAlignment="1">
      <alignment horizontal="right" vertical="center"/>
    </xf>
    <xf numFmtId="176" fontId="4" fillId="0" borderId="61" xfId="2" applyNumberFormat="1" applyFont="1" applyFill="1" applyBorder="1" applyAlignment="1">
      <alignment horizontal="right" vertical="center"/>
    </xf>
    <xf numFmtId="176" fontId="4" fillId="0" borderId="62" xfId="2" applyNumberFormat="1" applyFont="1" applyFill="1" applyBorder="1" applyAlignment="1">
      <alignment horizontal="right" vertical="center"/>
    </xf>
    <xf numFmtId="176" fontId="4" fillId="0" borderId="30" xfId="2" applyNumberFormat="1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4" fillId="0" borderId="7" xfId="2" applyNumberFormat="1" applyFont="1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horizontal="center" vertical="center"/>
    </xf>
    <xf numFmtId="176" fontId="4" fillId="0" borderId="66" xfId="2" applyNumberFormat="1" applyFont="1" applyFill="1" applyBorder="1" applyAlignment="1">
      <alignment horizontal="distributed" vertical="center"/>
    </xf>
    <xf numFmtId="176" fontId="4" fillId="0" borderId="35" xfId="2" applyNumberFormat="1" applyFont="1" applyFill="1" applyBorder="1" applyAlignment="1">
      <alignment horizontal="distributed" vertical="center" justifyLastLine="1"/>
    </xf>
    <xf numFmtId="176" fontId="4" fillId="0" borderId="42" xfId="2" applyNumberFormat="1" applyFont="1" applyFill="1" applyBorder="1" applyAlignment="1">
      <alignment horizontal="distributed" vertical="center" justifyLastLine="1"/>
    </xf>
    <xf numFmtId="176" fontId="4" fillId="0" borderId="62" xfId="2" applyNumberFormat="1" applyFont="1" applyFill="1" applyBorder="1" applyAlignment="1">
      <alignment horizontal="distributed" vertical="center" justifyLastLine="1"/>
    </xf>
    <xf numFmtId="176" fontId="4" fillId="0" borderId="40" xfId="2" applyNumberFormat="1" applyFont="1" applyFill="1" applyBorder="1" applyAlignment="1">
      <alignment horizontal="center" vertical="center" wrapText="1"/>
    </xf>
    <xf numFmtId="176" fontId="4" fillId="0" borderId="17" xfId="2" applyNumberFormat="1" applyFont="1" applyFill="1" applyBorder="1" applyAlignment="1">
      <alignment horizontal="center" vertical="center" wrapText="1"/>
    </xf>
    <xf numFmtId="176" fontId="4" fillId="0" borderId="25" xfId="2" applyNumberFormat="1" applyFont="1" applyFill="1" applyBorder="1" applyAlignment="1">
      <alignment horizontal="center" vertical="center" wrapText="1"/>
    </xf>
    <xf numFmtId="176" fontId="4" fillId="0" borderId="35" xfId="2" applyNumberFormat="1" applyFont="1" applyFill="1" applyBorder="1" applyAlignment="1">
      <alignment horizontal="center" vertical="center"/>
    </xf>
    <xf numFmtId="176" fontId="4" fillId="0" borderId="42" xfId="2" applyNumberFormat="1" applyFont="1" applyFill="1" applyBorder="1" applyAlignment="1">
      <alignment horizontal="center" vertical="center"/>
    </xf>
    <xf numFmtId="176" fontId="4" fillId="0" borderId="62" xfId="2" applyNumberFormat="1" applyFont="1" applyFill="1" applyBorder="1" applyAlignment="1">
      <alignment horizontal="center" vertical="center"/>
    </xf>
    <xf numFmtId="176" fontId="4" fillId="0" borderId="64" xfId="2" applyNumberFormat="1" applyFont="1" applyFill="1" applyBorder="1" applyAlignment="1">
      <alignment horizontal="center" vertical="top"/>
    </xf>
    <xf numFmtId="176" fontId="4" fillId="0" borderId="68" xfId="2" applyNumberFormat="1" applyFont="1" applyFill="1" applyBorder="1" applyAlignment="1">
      <alignment horizontal="center" vertical="top"/>
    </xf>
    <xf numFmtId="176" fontId="4" fillId="0" borderId="39" xfId="2" applyNumberFormat="1" applyFont="1" applyFill="1" applyBorder="1" applyAlignment="1">
      <alignment horizontal="center" vertical="center" wrapText="1" justifyLastLine="1"/>
    </xf>
    <xf numFmtId="176" fontId="4" fillId="0" borderId="78" xfId="2" applyNumberFormat="1" applyFont="1" applyFill="1" applyBorder="1" applyAlignment="1">
      <alignment horizontal="center" vertical="center" wrapText="1" justifyLastLine="1"/>
    </xf>
    <xf numFmtId="176" fontId="4" fillId="0" borderId="64" xfId="2" applyNumberFormat="1" applyFont="1" applyFill="1" applyBorder="1" applyAlignment="1">
      <alignment horizontal="center" vertical="center" wrapText="1" justifyLastLine="1"/>
    </xf>
    <xf numFmtId="176" fontId="4" fillId="0" borderId="68" xfId="2" applyNumberFormat="1" applyFont="1" applyFill="1" applyBorder="1" applyAlignment="1">
      <alignment horizontal="center" vertical="center" wrapText="1" justifyLastLine="1"/>
    </xf>
    <xf numFmtId="178" fontId="8" fillId="0" borderId="54" xfId="2" applyNumberFormat="1" applyFont="1" applyFill="1" applyBorder="1" applyAlignment="1">
      <alignment horizontal="distributed" vertical="center" wrapText="1"/>
    </xf>
    <xf numFmtId="178" fontId="8" fillId="0" borderId="16" xfId="2" applyNumberFormat="1" applyFont="1" applyFill="1" applyBorder="1" applyAlignment="1">
      <alignment horizontal="distributed" vertical="center" wrapText="1"/>
    </xf>
    <xf numFmtId="178" fontId="8" fillId="0" borderId="24" xfId="2" applyNumberFormat="1" applyFont="1" applyFill="1" applyBorder="1" applyAlignment="1">
      <alignment horizontal="distributed" vertical="center" wrapText="1"/>
    </xf>
    <xf numFmtId="176" fontId="4" fillId="0" borderId="16" xfId="2" applyNumberFormat="1" applyFont="1" applyFill="1" applyBorder="1" applyAlignment="1">
      <alignment horizontal="center" vertical="center" wrapText="1" justifyLastLine="1"/>
    </xf>
    <xf numFmtId="176" fontId="4" fillId="0" borderId="24" xfId="2" applyNumberFormat="1" applyFont="1" applyFill="1" applyBorder="1" applyAlignment="1">
      <alignment horizontal="center" vertical="center" wrapText="1" justifyLastLine="1"/>
    </xf>
    <xf numFmtId="176" fontId="4" fillId="0" borderId="16" xfId="2" applyNumberFormat="1" applyFont="1" applyFill="1" applyBorder="1" applyAlignment="1">
      <alignment horizontal="distributed" vertical="center" justifyLastLine="1"/>
    </xf>
    <xf numFmtId="176" fontId="4" fillId="0" borderId="24" xfId="2" applyNumberFormat="1" applyFont="1" applyFill="1" applyBorder="1" applyAlignment="1">
      <alignment horizontal="distributed" vertical="center" justifyLastLine="1"/>
    </xf>
    <xf numFmtId="179" fontId="4" fillId="0" borderId="2" xfId="2" applyNumberFormat="1" applyFont="1" applyFill="1" applyBorder="1" applyAlignment="1">
      <alignment horizontal="distributed" vertical="center" indent="3"/>
    </xf>
    <xf numFmtId="179" fontId="4" fillId="0" borderId="3" xfId="2" applyNumberFormat="1" applyFont="1" applyFill="1" applyBorder="1" applyAlignment="1">
      <alignment horizontal="distributed" vertical="center" indent="3"/>
    </xf>
    <xf numFmtId="179" fontId="4" fillId="0" borderId="4" xfId="2" applyNumberFormat="1" applyFont="1" applyFill="1" applyBorder="1" applyAlignment="1">
      <alignment horizontal="distributed" vertical="center" indent="3"/>
    </xf>
    <xf numFmtId="176" fontId="4" fillId="0" borderId="66" xfId="2" applyNumberFormat="1" applyFont="1" applyFill="1" applyBorder="1" applyAlignment="1">
      <alignment horizontal="center" vertical="center" wrapText="1"/>
    </xf>
    <xf numFmtId="176" fontId="4" fillId="0" borderId="77" xfId="2" applyNumberFormat="1" applyFont="1" applyFill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vertical="center"/>
    </xf>
    <xf numFmtId="176" fontId="4" fillId="0" borderId="17" xfId="2" applyNumberFormat="1" applyFont="1" applyFill="1" applyBorder="1" applyAlignment="1">
      <alignment horizontal="center" vertical="center"/>
    </xf>
    <xf numFmtId="176" fontId="4" fillId="0" borderId="5" xfId="2" applyNumberFormat="1" applyFont="1" applyFill="1" applyBorder="1" applyAlignment="1">
      <alignment horizontal="distributed" vertical="center" wrapText="1" justifyLastLine="1"/>
    </xf>
    <xf numFmtId="176" fontId="4" fillId="0" borderId="78" xfId="2" applyNumberFormat="1" applyFont="1" applyFill="1" applyBorder="1" applyAlignment="1">
      <alignment horizontal="distributed" vertical="center" wrapText="1" justifyLastLine="1"/>
    </xf>
    <xf numFmtId="176" fontId="4" fillId="0" borderId="18" xfId="2" applyNumberFormat="1" applyFont="1" applyFill="1" applyBorder="1" applyAlignment="1">
      <alignment horizontal="distributed" vertical="center" wrapText="1" justifyLastLine="1"/>
    </xf>
    <xf numFmtId="176" fontId="4" fillId="0" borderId="68" xfId="2" applyNumberFormat="1" applyFont="1" applyFill="1" applyBorder="1" applyAlignment="1">
      <alignment horizontal="distributed" vertical="center" wrapText="1" justifyLastLine="1"/>
    </xf>
    <xf numFmtId="176" fontId="4" fillId="0" borderId="16" xfId="2" applyNumberFormat="1" applyFont="1" applyFill="1" applyBorder="1" applyAlignment="1">
      <alignment horizontal="distributed" vertical="center" wrapText="1" justifyLastLine="1"/>
    </xf>
    <xf numFmtId="176" fontId="4" fillId="0" borderId="24" xfId="2" applyNumberFormat="1" applyFont="1" applyFill="1" applyBorder="1" applyAlignment="1">
      <alignment horizontal="distributed" vertical="center" wrapText="1" justifyLastLine="1"/>
    </xf>
    <xf numFmtId="178" fontId="8" fillId="0" borderId="54" xfId="2" applyNumberFormat="1" applyFont="1" applyFill="1" applyBorder="1" applyAlignment="1">
      <alignment horizontal="justify" vertical="center" wrapText="1"/>
    </xf>
    <xf numFmtId="178" fontId="8" fillId="0" borderId="16" xfId="2" applyNumberFormat="1" applyFont="1" applyFill="1" applyBorder="1" applyAlignment="1">
      <alignment horizontal="justify" vertical="center" wrapText="1"/>
    </xf>
    <xf numFmtId="178" fontId="8" fillId="0" borderId="24" xfId="2" applyNumberFormat="1" applyFont="1" applyFill="1" applyBorder="1" applyAlignment="1">
      <alignment horizontal="justify" vertical="center" wrapText="1"/>
    </xf>
    <xf numFmtId="176" fontId="4" fillId="0" borderId="64" xfId="2" applyNumberFormat="1" applyFont="1" applyFill="1" applyBorder="1" applyAlignment="1">
      <alignment horizontal="distributed" vertical="center" justifyLastLine="1"/>
    </xf>
    <xf numFmtId="176" fontId="4" fillId="0" borderId="68" xfId="2" applyNumberFormat="1" applyFont="1" applyFill="1" applyBorder="1" applyAlignment="1">
      <alignment horizontal="distributed" vertical="center" justifyLastLine="1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6" xfId="2" quotePrefix="1" applyNumberFormat="1" applyFont="1" applyFill="1" applyBorder="1" applyAlignment="1">
      <alignment horizontal="right" vertical="center"/>
    </xf>
    <xf numFmtId="176" fontId="4" fillId="0" borderId="63" xfId="2" quotePrefix="1" applyNumberFormat="1" applyFont="1" applyFill="1" applyBorder="1" applyAlignment="1">
      <alignment horizontal="right" vertical="center"/>
    </xf>
    <xf numFmtId="176" fontId="4" fillId="0" borderId="18" xfId="2" applyNumberFormat="1" applyFont="1" applyFill="1" applyBorder="1" applyAlignment="1">
      <alignment horizontal="center" vertical="center"/>
    </xf>
    <xf numFmtId="176" fontId="4" fillId="0" borderId="27" xfId="2" applyNumberFormat="1" applyFont="1" applyFill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distributed" vertical="center" indent="2"/>
    </xf>
    <xf numFmtId="176" fontId="4" fillId="0" borderId="30" xfId="2" applyNumberFormat="1" applyFont="1" applyFill="1" applyBorder="1" applyAlignment="1">
      <alignment horizontal="distributed" vertical="center" indent="2"/>
    </xf>
    <xf numFmtId="176" fontId="4" fillId="0" borderId="30" xfId="2" applyNumberFormat="1" applyFont="1" applyFill="1" applyBorder="1" applyAlignment="1">
      <alignment horizontal="center" vertical="center"/>
    </xf>
    <xf numFmtId="176" fontId="4" fillId="0" borderId="55" xfId="2" applyNumberFormat="1" applyFont="1" applyFill="1" applyBorder="1" applyAlignment="1">
      <alignment horizontal="left" vertical="center"/>
    </xf>
    <xf numFmtId="176" fontId="4" fillId="0" borderId="56" xfId="2" applyNumberFormat="1" applyFont="1" applyFill="1" applyBorder="1" applyAlignment="1">
      <alignment horizontal="left" vertical="center"/>
    </xf>
    <xf numFmtId="176" fontId="4" fillId="0" borderId="58" xfId="2" applyNumberFormat="1" applyFont="1" applyFill="1" applyBorder="1" applyAlignment="1">
      <alignment vertical="center"/>
    </xf>
    <xf numFmtId="176" fontId="4" fillId="0" borderId="76" xfId="2" applyNumberFormat="1" applyFont="1" applyFill="1" applyBorder="1" applyAlignment="1">
      <alignment vertical="center"/>
    </xf>
    <xf numFmtId="176" fontId="4" fillId="0" borderId="58" xfId="2" applyNumberFormat="1" applyFont="1" applyFill="1" applyBorder="1" applyAlignment="1">
      <alignment horizontal="left" vertical="center"/>
    </xf>
    <xf numFmtId="176" fontId="4" fillId="0" borderId="76" xfId="2" applyNumberFormat="1" applyFont="1" applyFill="1" applyBorder="1" applyAlignment="1">
      <alignment horizontal="left" vertical="center"/>
    </xf>
    <xf numFmtId="176" fontId="6" fillId="0" borderId="40" xfId="0" applyNumberFormat="1" applyFont="1" applyFill="1" applyBorder="1" applyAlignment="1">
      <alignment horizontal="distributed" vertical="center" wrapText="1"/>
    </xf>
    <xf numFmtId="176" fontId="6" fillId="0" borderId="17" xfId="0" applyNumberFormat="1" applyFont="1" applyFill="1" applyBorder="1" applyAlignment="1">
      <alignment horizontal="distributed" vertical="center" wrapText="1"/>
    </xf>
    <xf numFmtId="176" fontId="6" fillId="0" borderId="25" xfId="0" applyNumberFormat="1" applyFont="1" applyFill="1" applyBorder="1" applyAlignment="1">
      <alignment horizontal="distributed" vertical="center" wrapText="1"/>
    </xf>
    <xf numFmtId="176" fontId="4" fillId="0" borderId="69" xfId="0" applyNumberFormat="1" applyFont="1" applyFill="1" applyBorder="1" applyAlignment="1">
      <alignment horizontal="center" vertical="center"/>
    </xf>
    <xf numFmtId="176" fontId="4" fillId="0" borderId="66" xfId="0" applyNumberFormat="1" applyFont="1" applyFill="1" applyBorder="1" applyAlignment="1">
      <alignment horizontal="center" vertical="center"/>
    </xf>
    <xf numFmtId="176" fontId="4" fillId="0" borderId="7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distributed" vertical="center"/>
    </xf>
    <xf numFmtId="176" fontId="6" fillId="0" borderId="37" xfId="0" applyNumberFormat="1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horizontal="distributed" vertical="center"/>
    </xf>
    <xf numFmtId="176" fontId="6" fillId="0" borderId="33" xfId="0" applyNumberFormat="1" applyFont="1" applyFill="1" applyBorder="1" applyAlignment="1">
      <alignment horizontal="distributed" vertical="center" wrapText="1"/>
    </xf>
    <xf numFmtId="176" fontId="6" fillId="0" borderId="44" xfId="0" applyNumberFormat="1" applyFont="1" applyFill="1" applyBorder="1" applyAlignment="1">
      <alignment horizontal="distributed" vertical="center"/>
    </xf>
    <xf numFmtId="176" fontId="6" fillId="0" borderId="48" xfId="0" applyNumberFormat="1" applyFont="1" applyFill="1" applyBorder="1" applyAlignment="1">
      <alignment horizontal="distributed" vertical="center"/>
    </xf>
    <xf numFmtId="176" fontId="4" fillId="0" borderId="34" xfId="0" applyNumberFormat="1" applyFont="1" applyFill="1" applyBorder="1" applyAlignment="1">
      <alignment horizontal="center" vertical="top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3" xfId="0" applyNumberFormat="1" applyFont="1" applyFill="1" applyBorder="1" applyAlignment="1">
      <alignment horizontal="center" vertical="top"/>
    </xf>
    <xf numFmtId="176" fontId="4" fillId="0" borderId="31" xfId="0" applyNumberFormat="1" applyFont="1" applyFill="1" applyBorder="1" applyAlignment="1">
      <alignment horizontal="center" vertical="top"/>
    </xf>
    <xf numFmtId="176" fontId="6" fillId="0" borderId="38" xfId="0" applyNumberFormat="1" applyFont="1" applyFill="1" applyBorder="1" applyAlignment="1">
      <alignment horizontal="distributed" vertical="center" wrapText="1"/>
    </xf>
    <xf numFmtId="176" fontId="6" fillId="0" borderId="15" xfId="0" applyNumberFormat="1" applyFont="1" applyFill="1" applyBorder="1" applyAlignment="1">
      <alignment horizontal="distributed" vertical="center" wrapText="1"/>
    </xf>
    <xf numFmtId="176" fontId="6" fillId="0" borderId="23" xfId="0" applyNumberFormat="1" applyFont="1" applyFill="1" applyBorder="1" applyAlignment="1">
      <alignment horizontal="distributed" vertical="center" wrapText="1"/>
    </xf>
    <xf numFmtId="176" fontId="6" fillId="0" borderId="54" xfId="0" applyNumberFormat="1" applyFont="1" applyFill="1" applyBorder="1" applyAlignment="1">
      <alignment horizontal="distributed" vertical="center" wrapText="1"/>
    </xf>
    <xf numFmtId="176" fontId="6" fillId="0" borderId="16" xfId="0" applyNumberFormat="1" applyFont="1" applyFill="1" applyBorder="1" applyAlignment="1">
      <alignment horizontal="distributed" vertical="center" wrapText="1"/>
    </xf>
    <xf numFmtId="176" fontId="6" fillId="0" borderId="24" xfId="0" applyNumberFormat="1" applyFont="1" applyFill="1" applyBorder="1" applyAlignment="1">
      <alignment horizontal="distributed" vertical="center" wrapText="1"/>
    </xf>
    <xf numFmtId="176" fontId="4" fillId="0" borderId="0" xfId="2" applyNumberFormat="1" applyFont="1" applyFill="1" applyAlignment="1">
      <alignment horizontal="left" vertical="center"/>
    </xf>
    <xf numFmtId="176" fontId="15" fillId="0" borderId="34" xfId="2" applyNumberFormat="1" applyFont="1" applyFill="1" applyBorder="1" applyAlignment="1">
      <alignment horizontal="center" vertical="center"/>
    </xf>
    <xf numFmtId="176" fontId="15" fillId="0" borderId="53" xfId="2" applyNumberFormat="1" applyFont="1" applyFill="1" applyBorder="1" applyAlignment="1">
      <alignment horizontal="center" vertical="center"/>
    </xf>
    <xf numFmtId="176" fontId="15" fillId="0" borderId="29" xfId="2" applyNumberFormat="1" applyFont="1" applyFill="1" applyBorder="1" applyAlignment="1">
      <alignment horizontal="center" vertical="center"/>
    </xf>
    <xf numFmtId="176" fontId="15" fillId="0" borderId="54" xfId="2" applyNumberFormat="1" applyFont="1" applyFill="1" applyBorder="1" applyAlignment="1">
      <alignment horizontal="center" vertical="center"/>
    </xf>
    <xf numFmtId="176" fontId="15" fillId="0" borderId="31" xfId="2" applyNumberFormat="1" applyFont="1" applyFill="1" applyBorder="1" applyAlignment="1">
      <alignment horizontal="center" vertical="center"/>
    </xf>
    <xf numFmtId="176" fontId="15" fillId="0" borderId="1" xfId="2" applyNumberFormat="1" applyFont="1" applyFill="1" applyBorder="1" applyAlignment="1">
      <alignment horizontal="distributed" vertical="center"/>
    </xf>
    <xf numFmtId="176" fontId="15" fillId="0" borderId="5" xfId="2" applyNumberFormat="1" applyFont="1" applyFill="1" applyBorder="1" applyAlignment="1">
      <alignment horizontal="distributed" vertical="center"/>
    </xf>
    <xf numFmtId="176" fontId="15" fillId="0" borderId="18" xfId="2" applyNumberFormat="1" applyFont="1" applyFill="1" applyBorder="1" applyAlignment="1">
      <alignment horizontal="distributed" vertical="center"/>
    </xf>
    <xf numFmtId="176" fontId="15" fillId="0" borderId="18" xfId="2" applyNumberFormat="1" applyFont="1" applyFill="1" applyBorder="1" applyAlignment="1">
      <alignment horizontal="center" vertical="center"/>
    </xf>
    <xf numFmtId="176" fontId="15" fillId="0" borderId="27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○(91-101)08_Ⅳ し尿及び浄化槽汚泥の処理状況(H18)" xfId="2"/>
  </cellStyles>
  <dxfs count="9">
    <dxf>
      <numFmt numFmtId="182" formatCode="&quot;-&quot;"/>
    </dxf>
    <dxf>
      <fill>
        <patternFill>
          <bgColor rgb="FFFF0000"/>
        </patternFill>
      </fill>
    </dxf>
    <dxf>
      <font>
        <color theme="0"/>
      </font>
    </dxf>
    <dxf>
      <numFmt numFmtId="182" formatCode="&quot;-&quot;"/>
    </dxf>
    <dxf>
      <fill>
        <patternFill>
          <bgColor rgb="FFFF0000"/>
        </patternFill>
      </fill>
    </dxf>
    <dxf>
      <font>
        <color theme="0"/>
      </font>
    </dxf>
    <dxf>
      <numFmt numFmtId="182" formatCode="&quot;-&quot;"/>
    </dxf>
    <dxf>
      <numFmt numFmtId="182" formatCode="&quot;-&quot;"/>
    </dxf>
    <dxf>
      <numFmt numFmtId="182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659130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 flipV="1">
          <a:off x="2028825" y="5867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V="1">
          <a:off x="2028825" y="5867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 flipH="1">
          <a:off x="2152650" y="58674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17</xdr:row>
      <xdr:rowOff>0</xdr:rowOff>
    </xdr:from>
    <xdr:to>
      <xdr:col>2</xdr:col>
      <xdr:colOff>123825</xdr:colOff>
      <xdr:row>17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215265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17</xdr:row>
      <xdr:rowOff>0</xdr:rowOff>
    </xdr:from>
    <xdr:to>
      <xdr:col>2</xdr:col>
      <xdr:colOff>123825</xdr:colOff>
      <xdr:row>17</xdr:row>
      <xdr:rowOff>0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2152650" y="58674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 flipV="1">
          <a:off x="360045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 flipV="1">
          <a:off x="360045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10" name="Line 21"/>
        <xdr:cNvSpPr>
          <a:spLocks noChangeShapeType="1"/>
        </xdr:cNvSpPr>
      </xdr:nvSpPr>
      <xdr:spPr bwMode="auto">
        <a:xfrm>
          <a:off x="360045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95250</xdr:colOff>
      <xdr:row>17</xdr:row>
      <xdr:rowOff>0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3600450" y="58674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19050</xdr:colOff>
      <xdr:row>17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 flipV="1">
          <a:off x="3600450" y="58674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13" name="Line 25"/>
        <xdr:cNvSpPr>
          <a:spLocks noChangeShapeType="1"/>
        </xdr:cNvSpPr>
      </xdr:nvSpPr>
      <xdr:spPr bwMode="auto">
        <a:xfrm flipV="1">
          <a:off x="360045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14" name="Line 26"/>
        <xdr:cNvSpPr>
          <a:spLocks noChangeShapeType="1"/>
        </xdr:cNvSpPr>
      </xdr:nvSpPr>
      <xdr:spPr bwMode="auto">
        <a:xfrm flipV="1">
          <a:off x="360045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5" name="Line 27"/>
        <xdr:cNvSpPr>
          <a:spLocks noChangeShapeType="1"/>
        </xdr:cNvSpPr>
      </xdr:nvSpPr>
      <xdr:spPr bwMode="auto">
        <a:xfrm>
          <a:off x="3600450" y="586740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>
          <a:off x="3600450" y="5867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7" name="Line 29"/>
        <xdr:cNvSpPr>
          <a:spLocks noChangeShapeType="1"/>
        </xdr:cNvSpPr>
      </xdr:nvSpPr>
      <xdr:spPr bwMode="auto">
        <a:xfrm>
          <a:off x="3609975" y="58674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8" name="Line 30"/>
        <xdr:cNvSpPr>
          <a:spLocks noChangeShapeType="1"/>
        </xdr:cNvSpPr>
      </xdr:nvSpPr>
      <xdr:spPr bwMode="auto">
        <a:xfrm flipV="1">
          <a:off x="3600450" y="586740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466725</xdr:colOff>
      <xdr:row>17</xdr:row>
      <xdr:rowOff>0</xdr:rowOff>
    </xdr:to>
    <xdr:sp macro="" textlink="">
      <xdr:nvSpPr>
        <xdr:cNvPr id="19" name="Line 31"/>
        <xdr:cNvSpPr>
          <a:spLocks noChangeShapeType="1"/>
        </xdr:cNvSpPr>
      </xdr:nvSpPr>
      <xdr:spPr bwMode="auto">
        <a:xfrm>
          <a:off x="3600450" y="58674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466725</xdr:colOff>
      <xdr:row>17</xdr:row>
      <xdr:rowOff>0</xdr:rowOff>
    </xdr:to>
    <xdr:sp macro="" textlink="">
      <xdr:nvSpPr>
        <xdr:cNvPr id="20" name="Line 32"/>
        <xdr:cNvSpPr>
          <a:spLocks noChangeShapeType="1"/>
        </xdr:cNvSpPr>
      </xdr:nvSpPr>
      <xdr:spPr bwMode="auto">
        <a:xfrm>
          <a:off x="3619500" y="586740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466725</xdr:colOff>
      <xdr:row>17</xdr:row>
      <xdr:rowOff>0</xdr:rowOff>
    </xdr:to>
    <xdr:sp macro="" textlink="">
      <xdr:nvSpPr>
        <xdr:cNvPr id="21" name="Line 33"/>
        <xdr:cNvSpPr>
          <a:spLocks noChangeShapeType="1"/>
        </xdr:cNvSpPr>
      </xdr:nvSpPr>
      <xdr:spPr bwMode="auto">
        <a:xfrm>
          <a:off x="3609975" y="58674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466725</xdr:colOff>
      <xdr:row>17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3609975" y="58674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3609975" y="58674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4" name="Line 36"/>
        <xdr:cNvSpPr>
          <a:spLocks noChangeShapeType="1"/>
        </xdr:cNvSpPr>
      </xdr:nvSpPr>
      <xdr:spPr bwMode="auto">
        <a:xfrm>
          <a:off x="3695700" y="58674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3609975" y="58674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609975" y="58674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Normal="85" zoomScaleSheetLayoutView="75" workbookViewId="0">
      <pane xSplit="1" ySplit="8" topLeftCell="B24" activePane="bottomRight" state="frozen"/>
      <selection activeCell="E17" sqref="E17"/>
      <selection pane="topRight" activeCell="E17" sqref="E17"/>
      <selection pane="bottomLeft" activeCell="E17" sqref="E17"/>
      <selection pane="bottomRight" activeCell="AA14" sqref="AA14"/>
    </sheetView>
  </sheetViews>
  <sheetFormatPr defaultColWidth="9" defaultRowHeight="16.5" customHeight="1"/>
  <cols>
    <col min="1" max="1" width="10.125" style="7" customWidth="1"/>
    <col min="2" max="23" width="2.625" style="2" customWidth="1"/>
    <col min="24" max="24" width="3.125" style="2" customWidth="1"/>
    <col min="25" max="16384" width="9" style="2"/>
  </cols>
  <sheetData>
    <row r="1" spans="1:26" ht="16.5" customHeight="1">
      <c r="A1" s="1" t="s">
        <v>0</v>
      </c>
    </row>
    <row r="2" spans="1:26" ht="9" customHeight="1">
      <c r="A2" s="3"/>
      <c r="Y2" s="400"/>
    </row>
    <row r="3" spans="1:26" s="5" customFormat="1" ht="16.5" customHeight="1" thickBot="1">
      <c r="A3" s="4" t="s">
        <v>1</v>
      </c>
      <c r="Y3" s="6"/>
    </row>
    <row r="4" spans="1:26" s="7" customFormat="1" ht="23.25" customHeight="1" thickBot="1">
      <c r="A4" s="379"/>
      <c r="B4" s="431" t="s">
        <v>2</v>
      </c>
      <c r="C4" s="432"/>
      <c r="D4" s="432"/>
      <c r="E4" s="432"/>
      <c r="F4" s="432"/>
      <c r="G4" s="432"/>
      <c r="H4" s="432"/>
      <c r="I4" s="432"/>
      <c r="J4" s="432"/>
      <c r="K4" s="433"/>
      <c r="L4" s="431" t="s">
        <v>3</v>
      </c>
      <c r="M4" s="432"/>
      <c r="N4" s="432"/>
      <c r="O4" s="432"/>
      <c r="P4" s="432"/>
      <c r="Q4" s="432"/>
      <c r="R4" s="432"/>
      <c r="S4" s="432"/>
      <c r="T4" s="432"/>
      <c r="U4" s="433"/>
      <c r="V4" s="434" t="s">
        <v>4</v>
      </c>
      <c r="W4" s="435"/>
      <c r="X4" s="436"/>
    </row>
    <row r="5" spans="1:26" s="7" customFormat="1" ht="23.25" thickBot="1">
      <c r="A5" s="381"/>
      <c r="B5" s="434" t="s">
        <v>5</v>
      </c>
      <c r="C5" s="437"/>
      <c r="D5" s="437"/>
      <c r="E5" s="437"/>
      <c r="F5" s="437"/>
      <c r="G5" s="437"/>
      <c r="H5" s="438"/>
      <c r="I5" s="434" t="s">
        <v>6</v>
      </c>
      <c r="J5" s="437"/>
      <c r="K5" s="437"/>
      <c r="L5" s="439" t="s">
        <v>5</v>
      </c>
      <c r="M5" s="435"/>
      <c r="N5" s="435"/>
      <c r="O5" s="435"/>
      <c r="P5" s="435"/>
      <c r="Q5" s="435"/>
      <c r="R5" s="436"/>
      <c r="S5" s="439" t="s">
        <v>7</v>
      </c>
      <c r="T5" s="435"/>
      <c r="U5" s="436"/>
      <c r="V5" s="383" t="s">
        <v>8</v>
      </c>
      <c r="W5" s="440" t="s">
        <v>3</v>
      </c>
      <c r="X5" s="436"/>
      <c r="Z5" s="8"/>
    </row>
    <row r="6" spans="1:26" s="7" customFormat="1" ht="13.5">
      <c r="A6" s="381" t="s">
        <v>9</v>
      </c>
      <c r="B6" s="411" t="s">
        <v>10</v>
      </c>
      <c r="C6" s="412"/>
      <c r="D6" s="412"/>
      <c r="E6" s="413"/>
      <c r="F6" s="426" t="s">
        <v>11</v>
      </c>
      <c r="G6" s="412"/>
      <c r="H6" s="413"/>
      <c r="I6" s="417" t="s">
        <v>12</v>
      </c>
      <c r="J6" s="420" t="s">
        <v>13</v>
      </c>
      <c r="K6" s="423" t="s">
        <v>14</v>
      </c>
      <c r="L6" s="411" t="s">
        <v>15</v>
      </c>
      <c r="M6" s="412"/>
      <c r="N6" s="412"/>
      <c r="O6" s="413"/>
      <c r="P6" s="411" t="s">
        <v>16</v>
      </c>
      <c r="Q6" s="412"/>
      <c r="R6" s="413"/>
      <c r="S6" s="417" t="s">
        <v>12</v>
      </c>
      <c r="T6" s="420" t="s">
        <v>13</v>
      </c>
      <c r="U6" s="423" t="s">
        <v>14</v>
      </c>
      <c r="V6" s="426" t="s">
        <v>17</v>
      </c>
      <c r="W6" s="412"/>
      <c r="X6" s="423" t="s">
        <v>18</v>
      </c>
      <c r="Z6" s="9"/>
    </row>
    <row r="7" spans="1:26" s="7" customFormat="1" ht="13.5">
      <c r="A7" s="381"/>
      <c r="B7" s="414"/>
      <c r="C7" s="415"/>
      <c r="D7" s="415"/>
      <c r="E7" s="416"/>
      <c r="F7" s="414"/>
      <c r="G7" s="415"/>
      <c r="H7" s="416"/>
      <c r="I7" s="418"/>
      <c r="J7" s="421"/>
      <c r="K7" s="424"/>
      <c r="L7" s="414"/>
      <c r="M7" s="415"/>
      <c r="N7" s="415"/>
      <c r="O7" s="416"/>
      <c r="P7" s="414"/>
      <c r="Q7" s="415"/>
      <c r="R7" s="416"/>
      <c r="S7" s="418"/>
      <c r="T7" s="421"/>
      <c r="U7" s="424"/>
      <c r="V7" s="427"/>
      <c r="W7" s="428"/>
      <c r="X7" s="424"/>
    </row>
    <row r="8" spans="1:26" s="7" customFormat="1" ht="14.25" thickBot="1">
      <c r="A8" s="382"/>
      <c r="B8" s="10" t="s">
        <v>19</v>
      </c>
      <c r="C8" s="11" t="s">
        <v>20</v>
      </c>
      <c r="D8" s="12" t="s">
        <v>21</v>
      </c>
      <c r="E8" s="13" t="s">
        <v>22</v>
      </c>
      <c r="F8" s="10" t="s">
        <v>19</v>
      </c>
      <c r="G8" s="11" t="s">
        <v>20</v>
      </c>
      <c r="H8" s="14" t="s">
        <v>23</v>
      </c>
      <c r="I8" s="419"/>
      <c r="J8" s="422"/>
      <c r="K8" s="425"/>
      <c r="L8" s="10" t="s">
        <v>19</v>
      </c>
      <c r="M8" s="11" t="s">
        <v>20</v>
      </c>
      <c r="N8" s="11" t="s">
        <v>24</v>
      </c>
      <c r="O8" s="15" t="s">
        <v>22</v>
      </c>
      <c r="P8" s="10" t="s">
        <v>19</v>
      </c>
      <c r="Q8" s="16" t="s">
        <v>20</v>
      </c>
      <c r="R8" s="17" t="s">
        <v>23</v>
      </c>
      <c r="S8" s="419"/>
      <c r="T8" s="422"/>
      <c r="U8" s="425"/>
      <c r="V8" s="429"/>
      <c r="W8" s="430"/>
      <c r="X8" s="425"/>
    </row>
    <row r="9" spans="1:26" ht="17.100000000000001" customHeight="1">
      <c r="A9" s="380" t="s">
        <v>25</v>
      </c>
      <c r="B9" s="18" t="s">
        <v>200</v>
      </c>
      <c r="C9" s="19" t="s">
        <v>201</v>
      </c>
      <c r="D9" s="20" t="s">
        <v>201</v>
      </c>
      <c r="E9" s="21" t="s">
        <v>201</v>
      </c>
      <c r="F9" s="22" t="s">
        <v>200</v>
      </c>
      <c r="G9" s="19" t="s">
        <v>201</v>
      </c>
      <c r="H9" s="23" t="s">
        <v>201</v>
      </c>
      <c r="I9" s="18" t="s">
        <v>201</v>
      </c>
      <c r="J9" s="24" t="s">
        <v>200</v>
      </c>
      <c r="K9" s="24" t="s">
        <v>201</v>
      </c>
      <c r="L9" s="18" t="s">
        <v>201</v>
      </c>
      <c r="M9" s="19" t="s">
        <v>201</v>
      </c>
      <c r="N9" s="19" t="s">
        <v>201</v>
      </c>
      <c r="O9" s="23" t="s">
        <v>200</v>
      </c>
      <c r="P9" s="18" t="str">
        <f>'表4-1'!F9</f>
        <v>○</v>
      </c>
      <c r="Q9" s="19" t="s">
        <v>201</v>
      </c>
      <c r="R9" s="20" t="s">
        <v>201</v>
      </c>
      <c r="S9" s="18" t="s">
        <v>201</v>
      </c>
      <c r="T9" s="24" t="s">
        <v>200</v>
      </c>
      <c r="U9" s="24" t="s">
        <v>201</v>
      </c>
      <c r="V9" s="25">
        <v>0</v>
      </c>
      <c r="W9" s="19">
        <v>18</v>
      </c>
      <c r="X9" s="21">
        <v>18</v>
      </c>
    </row>
    <row r="10" spans="1:26" ht="17.100000000000001" customHeight="1">
      <c r="A10" s="26" t="s">
        <v>26</v>
      </c>
      <c r="B10" s="27" t="s">
        <v>200</v>
      </c>
      <c r="C10" s="28" t="s">
        <v>201</v>
      </c>
      <c r="D10" s="29" t="s">
        <v>201</v>
      </c>
      <c r="E10" s="30" t="s">
        <v>201</v>
      </c>
      <c r="F10" s="27" t="s">
        <v>200</v>
      </c>
      <c r="G10" s="28" t="s">
        <v>201</v>
      </c>
      <c r="H10" s="31" t="s">
        <v>201</v>
      </c>
      <c r="I10" s="32" t="s">
        <v>201</v>
      </c>
      <c r="J10" s="33" t="s">
        <v>200</v>
      </c>
      <c r="K10" s="29" t="s">
        <v>201</v>
      </c>
      <c r="L10" s="34" t="s">
        <v>200</v>
      </c>
      <c r="M10" s="28" t="s">
        <v>201</v>
      </c>
      <c r="N10" s="28" t="s">
        <v>201</v>
      </c>
      <c r="O10" s="31" t="s">
        <v>201</v>
      </c>
      <c r="P10" s="27" t="str">
        <f>'表4-1'!F10</f>
        <v>○</v>
      </c>
      <c r="Q10" s="35" t="s">
        <v>201</v>
      </c>
      <c r="R10" s="36" t="s">
        <v>201</v>
      </c>
      <c r="S10" s="32" t="s">
        <v>201</v>
      </c>
      <c r="T10" s="35" t="s">
        <v>200</v>
      </c>
      <c r="U10" s="35" t="s">
        <v>201</v>
      </c>
      <c r="V10" s="34">
        <v>0</v>
      </c>
      <c r="W10" s="33">
        <v>0</v>
      </c>
      <c r="X10" s="37">
        <v>0</v>
      </c>
    </row>
    <row r="11" spans="1:26" ht="17.100000000000001" customHeight="1">
      <c r="A11" s="26" t="s">
        <v>27</v>
      </c>
      <c r="B11" s="27" t="s">
        <v>200</v>
      </c>
      <c r="C11" s="33" t="s">
        <v>201</v>
      </c>
      <c r="D11" s="38" t="s">
        <v>200</v>
      </c>
      <c r="E11" s="37" t="s">
        <v>201</v>
      </c>
      <c r="F11" s="27" t="s">
        <v>200</v>
      </c>
      <c r="G11" s="33" t="s">
        <v>201</v>
      </c>
      <c r="H11" s="39" t="s">
        <v>201</v>
      </c>
      <c r="I11" s="27" t="s">
        <v>200</v>
      </c>
      <c r="J11" s="33" t="s">
        <v>201</v>
      </c>
      <c r="K11" s="38" t="s">
        <v>201</v>
      </c>
      <c r="L11" s="27" t="s">
        <v>200</v>
      </c>
      <c r="M11" s="33" t="s">
        <v>201</v>
      </c>
      <c r="N11" s="33" t="s">
        <v>201</v>
      </c>
      <c r="O11" s="37" t="s">
        <v>200</v>
      </c>
      <c r="P11" s="27" t="str">
        <f>'表4-1'!F11</f>
        <v>○</v>
      </c>
      <c r="Q11" s="40" t="s">
        <v>201</v>
      </c>
      <c r="R11" s="37" t="s">
        <v>201</v>
      </c>
      <c r="S11" s="27" t="s">
        <v>200</v>
      </c>
      <c r="T11" s="40" t="s">
        <v>201</v>
      </c>
      <c r="U11" s="40" t="s">
        <v>201</v>
      </c>
      <c r="V11" s="34">
        <v>6</v>
      </c>
      <c r="W11" s="33">
        <v>6</v>
      </c>
      <c r="X11" s="37">
        <v>6</v>
      </c>
    </row>
    <row r="12" spans="1:26" ht="17.100000000000001" customHeight="1">
      <c r="A12" s="26" t="s">
        <v>28</v>
      </c>
      <c r="B12" s="27" t="s">
        <v>201</v>
      </c>
      <c r="C12" s="33" t="s">
        <v>201</v>
      </c>
      <c r="D12" s="38" t="s">
        <v>200</v>
      </c>
      <c r="E12" s="37" t="s">
        <v>200</v>
      </c>
      <c r="F12" s="27" t="s">
        <v>200</v>
      </c>
      <c r="G12" s="33" t="s">
        <v>201</v>
      </c>
      <c r="H12" s="39" t="s">
        <v>201</v>
      </c>
      <c r="I12" s="34" t="s">
        <v>201</v>
      </c>
      <c r="J12" s="33" t="s">
        <v>200</v>
      </c>
      <c r="K12" s="38" t="s">
        <v>201</v>
      </c>
      <c r="L12" s="27" t="s">
        <v>201</v>
      </c>
      <c r="M12" s="33" t="s">
        <v>201</v>
      </c>
      <c r="N12" s="33" t="s">
        <v>200</v>
      </c>
      <c r="O12" s="39" t="s">
        <v>201</v>
      </c>
      <c r="P12" s="27" t="str">
        <f>'表4-1'!F12</f>
        <v>○</v>
      </c>
      <c r="Q12" s="40" t="s">
        <v>201</v>
      </c>
      <c r="R12" s="37" t="s">
        <v>201</v>
      </c>
      <c r="S12" s="34" t="s">
        <v>201</v>
      </c>
      <c r="T12" s="40" t="s">
        <v>200</v>
      </c>
      <c r="U12" s="40" t="s">
        <v>201</v>
      </c>
      <c r="V12" s="34">
        <v>3</v>
      </c>
      <c r="W12" s="33">
        <v>0</v>
      </c>
      <c r="X12" s="37">
        <v>0</v>
      </c>
    </row>
    <row r="13" spans="1:26" ht="17.100000000000001" customHeight="1" thickBot="1">
      <c r="A13" s="41" t="s">
        <v>29</v>
      </c>
      <c r="B13" s="42" t="s">
        <v>201</v>
      </c>
      <c r="C13" s="11" t="s">
        <v>201</v>
      </c>
      <c r="D13" s="43" t="s">
        <v>200</v>
      </c>
      <c r="E13" s="13" t="s">
        <v>201</v>
      </c>
      <c r="F13" s="42" t="s">
        <v>201</v>
      </c>
      <c r="G13" s="11" t="s">
        <v>201</v>
      </c>
      <c r="H13" s="15" t="s">
        <v>200</v>
      </c>
      <c r="I13" s="44" t="s">
        <v>200</v>
      </c>
      <c r="J13" s="11" t="s">
        <v>201</v>
      </c>
      <c r="K13" s="43" t="s">
        <v>201</v>
      </c>
      <c r="L13" s="44" t="s">
        <v>201</v>
      </c>
      <c r="M13" s="11" t="s">
        <v>201</v>
      </c>
      <c r="N13" s="11" t="s">
        <v>201</v>
      </c>
      <c r="O13" s="15" t="s">
        <v>200</v>
      </c>
      <c r="P13" s="42" t="str">
        <f>'表4-1'!F13</f>
        <v/>
      </c>
      <c r="Q13" s="45" t="s">
        <v>201</v>
      </c>
      <c r="R13" s="13" t="s">
        <v>200</v>
      </c>
      <c r="S13" s="44" t="s">
        <v>200</v>
      </c>
      <c r="T13" s="45" t="s">
        <v>201</v>
      </c>
      <c r="U13" s="45" t="s">
        <v>201</v>
      </c>
      <c r="V13" s="44">
        <v>2</v>
      </c>
      <c r="W13" s="11">
        <v>2</v>
      </c>
      <c r="X13" s="13">
        <v>2</v>
      </c>
    </row>
    <row r="14" spans="1:26" ht="17.100000000000001" customHeight="1">
      <c r="A14" s="380" t="s">
        <v>30</v>
      </c>
      <c r="B14" s="46" t="s">
        <v>201</v>
      </c>
      <c r="C14" s="47" t="s">
        <v>201</v>
      </c>
      <c r="D14" s="48" t="s">
        <v>200</v>
      </c>
      <c r="E14" s="49" t="s">
        <v>201</v>
      </c>
      <c r="F14" s="46" t="s">
        <v>200</v>
      </c>
      <c r="G14" s="47" t="s">
        <v>201</v>
      </c>
      <c r="H14" s="50" t="s">
        <v>201</v>
      </c>
      <c r="I14" s="51" t="s">
        <v>201</v>
      </c>
      <c r="J14" s="47" t="s">
        <v>200</v>
      </c>
      <c r="K14" s="48" t="s">
        <v>201</v>
      </c>
      <c r="L14" s="46" t="s">
        <v>201</v>
      </c>
      <c r="M14" s="47" t="s">
        <v>201</v>
      </c>
      <c r="N14" s="47" t="s">
        <v>201</v>
      </c>
      <c r="O14" s="50" t="s">
        <v>200</v>
      </c>
      <c r="P14" s="46" t="str">
        <f>'表4-1'!F14</f>
        <v>○</v>
      </c>
      <c r="Q14" s="52" t="s">
        <v>201</v>
      </c>
      <c r="R14" s="49" t="s">
        <v>201</v>
      </c>
      <c r="S14" s="46" t="s">
        <v>201</v>
      </c>
      <c r="T14" s="24" t="s">
        <v>200</v>
      </c>
      <c r="U14" s="52" t="s">
        <v>201</v>
      </c>
      <c r="V14" s="25">
        <v>0</v>
      </c>
      <c r="W14" s="19">
        <v>2</v>
      </c>
      <c r="X14" s="21">
        <v>2</v>
      </c>
    </row>
    <row r="15" spans="1:26" ht="17.100000000000001" customHeight="1">
      <c r="A15" s="26" t="s">
        <v>31</v>
      </c>
      <c r="B15" s="27" t="s">
        <v>201</v>
      </c>
      <c r="C15" s="33" t="s">
        <v>201</v>
      </c>
      <c r="D15" s="38" t="s">
        <v>201</v>
      </c>
      <c r="E15" s="37" t="s">
        <v>200</v>
      </c>
      <c r="F15" s="27" t="s">
        <v>200</v>
      </c>
      <c r="G15" s="33" t="s">
        <v>201</v>
      </c>
      <c r="H15" s="39" t="s">
        <v>201</v>
      </c>
      <c r="I15" s="27" t="s">
        <v>200</v>
      </c>
      <c r="J15" s="33" t="s">
        <v>201</v>
      </c>
      <c r="K15" s="38" t="s">
        <v>201</v>
      </c>
      <c r="L15" s="27" t="s">
        <v>201</v>
      </c>
      <c r="M15" s="33" t="s">
        <v>201</v>
      </c>
      <c r="N15" s="33" t="s">
        <v>201</v>
      </c>
      <c r="O15" s="39" t="s">
        <v>200</v>
      </c>
      <c r="P15" s="27" t="str">
        <f>'表4-1'!F15</f>
        <v>○</v>
      </c>
      <c r="Q15" s="40" t="s">
        <v>201</v>
      </c>
      <c r="R15" s="37" t="s">
        <v>201</v>
      </c>
      <c r="S15" s="27" t="s">
        <v>200</v>
      </c>
      <c r="T15" s="40" t="s">
        <v>201</v>
      </c>
      <c r="U15" s="40" t="s">
        <v>201</v>
      </c>
      <c r="V15" s="34">
        <v>1</v>
      </c>
      <c r="W15" s="33">
        <v>1</v>
      </c>
      <c r="X15" s="37">
        <v>1</v>
      </c>
    </row>
    <row r="16" spans="1:26" ht="17.100000000000001" customHeight="1">
      <c r="A16" s="26" t="s">
        <v>32</v>
      </c>
      <c r="B16" s="27" t="s">
        <v>201</v>
      </c>
      <c r="C16" s="33" t="s">
        <v>201</v>
      </c>
      <c r="D16" s="38" t="s">
        <v>200</v>
      </c>
      <c r="E16" s="37" t="s">
        <v>201</v>
      </c>
      <c r="F16" s="27" t="s">
        <v>200</v>
      </c>
      <c r="G16" s="33" t="s">
        <v>201</v>
      </c>
      <c r="H16" s="39" t="s">
        <v>201</v>
      </c>
      <c r="I16" s="34" t="s">
        <v>201</v>
      </c>
      <c r="J16" s="33" t="s">
        <v>200</v>
      </c>
      <c r="K16" s="38" t="s">
        <v>201</v>
      </c>
      <c r="L16" s="27" t="s">
        <v>201</v>
      </c>
      <c r="M16" s="33" t="s">
        <v>201</v>
      </c>
      <c r="N16" s="33" t="s">
        <v>200</v>
      </c>
      <c r="O16" s="39" t="s">
        <v>201</v>
      </c>
      <c r="P16" s="27" t="str">
        <f>'表4-1'!F16</f>
        <v>○</v>
      </c>
      <c r="Q16" s="40" t="s">
        <v>201</v>
      </c>
      <c r="R16" s="37" t="s">
        <v>201</v>
      </c>
      <c r="S16" s="27" t="s">
        <v>201</v>
      </c>
      <c r="T16" s="40" t="s">
        <v>200</v>
      </c>
      <c r="U16" s="40" t="s">
        <v>201</v>
      </c>
      <c r="V16" s="34">
        <v>0</v>
      </c>
      <c r="W16" s="33">
        <v>0</v>
      </c>
      <c r="X16" s="37">
        <v>0</v>
      </c>
    </row>
    <row r="17" spans="1:24" ht="17.100000000000001" customHeight="1">
      <c r="A17" s="26" t="s">
        <v>33</v>
      </c>
      <c r="B17" s="27" t="s">
        <v>201</v>
      </c>
      <c r="C17" s="33" t="s">
        <v>201</v>
      </c>
      <c r="D17" s="38" t="s">
        <v>200</v>
      </c>
      <c r="E17" s="37" t="s">
        <v>201</v>
      </c>
      <c r="F17" s="27" t="s">
        <v>201</v>
      </c>
      <c r="G17" s="33" t="s">
        <v>201</v>
      </c>
      <c r="H17" s="39" t="s">
        <v>200</v>
      </c>
      <c r="I17" s="27" t="s">
        <v>200</v>
      </c>
      <c r="J17" s="33" t="s">
        <v>201</v>
      </c>
      <c r="K17" s="38" t="s">
        <v>201</v>
      </c>
      <c r="L17" s="27" t="s">
        <v>201</v>
      </c>
      <c r="M17" s="33" t="s">
        <v>201</v>
      </c>
      <c r="N17" s="33" t="s">
        <v>200</v>
      </c>
      <c r="O17" s="39" t="s">
        <v>201</v>
      </c>
      <c r="P17" s="27" t="str">
        <f>'表4-1'!F17</f>
        <v/>
      </c>
      <c r="Q17" s="40" t="s">
        <v>201</v>
      </c>
      <c r="R17" s="37" t="s">
        <v>200</v>
      </c>
      <c r="S17" s="27" t="s">
        <v>200</v>
      </c>
      <c r="T17" s="40" t="s">
        <v>201</v>
      </c>
      <c r="U17" s="40" t="s">
        <v>201</v>
      </c>
      <c r="V17" s="34">
        <v>0</v>
      </c>
      <c r="W17" s="33">
        <v>0</v>
      </c>
      <c r="X17" s="37">
        <v>0</v>
      </c>
    </row>
    <row r="18" spans="1:24" ht="17.100000000000001" customHeight="1" thickBot="1">
      <c r="A18" s="41" t="s">
        <v>34</v>
      </c>
      <c r="B18" s="27" t="s">
        <v>201</v>
      </c>
      <c r="C18" s="11" t="s">
        <v>201</v>
      </c>
      <c r="D18" s="43" t="s">
        <v>201</v>
      </c>
      <c r="E18" s="13" t="s">
        <v>200</v>
      </c>
      <c r="F18" s="42" t="s">
        <v>201</v>
      </c>
      <c r="G18" s="11" t="s">
        <v>201</v>
      </c>
      <c r="H18" s="15" t="s">
        <v>200</v>
      </c>
      <c r="I18" s="44" t="s">
        <v>201</v>
      </c>
      <c r="J18" s="11" t="s">
        <v>200</v>
      </c>
      <c r="K18" s="43" t="s">
        <v>201</v>
      </c>
      <c r="L18" s="42" t="s">
        <v>201</v>
      </c>
      <c r="M18" s="11" t="s">
        <v>201</v>
      </c>
      <c r="N18" s="11" t="s">
        <v>201</v>
      </c>
      <c r="O18" s="15" t="s">
        <v>200</v>
      </c>
      <c r="P18" s="42" t="str">
        <f>'表4-1'!F18</f>
        <v/>
      </c>
      <c r="Q18" s="45" t="s">
        <v>201</v>
      </c>
      <c r="R18" s="13" t="s">
        <v>200</v>
      </c>
      <c r="S18" s="42" t="s">
        <v>201</v>
      </c>
      <c r="T18" s="45" t="s">
        <v>200</v>
      </c>
      <c r="U18" s="45" t="s">
        <v>201</v>
      </c>
      <c r="V18" s="44">
        <v>1</v>
      </c>
      <c r="W18" s="11">
        <v>1</v>
      </c>
      <c r="X18" s="13">
        <v>1</v>
      </c>
    </row>
    <row r="19" spans="1:24" ht="17.100000000000001" customHeight="1">
      <c r="A19" s="380" t="s">
        <v>35</v>
      </c>
      <c r="B19" s="18" t="s">
        <v>201</v>
      </c>
      <c r="C19" s="47" t="s">
        <v>201</v>
      </c>
      <c r="D19" s="48" t="s">
        <v>200</v>
      </c>
      <c r="E19" s="49" t="s">
        <v>201</v>
      </c>
      <c r="F19" s="46" t="s">
        <v>201</v>
      </c>
      <c r="G19" s="47" t="s">
        <v>201</v>
      </c>
      <c r="H19" s="50" t="s">
        <v>200</v>
      </c>
      <c r="I19" s="51" t="s">
        <v>200</v>
      </c>
      <c r="J19" s="47" t="s">
        <v>201</v>
      </c>
      <c r="K19" s="48" t="s">
        <v>201</v>
      </c>
      <c r="L19" s="46" t="s">
        <v>201</v>
      </c>
      <c r="M19" s="47" t="s">
        <v>201</v>
      </c>
      <c r="N19" s="47" t="s">
        <v>201</v>
      </c>
      <c r="O19" s="50" t="s">
        <v>200</v>
      </c>
      <c r="P19" s="46" t="str">
        <f>'表4-1'!F19</f>
        <v/>
      </c>
      <c r="Q19" s="52" t="s">
        <v>201</v>
      </c>
      <c r="R19" s="49" t="s">
        <v>200</v>
      </c>
      <c r="S19" s="46" t="s">
        <v>200</v>
      </c>
      <c r="T19" s="52" t="s">
        <v>201</v>
      </c>
      <c r="U19" s="52" t="s">
        <v>201</v>
      </c>
      <c r="V19" s="51">
        <v>0</v>
      </c>
      <c r="W19" s="47">
        <v>3</v>
      </c>
      <c r="X19" s="49">
        <v>3</v>
      </c>
    </row>
    <row r="20" spans="1:24" ht="17.100000000000001" customHeight="1">
      <c r="A20" s="26" t="s">
        <v>36</v>
      </c>
      <c r="B20" s="27" t="s">
        <v>201</v>
      </c>
      <c r="C20" s="33" t="s">
        <v>201</v>
      </c>
      <c r="D20" s="38" t="s">
        <v>200</v>
      </c>
      <c r="E20" s="37" t="s">
        <v>201</v>
      </c>
      <c r="F20" s="27" t="s">
        <v>200</v>
      </c>
      <c r="G20" s="33" t="s">
        <v>201</v>
      </c>
      <c r="H20" s="39" t="s">
        <v>201</v>
      </c>
      <c r="I20" s="34" t="s">
        <v>201</v>
      </c>
      <c r="J20" s="33" t="s">
        <v>200</v>
      </c>
      <c r="K20" s="38" t="s">
        <v>201</v>
      </c>
      <c r="L20" s="27" t="s">
        <v>201</v>
      </c>
      <c r="M20" s="33" t="s">
        <v>201</v>
      </c>
      <c r="N20" s="33" t="s">
        <v>201</v>
      </c>
      <c r="O20" s="39" t="s">
        <v>200</v>
      </c>
      <c r="P20" s="27" t="str">
        <f>'表4-1'!F20</f>
        <v>○</v>
      </c>
      <c r="Q20" s="40" t="s">
        <v>201</v>
      </c>
      <c r="R20" s="37" t="s">
        <v>201</v>
      </c>
      <c r="S20" s="27" t="s">
        <v>201</v>
      </c>
      <c r="T20" s="40" t="s">
        <v>200</v>
      </c>
      <c r="U20" s="40" t="s">
        <v>201</v>
      </c>
      <c r="V20" s="34">
        <v>0</v>
      </c>
      <c r="W20" s="33">
        <v>3</v>
      </c>
      <c r="X20" s="37">
        <v>3</v>
      </c>
    </row>
    <row r="21" spans="1:24" ht="17.100000000000001" customHeight="1">
      <c r="A21" s="26" t="s">
        <v>37</v>
      </c>
      <c r="B21" s="27" t="s">
        <v>201</v>
      </c>
      <c r="C21" s="33" t="s">
        <v>201</v>
      </c>
      <c r="D21" s="38" t="s">
        <v>200</v>
      </c>
      <c r="E21" s="37" t="s">
        <v>201</v>
      </c>
      <c r="F21" s="27" t="s">
        <v>200</v>
      </c>
      <c r="G21" s="33" t="s">
        <v>201</v>
      </c>
      <c r="H21" s="39" t="s">
        <v>201</v>
      </c>
      <c r="I21" s="34" t="s">
        <v>200</v>
      </c>
      <c r="J21" s="33" t="s">
        <v>201</v>
      </c>
      <c r="K21" s="38" t="s">
        <v>201</v>
      </c>
      <c r="L21" s="27" t="s">
        <v>201</v>
      </c>
      <c r="M21" s="33" t="s">
        <v>201</v>
      </c>
      <c r="N21" s="33" t="s">
        <v>201</v>
      </c>
      <c r="O21" s="39" t="s">
        <v>200</v>
      </c>
      <c r="P21" s="27" t="str">
        <f>'表4-1'!F21</f>
        <v>○</v>
      </c>
      <c r="Q21" s="40" t="s">
        <v>201</v>
      </c>
      <c r="R21" s="37" t="s">
        <v>201</v>
      </c>
      <c r="S21" s="27" t="s">
        <v>200</v>
      </c>
      <c r="T21" s="40" t="s">
        <v>201</v>
      </c>
      <c r="U21" s="40" t="s">
        <v>201</v>
      </c>
      <c r="V21" s="34">
        <v>0</v>
      </c>
      <c r="W21" s="33">
        <v>3</v>
      </c>
      <c r="X21" s="37">
        <v>2</v>
      </c>
    </row>
    <row r="22" spans="1:24" ht="17.100000000000001" customHeight="1">
      <c r="A22" s="26" t="s">
        <v>38</v>
      </c>
      <c r="B22" s="27" t="s">
        <v>201</v>
      </c>
      <c r="C22" s="33" t="s">
        <v>201</v>
      </c>
      <c r="D22" s="38" t="s">
        <v>200</v>
      </c>
      <c r="E22" s="37" t="s">
        <v>201</v>
      </c>
      <c r="F22" s="27" t="s">
        <v>200</v>
      </c>
      <c r="G22" s="33" t="s">
        <v>201</v>
      </c>
      <c r="H22" s="39" t="s">
        <v>201</v>
      </c>
      <c r="I22" s="27" t="s">
        <v>201</v>
      </c>
      <c r="J22" s="33" t="s">
        <v>200</v>
      </c>
      <c r="K22" s="38" t="s">
        <v>201</v>
      </c>
      <c r="L22" s="27" t="s">
        <v>201</v>
      </c>
      <c r="M22" s="33" t="s">
        <v>201</v>
      </c>
      <c r="N22" s="33" t="s">
        <v>201</v>
      </c>
      <c r="O22" s="39" t="s">
        <v>200</v>
      </c>
      <c r="P22" s="27" t="str">
        <f>'表4-1'!F22</f>
        <v>○</v>
      </c>
      <c r="Q22" s="40" t="s">
        <v>201</v>
      </c>
      <c r="R22" s="37" t="s">
        <v>201</v>
      </c>
      <c r="S22" s="27" t="s">
        <v>201</v>
      </c>
      <c r="T22" s="40" t="s">
        <v>200</v>
      </c>
      <c r="U22" s="40" t="s">
        <v>201</v>
      </c>
      <c r="V22" s="34">
        <v>0</v>
      </c>
      <c r="W22" s="33">
        <v>4</v>
      </c>
      <c r="X22" s="37">
        <v>4</v>
      </c>
    </row>
    <row r="23" spans="1:24" ht="17.100000000000001" customHeight="1" thickBot="1">
      <c r="A23" s="41" t="s">
        <v>39</v>
      </c>
      <c r="B23" s="42" t="s">
        <v>201</v>
      </c>
      <c r="C23" s="11" t="s">
        <v>201</v>
      </c>
      <c r="D23" s="43" t="s">
        <v>200</v>
      </c>
      <c r="E23" s="13" t="s">
        <v>201</v>
      </c>
      <c r="F23" s="42" t="s">
        <v>200</v>
      </c>
      <c r="G23" s="11" t="s">
        <v>201</v>
      </c>
      <c r="H23" s="15" t="s">
        <v>201</v>
      </c>
      <c r="I23" s="44" t="s">
        <v>201</v>
      </c>
      <c r="J23" s="11" t="s">
        <v>200</v>
      </c>
      <c r="K23" s="43" t="s">
        <v>201</v>
      </c>
      <c r="L23" s="42" t="s">
        <v>201</v>
      </c>
      <c r="M23" s="11" t="s">
        <v>201</v>
      </c>
      <c r="N23" s="11" t="s">
        <v>201</v>
      </c>
      <c r="O23" s="15" t="s">
        <v>200</v>
      </c>
      <c r="P23" s="42" t="str">
        <f>'表4-1'!F23</f>
        <v>○</v>
      </c>
      <c r="Q23" s="45" t="s">
        <v>201</v>
      </c>
      <c r="R23" s="13" t="s">
        <v>201</v>
      </c>
      <c r="S23" s="42" t="s">
        <v>201</v>
      </c>
      <c r="T23" s="45" t="s">
        <v>200</v>
      </c>
      <c r="U23" s="45" t="s">
        <v>201</v>
      </c>
      <c r="V23" s="53">
        <v>0</v>
      </c>
      <c r="W23" s="54">
        <v>2</v>
      </c>
      <c r="X23" s="36">
        <v>2</v>
      </c>
    </row>
    <row r="24" spans="1:24" ht="17.100000000000001" customHeight="1">
      <c r="A24" s="380" t="s">
        <v>40</v>
      </c>
      <c r="B24" s="27" t="s">
        <v>200</v>
      </c>
      <c r="C24" s="47" t="s">
        <v>201</v>
      </c>
      <c r="D24" s="48" t="s">
        <v>201</v>
      </c>
      <c r="E24" s="49" t="s">
        <v>201</v>
      </c>
      <c r="F24" s="46" t="s">
        <v>201</v>
      </c>
      <c r="G24" s="47" t="s">
        <v>200</v>
      </c>
      <c r="H24" s="50" t="s">
        <v>201</v>
      </c>
      <c r="I24" s="51" t="s">
        <v>200</v>
      </c>
      <c r="J24" s="47" t="s">
        <v>201</v>
      </c>
      <c r="K24" s="48" t="s">
        <v>201</v>
      </c>
      <c r="L24" s="46" t="s">
        <v>201</v>
      </c>
      <c r="M24" s="47" t="s">
        <v>201</v>
      </c>
      <c r="N24" s="47" t="s">
        <v>201</v>
      </c>
      <c r="O24" s="50" t="s">
        <v>200</v>
      </c>
      <c r="P24" s="46" t="str">
        <f>'表4-1'!F24</f>
        <v/>
      </c>
      <c r="Q24" s="52" t="s">
        <v>200</v>
      </c>
      <c r="R24" s="49" t="s">
        <v>201</v>
      </c>
      <c r="S24" s="46" t="s">
        <v>200</v>
      </c>
      <c r="T24" s="52" t="s">
        <v>201</v>
      </c>
      <c r="U24" s="52" t="s">
        <v>201</v>
      </c>
      <c r="V24" s="25">
        <v>0</v>
      </c>
      <c r="W24" s="19">
        <v>1</v>
      </c>
      <c r="X24" s="21">
        <v>1</v>
      </c>
    </row>
    <row r="25" spans="1:24" ht="17.100000000000001" customHeight="1">
      <c r="A25" s="26" t="s">
        <v>41</v>
      </c>
      <c r="B25" s="27" t="s">
        <v>200</v>
      </c>
      <c r="C25" s="33" t="s">
        <v>201</v>
      </c>
      <c r="D25" s="38" t="s">
        <v>201</v>
      </c>
      <c r="E25" s="37" t="s">
        <v>201</v>
      </c>
      <c r="F25" s="27" t="s">
        <v>201</v>
      </c>
      <c r="G25" s="33" t="s">
        <v>200</v>
      </c>
      <c r="H25" s="39" t="s">
        <v>201</v>
      </c>
      <c r="I25" s="34" t="s">
        <v>200</v>
      </c>
      <c r="J25" s="33" t="s">
        <v>201</v>
      </c>
      <c r="K25" s="38" t="s">
        <v>201</v>
      </c>
      <c r="L25" s="27" t="s">
        <v>201</v>
      </c>
      <c r="M25" s="33" t="s">
        <v>201</v>
      </c>
      <c r="N25" s="33" t="s">
        <v>201</v>
      </c>
      <c r="O25" s="39" t="s">
        <v>200</v>
      </c>
      <c r="P25" s="27" t="str">
        <f>'表4-1'!F25</f>
        <v/>
      </c>
      <c r="Q25" s="40" t="s">
        <v>200</v>
      </c>
      <c r="R25" s="37" t="s">
        <v>201</v>
      </c>
      <c r="S25" s="27" t="s">
        <v>200</v>
      </c>
      <c r="T25" s="40" t="s">
        <v>201</v>
      </c>
      <c r="U25" s="40" t="s">
        <v>201</v>
      </c>
      <c r="V25" s="34">
        <v>0</v>
      </c>
      <c r="W25" s="33">
        <v>1</v>
      </c>
      <c r="X25" s="37">
        <v>1</v>
      </c>
    </row>
    <row r="26" spans="1:24" ht="17.100000000000001" customHeight="1">
      <c r="A26" s="26" t="s">
        <v>42</v>
      </c>
      <c r="B26" s="27" t="s">
        <v>201</v>
      </c>
      <c r="C26" s="33" t="s">
        <v>201</v>
      </c>
      <c r="D26" s="38" t="s">
        <v>200</v>
      </c>
      <c r="E26" s="37" t="s">
        <v>201</v>
      </c>
      <c r="F26" s="27" t="s">
        <v>201</v>
      </c>
      <c r="G26" s="33" t="s">
        <v>200</v>
      </c>
      <c r="H26" s="39" t="s">
        <v>201</v>
      </c>
      <c r="I26" s="34" t="s">
        <v>200</v>
      </c>
      <c r="J26" s="33" t="s">
        <v>201</v>
      </c>
      <c r="K26" s="38" t="s">
        <v>201</v>
      </c>
      <c r="L26" s="27" t="s">
        <v>201</v>
      </c>
      <c r="M26" s="33" t="s">
        <v>201</v>
      </c>
      <c r="N26" s="33" t="s">
        <v>201</v>
      </c>
      <c r="O26" s="39" t="s">
        <v>200</v>
      </c>
      <c r="P26" s="27" t="str">
        <f>'表4-1'!F26</f>
        <v/>
      </c>
      <c r="Q26" s="40" t="s">
        <v>200</v>
      </c>
      <c r="R26" s="37" t="s">
        <v>201</v>
      </c>
      <c r="S26" s="27" t="s">
        <v>200</v>
      </c>
      <c r="T26" s="40" t="s">
        <v>201</v>
      </c>
      <c r="U26" s="40" t="s">
        <v>201</v>
      </c>
      <c r="V26" s="34">
        <v>1</v>
      </c>
      <c r="W26" s="33">
        <v>4</v>
      </c>
      <c r="X26" s="37">
        <v>2</v>
      </c>
    </row>
    <row r="27" spans="1:24" ht="17.100000000000001" customHeight="1" thickBot="1">
      <c r="A27" s="55" t="s">
        <v>43</v>
      </c>
      <c r="B27" s="27" t="s">
        <v>200</v>
      </c>
      <c r="C27" s="54" t="s">
        <v>201</v>
      </c>
      <c r="D27" s="56" t="s">
        <v>201</v>
      </c>
      <c r="E27" s="36" t="s">
        <v>201</v>
      </c>
      <c r="F27" s="57" t="s">
        <v>201</v>
      </c>
      <c r="G27" s="33" t="s">
        <v>200</v>
      </c>
      <c r="H27" s="58" t="s">
        <v>201</v>
      </c>
      <c r="I27" s="34" t="s">
        <v>200</v>
      </c>
      <c r="J27" s="54" t="s">
        <v>201</v>
      </c>
      <c r="K27" s="56" t="s">
        <v>201</v>
      </c>
      <c r="L27" s="57" t="s">
        <v>201</v>
      </c>
      <c r="M27" s="54" t="s">
        <v>201</v>
      </c>
      <c r="N27" s="54" t="s">
        <v>201</v>
      </c>
      <c r="O27" s="39" t="s">
        <v>200</v>
      </c>
      <c r="P27" s="57" t="str">
        <f>'表4-1'!F27</f>
        <v/>
      </c>
      <c r="Q27" s="40" t="s">
        <v>200</v>
      </c>
      <c r="R27" s="36" t="s">
        <v>201</v>
      </c>
      <c r="S27" s="27" t="s">
        <v>200</v>
      </c>
      <c r="T27" s="59" t="s">
        <v>201</v>
      </c>
      <c r="U27" s="59" t="s">
        <v>201</v>
      </c>
      <c r="V27" s="44">
        <v>0</v>
      </c>
      <c r="W27" s="11">
        <v>1</v>
      </c>
      <c r="X27" s="13">
        <v>1</v>
      </c>
    </row>
    <row r="28" spans="1:24" ht="17.100000000000001" customHeight="1" thickBot="1">
      <c r="A28" s="60" t="s">
        <v>44</v>
      </c>
      <c r="B28" s="60">
        <f>COUNTIF(B9:B27,"○")</f>
        <v>6</v>
      </c>
      <c r="C28" s="61">
        <f t="shared" ref="C28:U28" si="0">COUNTIF(C9:C27,"○")</f>
        <v>0</v>
      </c>
      <c r="D28" s="62">
        <f t="shared" si="0"/>
        <v>12</v>
      </c>
      <c r="E28" s="63">
        <f t="shared" si="0"/>
        <v>3</v>
      </c>
      <c r="F28" s="60">
        <f t="shared" si="0"/>
        <v>11</v>
      </c>
      <c r="G28" s="61">
        <f t="shared" si="0"/>
        <v>4</v>
      </c>
      <c r="H28" s="64">
        <f>COUNTIF(H9:H27,"○")</f>
        <v>4</v>
      </c>
      <c r="I28" s="60">
        <f t="shared" si="0"/>
        <v>10</v>
      </c>
      <c r="J28" s="61">
        <f t="shared" si="0"/>
        <v>9</v>
      </c>
      <c r="K28" s="62">
        <f t="shared" si="0"/>
        <v>0</v>
      </c>
      <c r="L28" s="60">
        <f t="shared" si="0"/>
        <v>2</v>
      </c>
      <c r="M28" s="61">
        <f t="shared" si="0"/>
        <v>0</v>
      </c>
      <c r="N28" s="61">
        <f t="shared" si="0"/>
        <v>3</v>
      </c>
      <c r="O28" s="64">
        <f t="shared" si="0"/>
        <v>15</v>
      </c>
      <c r="P28" s="60">
        <f t="shared" si="0"/>
        <v>11</v>
      </c>
      <c r="Q28" s="65">
        <f t="shared" si="0"/>
        <v>4</v>
      </c>
      <c r="R28" s="63">
        <f t="shared" si="0"/>
        <v>4</v>
      </c>
      <c r="S28" s="60">
        <f t="shared" si="0"/>
        <v>10</v>
      </c>
      <c r="T28" s="65">
        <f t="shared" si="0"/>
        <v>9</v>
      </c>
      <c r="U28" s="65">
        <f t="shared" si="0"/>
        <v>0</v>
      </c>
      <c r="V28" s="66">
        <f>SUM(V9:V27)</f>
        <v>14</v>
      </c>
      <c r="W28" s="28">
        <f>SUM(W9:W27)</f>
        <v>52</v>
      </c>
      <c r="X28" s="30">
        <f>SUM(X9:X27)</f>
        <v>49</v>
      </c>
    </row>
    <row r="29" spans="1:24" ht="17.100000000000001" customHeight="1">
      <c r="A29" s="380" t="s">
        <v>45</v>
      </c>
      <c r="B29" s="46" t="s">
        <v>201</v>
      </c>
      <c r="C29" s="47" t="s">
        <v>201</v>
      </c>
      <c r="D29" s="38" t="s">
        <v>201</v>
      </c>
      <c r="E29" s="49" t="s">
        <v>200</v>
      </c>
      <c r="F29" s="27" t="s">
        <v>200</v>
      </c>
      <c r="G29" s="47" t="s">
        <v>201</v>
      </c>
      <c r="H29" s="50" t="s">
        <v>201</v>
      </c>
      <c r="I29" s="34" t="s">
        <v>201</v>
      </c>
      <c r="J29" s="47" t="s">
        <v>200</v>
      </c>
      <c r="K29" s="48" t="s">
        <v>201</v>
      </c>
      <c r="L29" s="46" t="s">
        <v>201</v>
      </c>
      <c r="M29" s="47" t="s">
        <v>201</v>
      </c>
      <c r="N29" s="33" t="s">
        <v>201</v>
      </c>
      <c r="O29" s="50" t="s">
        <v>200</v>
      </c>
      <c r="P29" s="27" t="str">
        <f>F29</f>
        <v>○</v>
      </c>
      <c r="Q29" s="52" t="s">
        <v>201</v>
      </c>
      <c r="R29" s="49" t="s">
        <v>201</v>
      </c>
      <c r="S29" s="27" t="s">
        <v>201</v>
      </c>
      <c r="T29" s="52" t="s">
        <v>200</v>
      </c>
      <c r="U29" s="52" t="s">
        <v>201</v>
      </c>
      <c r="V29" s="25">
        <v>2</v>
      </c>
      <c r="W29" s="19">
        <v>2</v>
      </c>
      <c r="X29" s="21">
        <v>2</v>
      </c>
    </row>
    <row r="30" spans="1:24" ht="17.100000000000001" customHeight="1">
      <c r="A30" s="26" t="s">
        <v>46</v>
      </c>
      <c r="B30" s="27" t="s">
        <v>201</v>
      </c>
      <c r="C30" s="33" t="s">
        <v>201</v>
      </c>
      <c r="D30" s="38" t="s">
        <v>200</v>
      </c>
      <c r="E30" s="37" t="s">
        <v>201</v>
      </c>
      <c r="F30" s="27" t="s">
        <v>200</v>
      </c>
      <c r="G30" s="33" t="s">
        <v>201</v>
      </c>
      <c r="H30" s="39" t="s">
        <v>201</v>
      </c>
      <c r="I30" s="34" t="s">
        <v>200</v>
      </c>
      <c r="J30" s="33" t="s">
        <v>201</v>
      </c>
      <c r="K30" s="38" t="s">
        <v>201</v>
      </c>
      <c r="L30" s="27" t="s">
        <v>201</v>
      </c>
      <c r="M30" s="33" t="s">
        <v>201</v>
      </c>
      <c r="N30" s="33" t="s">
        <v>201</v>
      </c>
      <c r="O30" s="39" t="s">
        <v>200</v>
      </c>
      <c r="P30" s="27" t="str">
        <f t="shared" ref="P30:P42" si="1">F30</f>
        <v>○</v>
      </c>
      <c r="Q30" s="40" t="s">
        <v>201</v>
      </c>
      <c r="R30" s="37" t="s">
        <v>201</v>
      </c>
      <c r="S30" s="27" t="s">
        <v>200</v>
      </c>
      <c r="T30" s="40" t="s">
        <v>201</v>
      </c>
      <c r="U30" s="40" t="s">
        <v>201</v>
      </c>
      <c r="V30" s="34">
        <v>0</v>
      </c>
      <c r="W30" s="33">
        <v>1</v>
      </c>
      <c r="X30" s="37">
        <v>1</v>
      </c>
    </row>
    <row r="31" spans="1:24" ht="17.100000000000001" customHeight="1">
      <c r="A31" s="26" t="s">
        <v>47</v>
      </c>
      <c r="B31" s="27" t="s">
        <v>201</v>
      </c>
      <c r="C31" s="33" t="s">
        <v>201</v>
      </c>
      <c r="D31" s="38" t="s">
        <v>200</v>
      </c>
      <c r="E31" s="37" t="s">
        <v>201</v>
      </c>
      <c r="F31" s="27" t="s">
        <v>200</v>
      </c>
      <c r="G31" s="33" t="s">
        <v>201</v>
      </c>
      <c r="H31" s="39" t="s">
        <v>201</v>
      </c>
      <c r="I31" s="34" t="s">
        <v>200</v>
      </c>
      <c r="J31" s="33" t="s">
        <v>201</v>
      </c>
      <c r="K31" s="38" t="s">
        <v>201</v>
      </c>
      <c r="L31" s="27" t="s">
        <v>201</v>
      </c>
      <c r="M31" s="33" t="s">
        <v>201</v>
      </c>
      <c r="N31" s="33" t="s">
        <v>201</v>
      </c>
      <c r="O31" s="39" t="s">
        <v>200</v>
      </c>
      <c r="P31" s="27" t="str">
        <f t="shared" si="1"/>
        <v>○</v>
      </c>
      <c r="Q31" s="40" t="s">
        <v>201</v>
      </c>
      <c r="R31" s="37" t="s">
        <v>201</v>
      </c>
      <c r="S31" s="27" t="s">
        <v>200</v>
      </c>
      <c r="T31" s="40" t="s">
        <v>201</v>
      </c>
      <c r="U31" s="40" t="s">
        <v>201</v>
      </c>
      <c r="V31" s="34">
        <v>2</v>
      </c>
      <c r="W31" s="33">
        <v>4</v>
      </c>
      <c r="X31" s="37">
        <v>4</v>
      </c>
    </row>
    <row r="32" spans="1:24" ht="17.100000000000001" customHeight="1" thickBot="1">
      <c r="A32" s="41" t="s">
        <v>48</v>
      </c>
      <c r="B32" s="57" t="s">
        <v>201</v>
      </c>
      <c r="C32" s="54" t="s">
        <v>201</v>
      </c>
      <c r="D32" s="56" t="s">
        <v>200</v>
      </c>
      <c r="E32" s="36" t="s">
        <v>201</v>
      </c>
      <c r="F32" s="57" t="s">
        <v>200</v>
      </c>
      <c r="G32" s="54" t="s">
        <v>201</v>
      </c>
      <c r="H32" s="58" t="s">
        <v>201</v>
      </c>
      <c r="I32" s="53" t="s">
        <v>201</v>
      </c>
      <c r="J32" s="54" t="s">
        <v>200</v>
      </c>
      <c r="K32" s="56" t="s">
        <v>201</v>
      </c>
      <c r="L32" s="57" t="s">
        <v>201</v>
      </c>
      <c r="M32" s="54" t="s">
        <v>201</v>
      </c>
      <c r="N32" s="54" t="s">
        <v>200</v>
      </c>
      <c r="O32" s="58" t="s">
        <v>201</v>
      </c>
      <c r="P32" s="57" t="str">
        <f t="shared" si="1"/>
        <v>○</v>
      </c>
      <c r="Q32" s="59" t="s">
        <v>201</v>
      </c>
      <c r="R32" s="36" t="s">
        <v>201</v>
      </c>
      <c r="S32" s="57" t="s">
        <v>201</v>
      </c>
      <c r="T32" s="59" t="s">
        <v>200</v>
      </c>
      <c r="U32" s="59" t="s">
        <v>201</v>
      </c>
      <c r="V32" s="44">
        <v>0</v>
      </c>
      <c r="W32" s="11">
        <v>4</v>
      </c>
      <c r="X32" s="13">
        <v>4</v>
      </c>
    </row>
    <row r="33" spans="1:24" ht="17.100000000000001" customHeight="1">
      <c r="A33" s="380" t="s">
        <v>49</v>
      </c>
      <c r="B33" s="18" t="s">
        <v>201</v>
      </c>
      <c r="C33" s="19" t="s">
        <v>201</v>
      </c>
      <c r="D33" s="67" t="s">
        <v>200</v>
      </c>
      <c r="E33" s="23" t="s">
        <v>201</v>
      </c>
      <c r="F33" s="18" t="s">
        <v>201</v>
      </c>
      <c r="G33" s="19" t="s">
        <v>200</v>
      </c>
      <c r="H33" s="23" t="s">
        <v>201</v>
      </c>
      <c r="I33" s="25" t="s">
        <v>200</v>
      </c>
      <c r="J33" s="19" t="s">
        <v>201</v>
      </c>
      <c r="K33" s="20" t="s">
        <v>201</v>
      </c>
      <c r="L33" s="18" t="s">
        <v>201</v>
      </c>
      <c r="M33" s="19" t="s">
        <v>201</v>
      </c>
      <c r="N33" s="19" t="s">
        <v>201</v>
      </c>
      <c r="O33" s="23" t="s">
        <v>200</v>
      </c>
      <c r="P33" s="18" t="str">
        <f t="shared" si="1"/>
        <v/>
      </c>
      <c r="Q33" s="24" t="s">
        <v>200</v>
      </c>
      <c r="R33" s="21" t="s">
        <v>201</v>
      </c>
      <c r="S33" s="18" t="s">
        <v>200</v>
      </c>
      <c r="T33" s="24" t="s">
        <v>201</v>
      </c>
      <c r="U33" s="24" t="s">
        <v>201</v>
      </c>
      <c r="V33" s="51">
        <v>1</v>
      </c>
      <c r="W33" s="47">
        <v>1</v>
      </c>
      <c r="X33" s="49">
        <v>1</v>
      </c>
    </row>
    <row r="34" spans="1:24" ht="17.100000000000001" customHeight="1">
      <c r="A34" s="26" t="s">
        <v>50</v>
      </c>
      <c r="B34" s="27" t="s">
        <v>201</v>
      </c>
      <c r="C34" s="33" t="s">
        <v>201</v>
      </c>
      <c r="D34" s="68" t="s">
        <v>200</v>
      </c>
      <c r="E34" s="39" t="s">
        <v>201</v>
      </c>
      <c r="F34" s="27" t="s">
        <v>201</v>
      </c>
      <c r="G34" s="33" t="s">
        <v>200</v>
      </c>
      <c r="H34" s="39" t="s">
        <v>201</v>
      </c>
      <c r="I34" s="34" t="s">
        <v>200</v>
      </c>
      <c r="J34" s="33" t="s">
        <v>201</v>
      </c>
      <c r="K34" s="38" t="s">
        <v>201</v>
      </c>
      <c r="L34" s="27" t="s">
        <v>201</v>
      </c>
      <c r="M34" s="33" t="s">
        <v>201</v>
      </c>
      <c r="N34" s="33" t="s">
        <v>201</v>
      </c>
      <c r="O34" s="39" t="s">
        <v>200</v>
      </c>
      <c r="P34" s="27" t="str">
        <f t="shared" si="1"/>
        <v/>
      </c>
      <c r="Q34" s="40" t="s">
        <v>200</v>
      </c>
      <c r="R34" s="37" t="s">
        <v>201</v>
      </c>
      <c r="S34" s="27" t="s">
        <v>200</v>
      </c>
      <c r="T34" s="40" t="s">
        <v>201</v>
      </c>
      <c r="U34" s="40" t="s">
        <v>201</v>
      </c>
      <c r="V34" s="34">
        <v>2</v>
      </c>
      <c r="W34" s="33">
        <v>2</v>
      </c>
      <c r="X34" s="37">
        <v>2</v>
      </c>
    </row>
    <row r="35" spans="1:24" ht="17.100000000000001" customHeight="1">
      <c r="A35" s="26" t="s">
        <v>51</v>
      </c>
      <c r="B35" s="27" t="s">
        <v>201</v>
      </c>
      <c r="C35" s="33" t="s">
        <v>201</v>
      </c>
      <c r="D35" s="68" t="s">
        <v>200</v>
      </c>
      <c r="E35" s="39" t="s">
        <v>201</v>
      </c>
      <c r="F35" s="27" t="s">
        <v>201</v>
      </c>
      <c r="G35" s="33" t="s">
        <v>200</v>
      </c>
      <c r="H35" s="39" t="s">
        <v>201</v>
      </c>
      <c r="I35" s="34" t="s">
        <v>200</v>
      </c>
      <c r="J35" s="33" t="s">
        <v>201</v>
      </c>
      <c r="K35" s="38" t="s">
        <v>201</v>
      </c>
      <c r="L35" s="27" t="s">
        <v>201</v>
      </c>
      <c r="M35" s="33" t="s">
        <v>201</v>
      </c>
      <c r="N35" s="33" t="s">
        <v>200</v>
      </c>
      <c r="O35" s="39" t="s">
        <v>201</v>
      </c>
      <c r="P35" s="27" t="str">
        <f t="shared" si="1"/>
        <v/>
      </c>
      <c r="Q35" s="40" t="s">
        <v>200</v>
      </c>
      <c r="R35" s="37" t="s">
        <v>201</v>
      </c>
      <c r="S35" s="27" t="s">
        <v>200</v>
      </c>
      <c r="T35" s="40" t="s">
        <v>201</v>
      </c>
      <c r="U35" s="40" t="s">
        <v>201</v>
      </c>
      <c r="V35" s="34">
        <v>2</v>
      </c>
      <c r="W35" s="33">
        <v>2</v>
      </c>
      <c r="X35" s="37">
        <v>2</v>
      </c>
    </row>
    <row r="36" spans="1:24" ht="17.100000000000001" customHeight="1">
      <c r="A36" s="26" t="s">
        <v>52</v>
      </c>
      <c r="B36" s="27" t="s">
        <v>201</v>
      </c>
      <c r="C36" s="33" t="s">
        <v>201</v>
      </c>
      <c r="D36" s="68" t="s">
        <v>200</v>
      </c>
      <c r="E36" s="39" t="s">
        <v>201</v>
      </c>
      <c r="F36" s="27" t="s">
        <v>201</v>
      </c>
      <c r="G36" s="33" t="s">
        <v>200</v>
      </c>
      <c r="H36" s="39" t="s">
        <v>201</v>
      </c>
      <c r="I36" s="34" t="s">
        <v>200</v>
      </c>
      <c r="J36" s="33" t="s">
        <v>201</v>
      </c>
      <c r="K36" s="38" t="s">
        <v>201</v>
      </c>
      <c r="L36" s="27" t="s">
        <v>201</v>
      </c>
      <c r="M36" s="33" t="s">
        <v>201</v>
      </c>
      <c r="N36" s="33" t="s">
        <v>200</v>
      </c>
      <c r="O36" s="39" t="s">
        <v>201</v>
      </c>
      <c r="P36" s="27" t="str">
        <f t="shared" si="1"/>
        <v/>
      </c>
      <c r="Q36" s="40" t="s">
        <v>200</v>
      </c>
      <c r="R36" s="37" t="s">
        <v>201</v>
      </c>
      <c r="S36" s="27" t="s">
        <v>200</v>
      </c>
      <c r="T36" s="40" t="s">
        <v>201</v>
      </c>
      <c r="U36" s="40" t="s">
        <v>201</v>
      </c>
      <c r="V36" s="34">
        <v>1</v>
      </c>
      <c r="W36" s="33">
        <v>1</v>
      </c>
      <c r="X36" s="37">
        <v>1</v>
      </c>
    </row>
    <row r="37" spans="1:24" ht="17.100000000000001" customHeight="1" thickBot="1">
      <c r="A37" s="41" t="s">
        <v>53</v>
      </c>
      <c r="B37" s="42" t="s">
        <v>201</v>
      </c>
      <c r="C37" s="11" t="s">
        <v>201</v>
      </c>
      <c r="D37" s="12" t="s">
        <v>200</v>
      </c>
      <c r="E37" s="15" t="s">
        <v>201</v>
      </c>
      <c r="F37" s="42" t="s">
        <v>201</v>
      </c>
      <c r="G37" s="11" t="s">
        <v>200</v>
      </c>
      <c r="H37" s="15" t="s">
        <v>201</v>
      </c>
      <c r="I37" s="44" t="s">
        <v>200</v>
      </c>
      <c r="J37" s="11" t="s">
        <v>201</v>
      </c>
      <c r="K37" s="43" t="s">
        <v>201</v>
      </c>
      <c r="L37" s="42" t="s">
        <v>201</v>
      </c>
      <c r="M37" s="11" t="s">
        <v>201</v>
      </c>
      <c r="N37" s="11" t="s">
        <v>201</v>
      </c>
      <c r="O37" s="15" t="s">
        <v>200</v>
      </c>
      <c r="P37" s="42" t="str">
        <f t="shared" si="1"/>
        <v/>
      </c>
      <c r="Q37" s="45" t="s">
        <v>200</v>
      </c>
      <c r="R37" s="13" t="s">
        <v>201</v>
      </c>
      <c r="S37" s="42" t="s">
        <v>200</v>
      </c>
      <c r="T37" s="45" t="s">
        <v>201</v>
      </c>
      <c r="U37" s="45" t="s">
        <v>201</v>
      </c>
      <c r="V37" s="53">
        <v>0</v>
      </c>
      <c r="W37" s="54">
        <v>1</v>
      </c>
      <c r="X37" s="36">
        <v>1</v>
      </c>
    </row>
    <row r="38" spans="1:24" ht="17.100000000000001" customHeight="1">
      <c r="A38" s="380" t="s">
        <v>54</v>
      </c>
      <c r="B38" s="46" t="s">
        <v>201</v>
      </c>
      <c r="C38" s="47" t="s">
        <v>201</v>
      </c>
      <c r="D38" s="48" t="s">
        <v>200</v>
      </c>
      <c r="E38" s="49" t="s">
        <v>201</v>
      </c>
      <c r="F38" s="46" t="s">
        <v>200</v>
      </c>
      <c r="G38" s="47" t="s">
        <v>201</v>
      </c>
      <c r="H38" s="50" t="s">
        <v>201</v>
      </c>
      <c r="I38" s="51" t="s">
        <v>200</v>
      </c>
      <c r="J38" s="47" t="s">
        <v>201</v>
      </c>
      <c r="K38" s="48" t="s">
        <v>201</v>
      </c>
      <c r="L38" s="46" t="s">
        <v>201</v>
      </c>
      <c r="M38" s="47" t="s">
        <v>201</v>
      </c>
      <c r="N38" s="47" t="s">
        <v>201</v>
      </c>
      <c r="O38" s="50" t="s">
        <v>200</v>
      </c>
      <c r="P38" s="46" t="str">
        <f t="shared" si="1"/>
        <v>○</v>
      </c>
      <c r="Q38" s="52" t="s">
        <v>201</v>
      </c>
      <c r="R38" s="49" t="s">
        <v>201</v>
      </c>
      <c r="S38" s="46" t="s">
        <v>200</v>
      </c>
      <c r="T38" s="52" t="s">
        <v>201</v>
      </c>
      <c r="U38" s="52" t="s">
        <v>201</v>
      </c>
      <c r="V38" s="25">
        <v>0</v>
      </c>
      <c r="W38" s="19">
        <v>2</v>
      </c>
      <c r="X38" s="21">
        <v>2</v>
      </c>
    </row>
    <row r="39" spans="1:24" ht="17.100000000000001" customHeight="1">
      <c r="A39" s="26" t="s">
        <v>55</v>
      </c>
      <c r="B39" s="27" t="s">
        <v>201</v>
      </c>
      <c r="C39" s="33" t="s">
        <v>201</v>
      </c>
      <c r="D39" s="38" t="s">
        <v>200</v>
      </c>
      <c r="E39" s="37" t="s">
        <v>201</v>
      </c>
      <c r="F39" s="27" t="s">
        <v>201</v>
      </c>
      <c r="G39" s="33" t="s">
        <v>201</v>
      </c>
      <c r="H39" s="39" t="s">
        <v>200</v>
      </c>
      <c r="I39" s="27" t="s">
        <v>200</v>
      </c>
      <c r="J39" s="33" t="s">
        <v>201</v>
      </c>
      <c r="K39" s="40" t="s">
        <v>201</v>
      </c>
      <c r="L39" s="27" t="s">
        <v>201</v>
      </c>
      <c r="M39" s="33" t="s">
        <v>201</v>
      </c>
      <c r="N39" s="33" t="s">
        <v>200</v>
      </c>
      <c r="O39" s="39" t="s">
        <v>201</v>
      </c>
      <c r="P39" s="27" t="str">
        <f t="shared" si="1"/>
        <v/>
      </c>
      <c r="Q39" s="40" t="s">
        <v>201</v>
      </c>
      <c r="R39" s="37" t="s">
        <v>200</v>
      </c>
      <c r="S39" s="27" t="s">
        <v>200</v>
      </c>
      <c r="T39" s="40" t="s">
        <v>201</v>
      </c>
      <c r="U39" s="40" t="s">
        <v>201</v>
      </c>
      <c r="V39" s="34">
        <v>0</v>
      </c>
      <c r="W39" s="33">
        <v>1</v>
      </c>
      <c r="X39" s="37">
        <v>1</v>
      </c>
    </row>
    <row r="40" spans="1:24" ht="17.100000000000001" customHeight="1">
      <c r="A40" s="26" t="s">
        <v>56</v>
      </c>
      <c r="B40" s="27" t="s">
        <v>201</v>
      </c>
      <c r="C40" s="33" t="s">
        <v>201</v>
      </c>
      <c r="D40" s="38" t="s">
        <v>200</v>
      </c>
      <c r="E40" s="37" t="s">
        <v>201</v>
      </c>
      <c r="F40" s="27" t="s">
        <v>201</v>
      </c>
      <c r="G40" s="33" t="s">
        <v>201</v>
      </c>
      <c r="H40" s="39" t="s">
        <v>200</v>
      </c>
      <c r="I40" s="27" t="s">
        <v>200</v>
      </c>
      <c r="J40" s="33" t="s">
        <v>201</v>
      </c>
      <c r="K40" s="40" t="s">
        <v>201</v>
      </c>
      <c r="L40" s="27" t="s">
        <v>201</v>
      </c>
      <c r="M40" s="33" t="s">
        <v>201</v>
      </c>
      <c r="N40" s="33" t="s">
        <v>201</v>
      </c>
      <c r="O40" s="39" t="s">
        <v>200</v>
      </c>
      <c r="P40" s="27" t="str">
        <f t="shared" si="1"/>
        <v/>
      </c>
      <c r="Q40" s="40" t="s">
        <v>201</v>
      </c>
      <c r="R40" s="37" t="s">
        <v>200</v>
      </c>
      <c r="S40" s="27" t="s">
        <v>200</v>
      </c>
      <c r="T40" s="40" t="s">
        <v>201</v>
      </c>
      <c r="U40" s="40" t="s">
        <v>201</v>
      </c>
      <c r="V40" s="34">
        <v>1</v>
      </c>
      <c r="W40" s="33">
        <v>2</v>
      </c>
      <c r="X40" s="37">
        <v>2</v>
      </c>
    </row>
    <row r="41" spans="1:24" ht="17.100000000000001" customHeight="1">
      <c r="A41" s="26" t="s">
        <v>57</v>
      </c>
      <c r="B41" s="27" t="s">
        <v>200</v>
      </c>
      <c r="C41" s="33" t="s">
        <v>201</v>
      </c>
      <c r="D41" s="38" t="s">
        <v>201</v>
      </c>
      <c r="E41" s="37" t="s">
        <v>201</v>
      </c>
      <c r="F41" s="27" t="s">
        <v>200</v>
      </c>
      <c r="G41" s="33" t="s">
        <v>201</v>
      </c>
      <c r="H41" s="39" t="s">
        <v>201</v>
      </c>
      <c r="I41" s="34" t="s">
        <v>200</v>
      </c>
      <c r="J41" s="33" t="s">
        <v>201</v>
      </c>
      <c r="K41" s="38" t="s">
        <v>201</v>
      </c>
      <c r="L41" s="27" t="s">
        <v>200</v>
      </c>
      <c r="M41" s="33" t="s">
        <v>201</v>
      </c>
      <c r="N41" s="33" t="s">
        <v>201</v>
      </c>
      <c r="O41" s="39" t="s">
        <v>201</v>
      </c>
      <c r="P41" s="27" t="str">
        <f t="shared" si="1"/>
        <v>○</v>
      </c>
      <c r="Q41" s="40" t="s">
        <v>201</v>
      </c>
      <c r="R41" s="37" t="s">
        <v>201</v>
      </c>
      <c r="S41" s="27" t="s">
        <v>200</v>
      </c>
      <c r="T41" s="40" t="s">
        <v>201</v>
      </c>
      <c r="U41" s="40" t="s">
        <v>201</v>
      </c>
      <c r="V41" s="34">
        <v>0</v>
      </c>
      <c r="W41" s="33">
        <v>0</v>
      </c>
      <c r="X41" s="37">
        <v>0</v>
      </c>
    </row>
    <row r="42" spans="1:24" ht="17.100000000000001" customHeight="1" thickBot="1">
      <c r="A42" s="41" t="s">
        <v>58</v>
      </c>
      <c r="B42" s="42" t="s">
        <v>201</v>
      </c>
      <c r="C42" s="11" t="s">
        <v>201</v>
      </c>
      <c r="D42" s="43" t="s">
        <v>200</v>
      </c>
      <c r="E42" s="13" t="s">
        <v>201</v>
      </c>
      <c r="F42" s="42" t="s">
        <v>201</v>
      </c>
      <c r="G42" s="11" t="s">
        <v>201</v>
      </c>
      <c r="H42" s="15" t="s">
        <v>200</v>
      </c>
      <c r="I42" s="44" t="s">
        <v>200</v>
      </c>
      <c r="J42" s="11" t="s">
        <v>201</v>
      </c>
      <c r="K42" s="43" t="s">
        <v>201</v>
      </c>
      <c r="L42" s="42" t="s">
        <v>201</v>
      </c>
      <c r="M42" s="11" t="s">
        <v>201</v>
      </c>
      <c r="N42" s="11" t="s">
        <v>200</v>
      </c>
      <c r="O42" s="15" t="s">
        <v>201</v>
      </c>
      <c r="P42" s="42" t="str">
        <f t="shared" si="1"/>
        <v/>
      </c>
      <c r="Q42" s="45" t="s">
        <v>201</v>
      </c>
      <c r="R42" s="13" t="s">
        <v>200</v>
      </c>
      <c r="S42" s="42" t="s">
        <v>200</v>
      </c>
      <c r="T42" s="45" t="s">
        <v>201</v>
      </c>
      <c r="U42" s="45" t="s">
        <v>201</v>
      </c>
      <c r="V42" s="44">
        <v>0</v>
      </c>
      <c r="W42" s="11">
        <v>0</v>
      </c>
      <c r="X42" s="13">
        <v>0</v>
      </c>
    </row>
    <row r="43" spans="1:24" ht="17.100000000000001" customHeight="1" thickBot="1">
      <c r="A43" s="60" t="s">
        <v>59</v>
      </c>
      <c r="B43" s="60">
        <f>COUNTIF(B29:B42,"○")</f>
        <v>1</v>
      </c>
      <c r="C43" s="61">
        <f t="shared" ref="C43:U43" si="2">COUNTIF(C29:C42,"○")</f>
        <v>0</v>
      </c>
      <c r="D43" s="69">
        <f t="shared" si="2"/>
        <v>12</v>
      </c>
      <c r="E43" s="63">
        <f t="shared" si="2"/>
        <v>1</v>
      </c>
      <c r="F43" s="60">
        <f t="shared" si="2"/>
        <v>6</v>
      </c>
      <c r="G43" s="61">
        <f t="shared" si="2"/>
        <v>5</v>
      </c>
      <c r="H43" s="64">
        <f t="shared" si="2"/>
        <v>3</v>
      </c>
      <c r="I43" s="60">
        <f t="shared" si="2"/>
        <v>12</v>
      </c>
      <c r="J43" s="61">
        <f t="shared" si="2"/>
        <v>2</v>
      </c>
      <c r="K43" s="62">
        <f t="shared" si="2"/>
        <v>0</v>
      </c>
      <c r="L43" s="60">
        <f t="shared" si="2"/>
        <v>1</v>
      </c>
      <c r="M43" s="61">
        <f t="shared" si="2"/>
        <v>0</v>
      </c>
      <c r="N43" s="61">
        <f t="shared" si="2"/>
        <v>5</v>
      </c>
      <c r="O43" s="64">
        <f t="shared" si="2"/>
        <v>8</v>
      </c>
      <c r="P43" s="60">
        <f t="shared" si="2"/>
        <v>6</v>
      </c>
      <c r="Q43" s="65">
        <f t="shared" si="2"/>
        <v>5</v>
      </c>
      <c r="R43" s="63">
        <f t="shared" si="2"/>
        <v>3</v>
      </c>
      <c r="S43" s="60">
        <f t="shared" si="2"/>
        <v>12</v>
      </c>
      <c r="T43" s="65">
        <f t="shared" si="2"/>
        <v>2</v>
      </c>
      <c r="U43" s="65">
        <f t="shared" si="2"/>
        <v>0</v>
      </c>
      <c r="V43" s="66">
        <f>SUM(V29:V42)</f>
        <v>11</v>
      </c>
      <c r="W43" s="28">
        <f>SUM(W29:W42)</f>
        <v>23</v>
      </c>
      <c r="X43" s="30">
        <f>SUM(X29:X42)</f>
        <v>23</v>
      </c>
    </row>
    <row r="44" spans="1:24" ht="17.100000000000001" customHeight="1" thickBot="1">
      <c r="A44" s="10" t="s">
        <v>60</v>
      </c>
      <c r="B44" s="10">
        <f>SUM(B43,B28)</f>
        <v>7</v>
      </c>
      <c r="C44" s="61">
        <f>SUM(C43,C28)</f>
        <v>0</v>
      </c>
      <c r="D44" s="69">
        <f>SUM(D43,D28)</f>
        <v>24</v>
      </c>
      <c r="E44" s="70">
        <f t="shared" ref="E44:U44" si="3">SUM(E43,E28)</f>
        <v>4</v>
      </c>
      <c r="F44" s="10">
        <f t="shared" si="3"/>
        <v>17</v>
      </c>
      <c r="G44" s="16">
        <f t="shared" si="3"/>
        <v>9</v>
      </c>
      <c r="H44" s="14">
        <f t="shared" si="3"/>
        <v>7</v>
      </c>
      <c r="I44" s="10">
        <f t="shared" si="3"/>
        <v>22</v>
      </c>
      <c r="J44" s="16">
        <f t="shared" si="3"/>
        <v>11</v>
      </c>
      <c r="K44" s="17">
        <f t="shared" si="3"/>
        <v>0</v>
      </c>
      <c r="L44" s="10">
        <f t="shared" si="3"/>
        <v>3</v>
      </c>
      <c r="M44" s="16">
        <f t="shared" si="3"/>
        <v>0</v>
      </c>
      <c r="N44" s="16">
        <f t="shared" si="3"/>
        <v>8</v>
      </c>
      <c r="O44" s="14">
        <f t="shared" si="3"/>
        <v>23</v>
      </c>
      <c r="P44" s="10">
        <f t="shared" si="3"/>
        <v>17</v>
      </c>
      <c r="Q44" s="71">
        <f t="shared" si="3"/>
        <v>9</v>
      </c>
      <c r="R44" s="70">
        <f t="shared" si="3"/>
        <v>7</v>
      </c>
      <c r="S44" s="10">
        <f t="shared" si="3"/>
        <v>22</v>
      </c>
      <c r="T44" s="71">
        <f t="shared" si="3"/>
        <v>11</v>
      </c>
      <c r="U44" s="71">
        <f t="shared" si="3"/>
        <v>0</v>
      </c>
      <c r="V44" s="72">
        <f>SUM(V28,V43)</f>
        <v>25</v>
      </c>
      <c r="W44" s="61">
        <f>SUM(W28,W43)</f>
        <v>75</v>
      </c>
      <c r="X44" s="63">
        <f>SUM(X28,X43)</f>
        <v>72</v>
      </c>
    </row>
    <row r="45" spans="1:24" s="75" customFormat="1" ht="15" customHeight="1">
      <c r="A45" s="73"/>
      <c r="B45" s="74" t="s">
        <v>61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1:24" s="75" customFormat="1" ht="15" customHeight="1">
      <c r="A46" s="74"/>
      <c r="B46" s="74" t="s">
        <v>62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24" s="75" customFormat="1" ht="15" customHeight="1">
      <c r="A47" s="73" t="s">
        <v>63</v>
      </c>
      <c r="B47" s="74" t="s">
        <v>64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24" s="75" customFormat="1" ht="15" customHeight="1">
      <c r="B48" s="74" t="s">
        <v>65</v>
      </c>
    </row>
    <row r="59" spans="1:1" ht="16.5" customHeight="1">
      <c r="A59" s="76"/>
    </row>
  </sheetData>
  <mergeCells count="20">
    <mergeCell ref="B4:K4"/>
    <mergeCell ref="L4:U4"/>
    <mergeCell ref="V4:X4"/>
    <mergeCell ref="B5:H5"/>
    <mergeCell ref="I5:K5"/>
    <mergeCell ref="L5:R5"/>
    <mergeCell ref="S5:U5"/>
    <mergeCell ref="W5:X5"/>
    <mergeCell ref="X6:X8"/>
    <mergeCell ref="B6:E7"/>
    <mergeCell ref="F6:H7"/>
    <mergeCell ref="I6:I8"/>
    <mergeCell ref="J6:J8"/>
    <mergeCell ref="K6:K8"/>
    <mergeCell ref="L6:O7"/>
    <mergeCell ref="P6:R7"/>
    <mergeCell ref="S6:S8"/>
    <mergeCell ref="T6:T8"/>
    <mergeCell ref="U6:U8"/>
    <mergeCell ref="V6:W8"/>
  </mergeCells>
  <phoneticPr fontId="13"/>
  <pageMargins left="0.59055118110236227" right="0.59055118110236227" top="0.78740157480314965" bottom="0.78740157480314965" header="0.51181102362204722" footer="0.3937007874015748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zoomScaleNormal="100" zoomScaleSheetLayoutView="100" workbookViewId="0">
      <pane xSplit="1" ySplit="7" topLeftCell="B8" activePane="bottomRight" state="frozen"/>
      <selection activeCell="E17" sqref="E17"/>
      <selection pane="topRight" activeCell="E17" sqref="E17"/>
      <selection pane="bottomLeft" activeCell="E17" sqref="E17"/>
      <selection pane="bottomRight" activeCell="J49" sqref="J49"/>
    </sheetView>
  </sheetViews>
  <sheetFormatPr defaultColWidth="9" defaultRowHeight="16.5" customHeight="1"/>
  <cols>
    <col min="1" max="1" width="17.625" style="7" customWidth="1"/>
    <col min="2" max="2" width="14.125" style="7" customWidth="1"/>
    <col min="3" max="3" width="14.125" style="77" customWidth="1"/>
    <col min="4" max="4" width="8.625" style="78" customWidth="1"/>
    <col min="5" max="5" width="3.625" style="2" customWidth="1"/>
    <col min="6" max="6" width="9.875" style="2" customWidth="1"/>
    <col min="7" max="7" width="8.625" style="78" customWidth="1"/>
    <col min="8" max="8" width="14.125" style="2" customWidth="1"/>
    <col min="9" max="9" width="8.625" style="78" customWidth="1"/>
    <col min="10" max="10" width="14.625" style="2" customWidth="1"/>
    <col min="11" max="11" width="8.625" style="78" customWidth="1"/>
    <col min="12" max="12" width="14.625" style="2" customWidth="1"/>
    <col min="13" max="13" width="8.625" style="78" customWidth="1"/>
    <col min="14" max="14" width="14.625" style="2" customWidth="1"/>
    <col min="15" max="15" width="8.625" style="78" customWidth="1"/>
    <col min="16" max="16" width="15.125" style="2" customWidth="1"/>
    <col min="17" max="17" width="8.625" style="78" customWidth="1"/>
    <col min="18" max="18" width="0" style="2" hidden="1" customWidth="1"/>
    <col min="19" max="19" width="5.125" style="2" hidden="1" customWidth="1"/>
    <col min="20" max="20" width="3.875" style="2" hidden="1" customWidth="1"/>
    <col min="21" max="21" width="5.125" style="2" hidden="1" customWidth="1"/>
    <col min="22" max="23" width="0" style="2" hidden="1" customWidth="1"/>
    <col min="24" max="16384" width="9" style="2"/>
  </cols>
  <sheetData>
    <row r="1" spans="1:22" ht="12" customHeight="1"/>
    <row r="2" spans="1:22" ht="13.5" customHeight="1">
      <c r="A2" s="3"/>
      <c r="B2" s="3"/>
      <c r="C2" s="3"/>
      <c r="D2" s="79"/>
      <c r="E2" s="3"/>
      <c r="F2" s="1"/>
      <c r="G2" s="79"/>
      <c r="L2" s="80"/>
      <c r="M2" s="81"/>
      <c r="N2" s="80"/>
      <c r="O2" s="81"/>
      <c r="Q2" s="82" t="s">
        <v>66</v>
      </c>
    </row>
    <row r="3" spans="1:22" s="5" customFormat="1" ht="16.5" customHeight="1" thickBot="1">
      <c r="A3" s="4" t="s">
        <v>67</v>
      </c>
      <c r="B3" s="83"/>
      <c r="C3" s="84"/>
      <c r="D3" s="85"/>
      <c r="E3" s="6"/>
      <c r="F3" s="6"/>
      <c r="G3" s="86"/>
      <c r="I3" s="86"/>
      <c r="K3" s="86"/>
      <c r="M3" s="86"/>
      <c r="O3" s="86"/>
      <c r="Q3" s="87" t="str">
        <f>IF(T3=1,"令和元年10月1日現在","令和"&amp;V3&amp;"年10月1日現在")</f>
        <v>令和４年10月1日現在</v>
      </c>
      <c r="T3" s="410">
        <v>4</v>
      </c>
      <c r="V3" s="88" t="str">
        <f>IF($T$3&gt;9,$T$3,DBCS($T$3))</f>
        <v>４</v>
      </c>
    </row>
    <row r="4" spans="1:22" s="77" customFormat="1" ht="16.5" customHeight="1" thickBot="1">
      <c r="A4" s="89"/>
      <c r="B4" s="90" t="s">
        <v>68</v>
      </c>
      <c r="C4" s="91"/>
      <c r="D4" s="92"/>
      <c r="E4" s="91"/>
      <c r="F4" s="91"/>
      <c r="G4" s="92"/>
      <c r="H4" s="91"/>
      <c r="I4" s="92"/>
      <c r="J4" s="93"/>
      <c r="K4" s="94"/>
      <c r="L4" s="93"/>
      <c r="M4" s="94"/>
      <c r="N4" s="93"/>
      <c r="O4" s="95"/>
      <c r="P4" s="90" t="s">
        <v>69</v>
      </c>
      <c r="Q4" s="96"/>
    </row>
    <row r="5" spans="1:22" s="77" customFormat="1" ht="16.5" customHeight="1">
      <c r="A5" s="441" t="s">
        <v>70</v>
      </c>
      <c r="B5" s="97" t="s">
        <v>71</v>
      </c>
      <c r="C5" s="442" t="s">
        <v>72</v>
      </c>
      <c r="D5" s="443"/>
      <c r="E5" s="443"/>
      <c r="F5" s="443"/>
      <c r="G5" s="443"/>
      <c r="H5" s="443"/>
      <c r="I5" s="444"/>
      <c r="J5" s="442" t="s">
        <v>73</v>
      </c>
      <c r="K5" s="445"/>
      <c r="L5" s="445"/>
      <c r="M5" s="445"/>
      <c r="N5" s="445"/>
      <c r="O5" s="446"/>
      <c r="P5" s="98" t="s">
        <v>74</v>
      </c>
      <c r="Q5" s="99"/>
    </row>
    <row r="6" spans="1:22" s="77" customFormat="1" ht="16.5" customHeight="1">
      <c r="A6" s="441"/>
      <c r="B6" s="97" t="s">
        <v>75</v>
      </c>
      <c r="C6" s="100" t="s">
        <v>76</v>
      </c>
      <c r="D6" s="101"/>
      <c r="E6" s="102" t="s">
        <v>77</v>
      </c>
      <c r="G6" s="101"/>
      <c r="H6" s="103" t="s">
        <v>78</v>
      </c>
      <c r="I6" s="447" t="s">
        <v>79</v>
      </c>
      <c r="J6" s="100" t="s">
        <v>80</v>
      </c>
      <c r="K6" s="101"/>
      <c r="L6" s="102" t="s">
        <v>81</v>
      </c>
      <c r="M6" s="101"/>
      <c r="N6" s="103" t="s">
        <v>82</v>
      </c>
      <c r="O6" s="447" t="s">
        <v>79</v>
      </c>
      <c r="P6" s="104" t="s">
        <v>83</v>
      </c>
      <c r="Q6" s="105" t="s">
        <v>84</v>
      </c>
    </row>
    <row r="7" spans="1:22" s="77" customFormat="1" ht="16.5" customHeight="1" thickBot="1">
      <c r="A7" s="106"/>
      <c r="B7" s="107" t="s">
        <v>85</v>
      </c>
      <c r="C7" s="404" t="s">
        <v>86</v>
      </c>
      <c r="D7" s="108" t="s">
        <v>79</v>
      </c>
      <c r="E7" s="449" t="s">
        <v>87</v>
      </c>
      <c r="F7" s="450"/>
      <c r="G7" s="108" t="s">
        <v>79</v>
      </c>
      <c r="H7" s="384" t="s">
        <v>88</v>
      </c>
      <c r="I7" s="448"/>
      <c r="J7" s="404" t="s">
        <v>89</v>
      </c>
      <c r="K7" s="108" t="s">
        <v>79</v>
      </c>
      <c r="L7" s="384" t="s">
        <v>90</v>
      </c>
      <c r="M7" s="108" t="s">
        <v>79</v>
      </c>
      <c r="N7" s="384" t="s">
        <v>91</v>
      </c>
      <c r="O7" s="448"/>
      <c r="P7" s="109" t="s">
        <v>89</v>
      </c>
      <c r="Q7" s="110" t="s">
        <v>92</v>
      </c>
      <c r="S7" s="409"/>
    </row>
    <row r="8" spans="1:22" ht="20.25" customHeight="1">
      <c r="A8" s="111" t="s">
        <v>25</v>
      </c>
      <c r="B8" s="112">
        <f t="shared" ref="B8:B26" si="0">SUM(H8,N8)</f>
        <v>3771961</v>
      </c>
      <c r="C8" s="113">
        <v>3758575</v>
      </c>
      <c r="D8" s="114">
        <f>C8/B8*100</f>
        <v>99.645118281975869</v>
      </c>
      <c r="E8" s="115"/>
      <c r="F8" s="393">
        <v>8289</v>
      </c>
      <c r="G8" s="116">
        <f>F8/B8*100</f>
        <v>0.21975306743627518</v>
      </c>
      <c r="H8" s="117">
        <f t="shared" ref="H8:H26" si="1">SUM(C8,F8)</f>
        <v>3766864</v>
      </c>
      <c r="I8" s="118">
        <f t="shared" ref="I8:I43" si="2">SUM(D8+G8)</f>
        <v>99.864871349412141</v>
      </c>
      <c r="J8" s="119">
        <v>5097</v>
      </c>
      <c r="K8" s="114">
        <f>J8/B8*100</f>
        <v>0.13512865058785073</v>
      </c>
      <c r="L8" s="120">
        <v>0</v>
      </c>
      <c r="M8" s="114">
        <f>L8/B8*100</f>
        <v>0</v>
      </c>
      <c r="N8" s="120">
        <f t="shared" ref="N8:O26" si="3">SUM(J8,L8)</f>
        <v>5097</v>
      </c>
      <c r="O8" s="121">
        <f t="shared" si="3"/>
        <v>0.13512865058785073</v>
      </c>
      <c r="P8" s="122">
        <f>SUM(F8,J8)</f>
        <v>13386</v>
      </c>
      <c r="Q8" s="121">
        <f>P8/B8*100</f>
        <v>0.35488171802412594</v>
      </c>
    </row>
    <row r="9" spans="1:22" ht="20.25" customHeight="1">
      <c r="A9" s="123" t="s">
        <v>26</v>
      </c>
      <c r="B9" s="124">
        <f t="shared" si="0"/>
        <v>1540890</v>
      </c>
      <c r="C9" s="125">
        <v>1534335</v>
      </c>
      <c r="D9" s="126">
        <f t="shared" ref="D9:D41" si="4">C9/B9*100</f>
        <v>99.574596499425667</v>
      </c>
      <c r="E9" s="127"/>
      <c r="F9" s="394">
        <v>5262</v>
      </c>
      <c r="G9" s="126">
        <f t="shared" ref="G9:G41" si="5">F9/B9*100</f>
        <v>0.34149095652512512</v>
      </c>
      <c r="H9" s="385">
        <f t="shared" si="1"/>
        <v>1539597</v>
      </c>
      <c r="I9" s="128">
        <f t="shared" si="2"/>
        <v>99.916087455950787</v>
      </c>
      <c r="J9" s="129">
        <v>1293</v>
      </c>
      <c r="K9" s="126">
        <f t="shared" ref="K9:K27" si="6">J9/B9*100</f>
        <v>8.3912544049218316E-2</v>
      </c>
      <c r="L9" s="130">
        <v>0</v>
      </c>
      <c r="M9" s="126">
        <f t="shared" ref="M9:M26" si="7">L9/B9*100</f>
        <v>0</v>
      </c>
      <c r="N9" s="130">
        <f t="shared" si="3"/>
        <v>1293</v>
      </c>
      <c r="O9" s="128">
        <f t="shared" si="3"/>
        <v>8.3912544049218316E-2</v>
      </c>
      <c r="P9" s="129">
        <f t="shared" ref="P9:P26" si="8">SUM(F9,J9)</f>
        <v>6555</v>
      </c>
      <c r="Q9" s="128">
        <f t="shared" ref="Q9:Q27" si="9">P9/B9*100</f>
        <v>0.4254035005743434</v>
      </c>
    </row>
    <row r="10" spans="1:22" ht="20.25" customHeight="1">
      <c r="A10" s="131" t="s">
        <v>27</v>
      </c>
      <c r="B10" s="132">
        <f t="shared" si="0"/>
        <v>726559</v>
      </c>
      <c r="C10" s="133">
        <v>702296</v>
      </c>
      <c r="D10" s="134">
        <f t="shared" si="4"/>
        <v>96.66056025732253</v>
      </c>
      <c r="E10" s="127"/>
      <c r="F10" s="394">
        <v>21821</v>
      </c>
      <c r="G10" s="134">
        <f t="shared" si="5"/>
        <v>3.0033348977853138</v>
      </c>
      <c r="H10" s="385">
        <f t="shared" si="1"/>
        <v>724117</v>
      </c>
      <c r="I10" s="135">
        <f t="shared" si="2"/>
        <v>99.663895155107838</v>
      </c>
      <c r="J10" s="122">
        <v>2442</v>
      </c>
      <c r="K10" s="134">
        <f t="shared" si="6"/>
        <v>0.33610484489215603</v>
      </c>
      <c r="L10" s="130">
        <v>0</v>
      </c>
      <c r="M10" s="134">
        <f t="shared" si="7"/>
        <v>0</v>
      </c>
      <c r="N10" s="130">
        <f t="shared" si="3"/>
        <v>2442</v>
      </c>
      <c r="O10" s="128">
        <f t="shared" si="3"/>
        <v>0.33610484489215603</v>
      </c>
      <c r="P10" s="129">
        <f t="shared" si="8"/>
        <v>24263</v>
      </c>
      <c r="Q10" s="128">
        <f t="shared" si="9"/>
        <v>3.3394397426774698</v>
      </c>
    </row>
    <row r="11" spans="1:22" ht="20.25" customHeight="1">
      <c r="A11" s="131" t="s">
        <v>28</v>
      </c>
      <c r="B11" s="136">
        <f t="shared" si="0"/>
        <v>379803</v>
      </c>
      <c r="C11" s="125">
        <v>367089</v>
      </c>
      <c r="D11" s="126">
        <f t="shared" si="4"/>
        <v>96.652475098932868</v>
      </c>
      <c r="E11" s="127"/>
      <c r="F11" s="394">
        <v>12228</v>
      </c>
      <c r="G11" s="126">
        <f t="shared" si="5"/>
        <v>3.2195638265100595</v>
      </c>
      <c r="H11" s="385">
        <f t="shared" si="1"/>
        <v>379317</v>
      </c>
      <c r="I11" s="128">
        <f t="shared" si="2"/>
        <v>99.872038925442922</v>
      </c>
      <c r="J11" s="129">
        <v>486</v>
      </c>
      <c r="K11" s="126">
        <f t="shared" si="6"/>
        <v>0.12796107455707301</v>
      </c>
      <c r="L11" s="130">
        <v>0</v>
      </c>
      <c r="M11" s="126">
        <f t="shared" si="7"/>
        <v>0</v>
      </c>
      <c r="N11" s="130">
        <f t="shared" si="3"/>
        <v>486</v>
      </c>
      <c r="O11" s="128">
        <f t="shared" si="3"/>
        <v>0.12796107455707301</v>
      </c>
      <c r="P11" s="129">
        <f t="shared" si="8"/>
        <v>12714</v>
      </c>
      <c r="Q11" s="128">
        <f t="shared" si="9"/>
        <v>3.3475249010671324</v>
      </c>
    </row>
    <row r="12" spans="1:22" ht="20.25" customHeight="1" thickBot="1">
      <c r="A12" s="137" t="s">
        <v>29</v>
      </c>
      <c r="B12" s="138">
        <f t="shared" si="0"/>
        <v>257713</v>
      </c>
      <c r="C12" s="139">
        <v>250844</v>
      </c>
      <c r="D12" s="140">
        <f t="shared" si="4"/>
        <v>97.334631935525167</v>
      </c>
      <c r="E12" s="141"/>
      <c r="F12" s="392">
        <v>6492</v>
      </c>
      <c r="G12" s="140">
        <f t="shared" si="5"/>
        <v>2.5190813036206943</v>
      </c>
      <c r="H12" s="387">
        <f t="shared" si="1"/>
        <v>257336</v>
      </c>
      <c r="I12" s="142">
        <f t="shared" si="2"/>
        <v>99.853713239145861</v>
      </c>
      <c r="J12" s="143">
        <v>377</v>
      </c>
      <c r="K12" s="140">
        <f t="shared" si="6"/>
        <v>0.14628676085412842</v>
      </c>
      <c r="L12" s="144">
        <v>0</v>
      </c>
      <c r="M12" s="140">
        <f t="shared" si="7"/>
        <v>0</v>
      </c>
      <c r="N12" s="144">
        <f t="shared" si="3"/>
        <v>377</v>
      </c>
      <c r="O12" s="145">
        <f t="shared" si="3"/>
        <v>0.14628676085412842</v>
      </c>
      <c r="P12" s="146">
        <f t="shared" si="8"/>
        <v>6869</v>
      </c>
      <c r="Q12" s="145">
        <f t="shared" si="9"/>
        <v>2.6653680644748228</v>
      </c>
    </row>
    <row r="13" spans="1:22" ht="20.25" customHeight="1">
      <c r="A13" s="147" t="s">
        <v>30</v>
      </c>
      <c r="B13" s="132">
        <f t="shared" si="0"/>
        <v>172428</v>
      </c>
      <c r="C13" s="133">
        <v>157407</v>
      </c>
      <c r="D13" s="134">
        <f t="shared" si="4"/>
        <v>91.288537824483257</v>
      </c>
      <c r="E13" s="115"/>
      <c r="F13" s="393">
        <v>14816</v>
      </c>
      <c r="G13" s="134">
        <f t="shared" si="5"/>
        <v>8.5925719720695017</v>
      </c>
      <c r="H13" s="148">
        <f t="shared" si="1"/>
        <v>172223</v>
      </c>
      <c r="I13" s="135">
        <f t="shared" si="2"/>
        <v>99.881109796552764</v>
      </c>
      <c r="J13" s="122">
        <v>205</v>
      </c>
      <c r="K13" s="134">
        <f t="shared" si="6"/>
        <v>0.11889020344723596</v>
      </c>
      <c r="L13" s="120">
        <v>0</v>
      </c>
      <c r="M13" s="134">
        <f t="shared" si="7"/>
        <v>0</v>
      </c>
      <c r="N13" s="120">
        <f t="shared" si="3"/>
        <v>205</v>
      </c>
      <c r="O13" s="121">
        <f t="shared" si="3"/>
        <v>0.11889020344723596</v>
      </c>
      <c r="P13" s="149">
        <f t="shared" si="8"/>
        <v>15021</v>
      </c>
      <c r="Q13" s="121">
        <f t="shared" si="9"/>
        <v>8.7114621755167381</v>
      </c>
    </row>
    <row r="14" spans="1:22" ht="20.25" customHeight="1">
      <c r="A14" s="131" t="s">
        <v>31</v>
      </c>
      <c r="B14" s="136">
        <f t="shared" si="0"/>
        <v>443451</v>
      </c>
      <c r="C14" s="125">
        <v>427192</v>
      </c>
      <c r="D14" s="126">
        <f t="shared" si="4"/>
        <v>96.333529521863753</v>
      </c>
      <c r="E14" s="127"/>
      <c r="F14" s="394">
        <v>15304</v>
      </c>
      <c r="G14" s="126">
        <f t="shared" si="5"/>
        <v>3.4511141027982797</v>
      </c>
      <c r="H14" s="385">
        <f t="shared" si="1"/>
        <v>442496</v>
      </c>
      <c r="I14" s="128">
        <f t="shared" si="2"/>
        <v>99.784643624662039</v>
      </c>
      <c r="J14" s="129">
        <v>955</v>
      </c>
      <c r="K14" s="126">
        <f t="shared" si="6"/>
        <v>0.21535637533797422</v>
      </c>
      <c r="L14" s="130">
        <v>0</v>
      </c>
      <c r="M14" s="126">
        <f t="shared" si="7"/>
        <v>0</v>
      </c>
      <c r="N14" s="130">
        <f t="shared" si="3"/>
        <v>955</v>
      </c>
      <c r="O14" s="128">
        <f t="shared" si="3"/>
        <v>0.21535637533797422</v>
      </c>
      <c r="P14" s="129">
        <f t="shared" si="8"/>
        <v>16259</v>
      </c>
      <c r="Q14" s="128">
        <f t="shared" si="9"/>
        <v>3.6664704781362545</v>
      </c>
    </row>
    <row r="15" spans="1:22" ht="20.25" customHeight="1">
      <c r="A15" s="131" t="s">
        <v>32</v>
      </c>
      <c r="B15" s="132">
        <f t="shared" si="0"/>
        <v>187347</v>
      </c>
      <c r="C15" s="125">
        <v>147297</v>
      </c>
      <c r="D15" s="126">
        <f t="shared" si="4"/>
        <v>78.622556005700645</v>
      </c>
      <c r="E15" s="127"/>
      <c r="F15" s="394">
        <v>38744</v>
      </c>
      <c r="G15" s="150">
        <f t="shared" si="5"/>
        <v>20.680341825596354</v>
      </c>
      <c r="H15" s="385">
        <f t="shared" si="1"/>
        <v>186041</v>
      </c>
      <c r="I15" s="128">
        <f t="shared" si="2"/>
        <v>99.302897831297003</v>
      </c>
      <c r="J15" s="129">
        <v>1306</v>
      </c>
      <c r="K15" s="126">
        <f t="shared" si="6"/>
        <v>0.69710216870299491</v>
      </c>
      <c r="L15" s="130">
        <v>0</v>
      </c>
      <c r="M15" s="126">
        <f t="shared" si="7"/>
        <v>0</v>
      </c>
      <c r="N15" s="130">
        <f t="shared" si="3"/>
        <v>1306</v>
      </c>
      <c r="O15" s="128">
        <f t="shared" si="3"/>
        <v>0.69710216870299491</v>
      </c>
      <c r="P15" s="129">
        <f t="shared" si="8"/>
        <v>40050</v>
      </c>
      <c r="Q15" s="128">
        <f t="shared" si="9"/>
        <v>21.377443994299348</v>
      </c>
    </row>
    <row r="16" spans="1:22" ht="20.25" customHeight="1">
      <c r="A16" s="131" t="s">
        <v>33</v>
      </c>
      <c r="B16" s="136">
        <f t="shared" si="0"/>
        <v>244091</v>
      </c>
      <c r="C16" s="125">
        <v>233876</v>
      </c>
      <c r="D16" s="126">
        <f t="shared" si="4"/>
        <v>95.815085357510114</v>
      </c>
      <c r="E16" s="127"/>
      <c r="F16" s="394">
        <v>9747</v>
      </c>
      <c r="G16" s="126">
        <f t="shared" si="5"/>
        <v>3.9931828703229533</v>
      </c>
      <c r="H16" s="385">
        <f t="shared" si="1"/>
        <v>243623</v>
      </c>
      <c r="I16" s="128">
        <f t="shared" si="2"/>
        <v>99.808268227833068</v>
      </c>
      <c r="J16" s="129">
        <v>468</v>
      </c>
      <c r="K16" s="126">
        <f t="shared" si="6"/>
        <v>0.19173177216693774</v>
      </c>
      <c r="L16" s="130">
        <v>0</v>
      </c>
      <c r="M16" s="126">
        <f t="shared" si="7"/>
        <v>0</v>
      </c>
      <c r="N16" s="130">
        <f t="shared" si="3"/>
        <v>468</v>
      </c>
      <c r="O16" s="128">
        <f t="shared" si="3"/>
        <v>0.19173177216693774</v>
      </c>
      <c r="P16" s="129">
        <f t="shared" si="8"/>
        <v>10215</v>
      </c>
      <c r="Q16" s="128">
        <f t="shared" si="9"/>
        <v>4.1849146424898915</v>
      </c>
    </row>
    <row r="17" spans="1:17" ht="20.25" customHeight="1" thickBot="1">
      <c r="A17" s="137" t="s">
        <v>34</v>
      </c>
      <c r="B17" s="138">
        <f t="shared" si="0"/>
        <v>59609</v>
      </c>
      <c r="C17" s="139">
        <v>59404</v>
      </c>
      <c r="D17" s="140">
        <f t="shared" si="4"/>
        <v>99.656092200842153</v>
      </c>
      <c r="E17" s="141"/>
      <c r="F17" s="392">
        <v>126</v>
      </c>
      <c r="G17" s="140">
        <f t="shared" si="5"/>
        <v>0.21137747655555369</v>
      </c>
      <c r="H17" s="387">
        <f t="shared" si="1"/>
        <v>59530</v>
      </c>
      <c r="I17" s="142">
        <f t="shared" si="2"/>
        <v>99.867469677397708</v>
      </c>
      <c r="J17" s="143">
        <v>79</v>
      </c>
      <c r="K17" s="140">
        <f t="shared" si="6"/>
        <v>0.13253032260229161</v>
      </c>
      <c r="L17" s="151">
        <v>0</v>
      </c>
      <c r="M17" s="140">
        <f t="shared" si="7"/>
        <v>0</v>
      </c>
      <c r="N17" s="151">
        <f t="shared" si="3"/>
        <v>79</v>
      </c>
      <c r="O17" s="142">
        <f t="shared" si="3"/>
        <v>0.13253032260229161</v>
      </c>
      <c r="P17" s="143">
        <f t="shared" si="8"/>
        <v>205</v>
      </c>
      <c r="Q17" s="142">
        <f t="shared" si="9"/>
        <v>0.34390779915784531</v>
      </c>
    </row>
    <row r="18" spans="1:17" ht="20.25" customHeight="1">
      <c r="A18" s="147" t="s">
        <v>35</v>
      </c>
      <c r="B18" s="132">
        <f t="shared" si="0"/>
        <v>40943</v>
      </c>
      <c r="C18" s="133">
        <v>13301</v>
      </c>
      <c r="D18" s="134">
        <f t="shared" si="4"/>
        <v>32.486627750775469</v>
      </c>
      <c r="E18" s="152"/>
      <c r="F18" s="393">
        <v>25168</v>
      </c>
      <c r="G18" s="134">
        <f t="shared" si="5"/>
        <v>61.470825293701004</v>
      </c>
      <c r="H18" s="148">
        <f t="shared" si="1"/>
        <v>38469</v>
      </c>
      <c r="I18" s="135">
        <f t="shared" si="2"/>
        <v>93.957453044476466</v>
      </c>
      <c r="J18" s="122">
        <v>2474</v>
      </c>
      <c r="K18" s="134">
        <f t="shared" si="6"/>
        <v>6.0425469555235329</v>
      </c>
      <c r="L18" s="153">
        <v>0</v>
      </c>
      <c r="M18" s="134">
        <f t="shared" si="7"/>
        <v>0</v>
      </c>
      <c r="N18" s="153">
        <f t="shared" si="3"/>
        <v>2474</v>
      </c>
      <c r="O18" s="135">
        <f t="shared" si="3"/>
        <v>6.0425469555235329</v>
      </c>
      <c r="P18" s="122">
        <f t="shared" si="8"/>
        <v>27642</v>
      </c>
      <c r="Q18" s="135">
        <f t="shared" si="9"/>
        <v>67.513372249224531</v>
      </c>
    </row>
    <row r="19" spans="1:17" ht="20.25" customHeight="1">
      <c r="A19" s="131" t="s">
        <v>36</v>
      </c>
      <c r="B19" s="136">
        <f t="shared" si="0"/>
        <v>161652</v>
      </c>
      <c r="C19" s="125">
        <v>132404</v>
      </c>
      <c r="D19" s="126">
        <f>C19/B19*100</f>
        <v>81.906812164402538</v>
      </c>
      <c r="E19" s="127"/>
      <c r="F19" s="394">
        <v>28838</v>
      </c>
      <c r="G19" s="126">
        <f t="shared" si="5"/>
        <v>17.839556578328754</v>
      </c>
      <c r="H19" s="385">
        <f t="shared" si="1"/>
        <v>161242</v>
      </c>
      <c r="I19" s="128">
        <f t="shared" si="2"/>
        <v>99.746368742731292</v>
      </c>
      <c r="J19" s="129">
        <v>403</v>
      </c>
      <c r="K19" s="126">
        <f t="shared" si="6"/>
        <v>0.24930096751045455</v>
      </c>
      <c r="L19" s="130">
        <v>7</v>
      </c>
      <c r="M19" s="126">
        <f t="shared" si="7"/>
        <v>4.3302897582461084E-3</v>
      </c>
      <c r="N19" s="130">
        <f t="shared" si="3"/>
        <v>410</v>
      </c>
      <c r="O19" s="128">
        <f t="shared" si="3"/>
        <v>0.25363125726870067</v>
      </c>
      <c r="P19" s="129">
        <f t="shared" si="8"/>
        <v>29241</v>
      </c>
      <c r="Q19" s="128">
        <f t="shared" si="9"/>
        <v>18.088857545839211</v>
      </c>
    </row>
    <row r="20" spans="1:17" ht="20.25" customHeight="1">
      <c r="A20" s="131" t="s">
        <v>37</v>
      </c>
      <c r="B20" s="132">
        <f t="shared" si="0"/>
        <v>224095</v>
      </c>
      <c r="C20" s="125">
        <v>199371</v>
      </c>
      <c r="D20" s="126">
        <f t="shared" si="4"/>
        <v>88.967179098150339</v>
      </c>
      <c r="E20" s="127"/>
      <c r="F20" s="394">
        <v>23622</v>
      </c>
      <c r="G20" s="126">
        <f t="shared" si="5"/>
        <v>10.541065173252415</v>
      </c>
      <c r="H20" s="385">
        <f t="shared" si="1"/>
        <v>222993</v>
      </c>
      <c r="I20" s="128">
        <f t="shared" si="2"/>
        <v>99.508244271402759</v>
      </c>
      <c r="J20" s="129">
        <v>1102</v>
      </c>
      <c r="K20" s="126">
        <f t="shared" si="6"/>
        <v>0.49175572859724676</v>
      </c>
      <c r="L20" s="130">
        <v>0</v>
      </c>
      <c r="M20" s="126">
        <f t="shared" si="7"/>
        <v>0</v>
      </c>
      <c r="N20" s="130">
        <f t="shared" si="3"/>
        <v>1102</v>
      </c>
      <c r="O20" s="128">
        <f t="shared" si="3"/>
        <v>0.49175572859724676</v>
      </c>
      <c r="P20" s="129">
        <f t="shared" si="8"/>
        <v>24724</v>
      </c>
      <c r="Q20" s="128">
        <f t="shared" si="9"/>
        <v>11.032820901849663</v>
      </c>
    </row>
    <row r="21" spans="1:17" ht="20.25" customHeight="1">
      <c r="A21" s="131" t="s">
        <v>38</v>
      </c>
      <c r="B21" s="136">
        <f t="shared" si="0"/>
        <v>242680</v>
      </c>
      <c r="C21" s="125">
        <v>230873</v>
      </c>
      <c r="D21" s="126">
        <f t="shared" si="4"/>
        <v>95.134745343662445</v>
      </c>
      <c r="E21" s="127"/>
      <c r="F21" s="394">
        <v>11505</v>
      </c>
      <c r="G21" s="126">
        <f t="shared" si="5"/>
        <v>4.7408109444536013</v>
      </c>
      <c r="H21" s="385">
        <f t="shared" si="1"/>
        <v>242378</v>
      </c>
      <c r="I21" s="128">
        <f t="shared" si="2"/>
        <v>99.875556288116044</v>
      </c>
      <c r="J21" s="129">
        <v>302</v>
      </c>
      <c r="K21" s="126">
        <f t="shared" si="6"/>
        <v>0.12444371188396243</v>
      </c>
      <c r="L21" s="130">
        <v>0</v>
      </c>
      <c r="M21" s="126">
        <f t="shared" si="7"/>
        <v>0</v>
      </c>
      <c r="N21" s="130">
        <f t="shared" si="3"/>
        <v>302</v>
      </c>
      <c r="O21" s="128">
        <f t="shared" si="3"/>
        <v>0.12444371188396243</v>
      </c>
      <c r="P21" s="129">
        <f t="shared" si="8"/>
        <v>11807</v>
      </c>
      <c r="Q21" s="128">
        <f t="shared" si="9"/>
        <v>4.8652546563375632</v>
      </c>
    </row>
    <row r="22" spans="1:17" ht="20.25" customHeight="1" thickBot="1">
      <c r="A22" s="137" t="s">
        <v>39</v>
      </c>
      <c r="B22" s="138">
        <f t="shared" si="0"/>
        <v>101360</v>
      </c>
      <c r="C22" s="139">
        <v>78111</v>
      </c>
      <c r="D22" s="140">
        <f t="shared" si="4"/>
        <v>77.062943962115241</v>
      </c>
      <c r="E22" s="141"/>
      <c r="F22" s="392">
        <v>22408</v>
      </c>
      <c r="G22" s="140">
        <f t="shared" si="5"/>
        <v>22.107340173638516</v>
      </c>
      <c r="H22" s="387">
        <f t="shared" si="1"/>
        <v>100519</v>
      </c>
      <c r="I22" s="142">
        <f t="shared" si="2"/>
        <v>99.170284135753761</v>
      </c>
      <c r="J22" s="143">
        <v>761</v>
      </c>
      <c r="K22" s="140">
        <f t="shared" si="6"/>
        <v>0.75078926598263618</v>
      </c>
      <c r="L22" s="151">
        <v>80</v>
      </c>
      <c r="M22" s="140">
        <f t="shared" si="7"/>
        <v>7.8926598263614839E-2</v>
      </c>
      <c r="N22" s="144">
        <f t="shared" si="3"/>
        <v>841</v>
      </c>
      <c r="O22" s="145">
        <f t="shared" si="3"/>
        <v>0.82971586424625099</v>
      </c>
      <c r="P22" s="146">
        <f t="shared" si="8"/>
        <v>23169</v>
      </c>
      <c r="Q22" s="145">
        <f t="shared" si="9"/>
        <v>22.858129439621152</v>
      </c>
    </row>
    <row r="23" spans="1:17" ht="20.25" customHeight="1">
      <c r="A23" s="147" t="s">
        <v>40</v>
      </c>
      <c r="B23" s="132">
        <f t="shared" si="0"/>
        <v>139387</v>
      </c>
      <c r="C23" s="133">
        <v>132067</v>
      </c>
      <c r="D23" s="134">
        <f t="shared" si="4"/>
        <v>94.748434215529414</v>
      </c>
      <c r="E23" s="115"/>
      <c r="F23" s="393">
        <v>7165</v>
      </c>
      <c r="G23" s="134">
        <f t="shared" si="5"/>
        <v>5.1403645964114304</v>
      </c>
      <c r="H23" s="148">
        <f t="shared" si="1"/>
        <v>139232</v>
      </c>
      <c r="I23" s="135">
        <f t="shared" si="2"/>
        <v>99.888798811940845</v>
      </c>
      <c r="J23" s="122">
        <v>155</v>
      </c>
      <c r="K23" s="134">
        <f t="shared" si="6"/>
        <v>0.11120118805914468</v>
      </c>
      <c r="L23" s="154">
        <v>0</v>
      </c>
      <c r="M23" s="134">
        <f t="shared" si="7"/>
        <v>0</v>
      </c>
      <c r="N23" s="120">
        <f t="shared" si="3"/>
        <v>155</v>
      </c>
      <c r="O23" s="121">
        <f t="shared" si="3"/>
        <v>0.11120118805914468</v>
      </c>
      <c r="P23" s="149">
        <f t="shared" si="8"/>
        <v>7320</v>
      </c>
      <c r="Q23" s="121">
        <f t="shared" si="9"/>
        <v>5.251565784470575</v>
      </c>
    </row>
    <row r="24" spans="1:17" ht="20.25" customHeight="1">
      <c r="A24" s="131" t="s">
        <v>41</v>
      </c>
      <c r="B24" s="136">
        <f t="shared" si="0"/>
        <v>132182</v>
      </c>
      <c r="C24" s="125">
        <v>125843</v>
      </c>
      <c r="D24" s="126">
        <f t="shared" si="4"/>
        <v>95.204339471334976</v>
      </c>
      <c r="E24" s="127"/>
      <c r="F24" s="394">
        <v>6134</v>
      </c>
      <c r="G24" s="126">
        <f t="shared" si="5"/>
        <v>4.6405713334644654</v>
      </c>
      <c r="H24" s="385">
        <f t="shared" si="1"/>
        <v>131977</v>
      </c>
      <c r="I24" s="128">
        <f t="shared" si="2"/>
        <v>99.84491080479944</v>
      </c>
      <c r="J24" s="129">
        <v>205</v>
      </c>
      <c r="K24" s="126">
        <f t="shared" si="6"/>
        <v>0.15508919520055681</v>
      </c>
      <c r="L24" s="130">
        <v>0</v>
      </c>
      <c r="M24" s="126">
        <f t="shared" si="7"/>
        <v>0</v>
      </c>
      <c r="N24" s="130">
        <f t="shared" si="3"/>
        <v>205</v>
      </c>
      <c r="O24" s="128">
        <f t="shared" si="3"/>
        <v>0.15508919520055681</v>
      </c>
      <c r="P24" s="129">
        <f t="shared" si="8"/>
        <v>6339</v>
      </c>
      <c r="Q24" s="128">
        <f t="shared" si="9"/>
        <v>4.7956605286650227</v>
      </c>
    </row>
    <row r="25" spans="1:17" ht="20.25" customHeight="1">
      <c r="A25" s="131" t="s">
        <v>42</v>
      </c>
      <c r="B25" s="136">
        <f t="shared" si="0"/>
        <v>40190</v>
      </c>
      <c r="C25" s="125">
        <v>30170</v>
      </c>
      <c r="D25" s="126">
        <f t="shared" si="4"/>
        <v>75.068424981338637</v>
      </c>
      <c r="E25" s="127"/>
      <c r="F25" s="394">
        <v>9763</v>
      </c>
      <c r="G25" s="126">
        <f t="shared" si="5"/>
        <v>24.292112465787511</v>
      </c>
      <c r="H25" s="385">
        <f t="shared" si="1"/>
        <v>39933</v>
      </c>
      <c r="I25" s="128">
        <f t="shared" si="2"/>
        <v>99.360537447126148</v>
      </c>
      <c r="J25" s="129">
        <v>257</v>
      </c>
      <c r="K25" s="126">
        <f t="shared" si="6"/>
        <v>0.63946255287384923</v>
      </c>
      <c r="L25" s="130">
        <v>0</v>
      </c>
      <c r="M25" s="126">
        <f t="shared" si="7"/>
        <v>0</v>
      </c>
      <c r="N25" s="130">
        <f t="shared" si="3"/>
        <v>257</v>
      </c>
      <c r="O25" s="128">
        <f t="shared" si="3"/>
        <v>0.63946255287384923</v>
      </c>
      <c r="P25" s="129">
        <f t="shared" si="8"/>
        <v>10020</v>
      </c>
      <c r="Q25" s="128">
        <f t="shared" si="9"/>
        <v>24.931575018661359</v>
      </c>
    </row>
    <row r="26" spans="1:17" ht="20.25" customHeight="1" thickBot="1">
      <c r="A26" s="155" t="s">
        <v>43</v>
      </c>
      <c r="B26" s="132">
        <f t="shared" si="0"/>
        <v>83333</v>
      </c>
      <c r="C26" s="156">
        <v>79481</v>
      </c>
      <c r="D26" s="157">
        <f t="shared" si="4"/>
        <v>95.377581510326038</v>
      </c>
      <c r="E26" s="141"/>
      <c r="F26" s="392">
        <v>3598</v>
      </c>
      <c r="G26" s="157">
        <f t="shared" si="5"/>
        <v>4.3176172704690821</v>
      </c>
      <c r="H26" s="158">
        <f t="shared" si="1"/>
        <v>83079</v>
      </c>
      <c r="I26" s="145">
        <f t="shared" si="2"/>
        <v>99.695198780795124</v>
      </c>
      <c r="J26" s="146">
        <v>254</v>
      </c>
      <c r="K26" s="157">
        <f t="shared" si="6"/>
        <v>0.30480121920487679</v>
      </c>
      <c r="L26" s="151">
        <v>0</v>
      </c>
      <c r="M26" s="157">
        <f t="shared" si="7"/>
        <v>0</v>
      </c>
      <c r="N26" s="151">
        <f t="shared" si="3"/>
        <v>254</v>
      </c>
      <c r="O26" s="142">
        <f t="shared" si="3"/>
        <v>0.30480121920487679</v>
      </c>
      <c r="P26" s="143">
        <f t="shared" si="8"/>
        <v>3852</v>
      </c>
      <c r="Q26" s="142">
        <f t="shared" si="9"/>
        <v>4.6224184896739589</v>
      </c>
    </row>
    <row r="27" spans="1:17" ht="20.25" customHeight="1" thickBot="1">
      <c r="A27" s="159" t="s">
        <v>93</v>
      </c>
      <c r="B27" s="160">
        <f>SUM(B8:B26)</f>
        <v>8949674</v>
      </c>
      <c r="C27" s="161">
        <f>SUM(C8:C26)</f>
        <v>8659936</v>
      </c>
      <c r="D27" s="162">
        <f>C27/B27*100</f>
        <v>96.762585989165643</v>
      </c>
      <c r="E27" s="163"/>
      <c r="F27" s="164">
        <f>SUM(F8:F26)</f>
        <v>271030</v>
      </c>
      <c r="G27" s="162">
        <f>F27/B27*100</f>
        <v>3.028378463841253</v>
      </c>
      <c r="H27" s="389">
        <f>SUM(H8:H26)</f>
        <v>8930966</v>
      </c>
      <c r="I27" s="165">
        <f>SUM(D27+G27)</f>
        <v>99.790964453006893</v>
      </c>
      <c r="J27" s="401">
        <f>SUM(J8:J26)</f>
        <v>18621</v>
      </c>
      <c r="K27" s="162">
        <f t="shared" si="6"/>
        <v>0.20806344454557787</v>
      </c>
      <c r="L27" s="166">
        <f>SUM(L8:L26)</f>
        <v>87</v>
      </c>
      <c r="M27" s="162">
        <f>L27/B27*100</f>
        <v>9.7210244753049115E-4</v>
      </c>
      <c r="N27" s="166">
        <f>SUM(J27+L27)</f>
        <v>18708</v>
      </c>
      <c r="O27" s="118">
        <f t="shared" ref="O27:O43" si="10">SUM(K27,M27)</f>
        <v>0.20903554699310836</v>
      </c>
      <c r="P27" s="167">
        <f>F27+J27</f>
        <v>289651</v>
      </c>
      <c r="Q27" s="118">
        <f t="shared" si="9"/>
        <v>3.2364419083868308</v>
      </c>
    </row>
    <row r="28" spans="1:17" ht="20.25" customHeight="1">
      <c r="A28" s="147" t="s">
        <v>45</v>
      </c>
      <c r="B28" s="132">
        <f t="shared" ref="B28:B41" si="11">SUM(H28,N28)</f>
        <v>31431</v>
      </c>
      <c r="C28" s="133">
        <v>24388</v>
      </c>
      <c r="D28" s="134">
        <f t="shared" si="4"/>
        <v>77.592186058350038</v>
      </c>
      <c r="E28" s="152"/>
      <c r="F28" s="393">
        <v>6976</v>
      </c>
      <c r="G28" s="134">
        <f t="shared" si="5"/>
        <v>22.194648595335813</v>
      </c>
      <c r="H28" s="148">
        <f t="shared" ref="H28:H41" si="12">SUM(C28,F28)</f>
        <v>31364</v>
      </c>
      <c r="I28" s="135">
        <f t="shared" si="2"/>
        <v>99.786834653685844</v>
      </c>
      <c r="J28" s="122">
        <v>67</v>
      </c>
      <c r="K28" s="134">
        <f>J28/B28*100</f>
        <v>0.21316534631414846</v>
      </c>
      <c r="L28" s="120">
        <v>0</v>
      </c>
      <c r="M28" s="134">
        <f>L28/B28*100</f>
        <v>0</v>
      </c>
      <c r="N28" s="120">
        <f t="shared" ref="N28:N41" si="13">SUM(J28,L28)</f>
        <v>67</v>
      </c>
      <c r="O28" s="121">
        <f t="shared" si="10"/>
        <v>0.21316534631414846</v>
      </c>
      <c r="P28" s="149">
        <f t="shared" ref="P28:P41" si="14">SUM(F28,J28)</f>
        <v>7043</v>
      </c>
      <c r="Q28" s="121">
        <f>P28/B28*100</f>
        <v>22.407813941649962</v>
      </c>
    </row>
    <row r="29" spans="1:17" ht="20.25" customHeight="1">
      <c r="A29" s="131" t="s">
        <v>46</v>
      </c>
      <c r="B29" s="136">
        <f t="shared" si="11"/>
        <v>48631</v>
      </c>
      <c r="C29" s="125">
        <v>44909</v>
      </c>
      <c r="D29" s="126">
        <f t="shared" si="4"/>
        <v>92.346445682794922</v>
      </c>
      <c r="E29" s="127"/>
      <c r="F29" s="394">
        <v>3523</v>
      </c>
      <c r="G29" s="126">
        <f t="shared" si="5"/>
        <v>7.2443503115296837</v>
      </c>
      <c r="H29" s="385">
        <f t="shared" si="12"/>
        <v>48432</v>
      </c>
      <c r="I29" s="128">
        <f t="shared" si="2"/>
        <v>99.590795994324608</v>
      </c>
      <c r="J29" s="129">
        <v>199</v>
      </c>
      <c r="K29" s="126">
        <f t="shared" ref="K29:K41" si="15">J29/B29*100</f>
        <v>0.40920400567539228</v>
      </c>
      <c r="L29" s="130">
        <v>0</v>
      </c>
      <c r="M29" s="126">
        <f t="shared" ref="M29:M41" si="16">L29/B29*100</f>
        <v>0</v>
      </c>
      <c r="N29" s="130">
        <f t="shared" si="13"/>
        <v>199</v>
      </c>
      <c r="O29" s="128">
        <f t="shared" si="10"/>
        <v>0.40920400567539228</v>
      </c>
      <c r="P29" s="129">
        <f t="shared" si="14"/>
        <v>3722</v>
      </c>
      <c r="Q29" s="128">
        <f t="shared" ref="Q29:Q41" si="17">P29/B29*100</f>
        <v>7.6535543172050744</v>
      </c>
    </row>
    <row r="30" spans="1:17" ht="20.25" customHeight="1">
      <c r="A30" s="131" t="s">
        <v>47</v>
      </c>
      <c r="B30" s="136">
        <f t="shared" si="11"/>
        <v>31353</v>
      </c>
      <c r="C30" s="125">
        <v>21706</v>
      </c>
      <c r="D30" s="126">
        <f t="shared" si="4"/>
        <v>69.231014575957644</v>
      </c>
      <c r="E30" s="127"/>
      <c r="F30" s="394">
        <v>9436</v>
      </c>
      <c r="G30" s="126">
        <f t="shared" si="5"/>
        <v>30.096003572225943</v>
      </c>
      <c r="H30" s="385">
        <f t="shared" si="12"/>
        <v>31142</v>
      </c>
      <c r="I30" s="128">
        <f t="shared" si="2"/>
        <v>99.327018148183583</v>
      </c>
      <c r="J30" s="129">
        <v>211</v>
      </c>
      <c r="K30" s="126">
        <f t="shared" si="15"/>
        <v>0.67298185181641312</v>
      </c>
      <c r="L30" s="130">
        <v>0</v>
      </c>
      <c r="M30" s="126">
        <f t="shared" si="16"/>
        <v>0</v>
      </c>
      <c r="N30" s="130">
        <f t="shared" si="13"/>
        <v>211</v>
      </c>
      <c r="O30" s="128">
        <f t="shared" si="10"/>
        <v>0.67298185181641312</v>
      </c>
      <c r="P30" s="129">
        <f t="shared" si="14"/>
        <v>9647</v>
      </c>
      <c r="Q30" s="128">
        <f t="shared" si="17"/>
        <v>30.768985424042356</v>
      </c>
    </row>
    <row r="31" spans="1:17" ht="20.25" customHeight="1" thickBot="1">
      <c r="A31" s="137" t="s">
        <v>48</v>
      </c>
      <c r="B31" s="138">
        <f t="shared" si="11"/>
        <v>27120</v>
      </c>
      <c r="C31" s="139">
        <v>21300</v>
      </c>
      <c r="D31" s="140">
        <f t="shared" si="4"/>
        <v>78.539823008849567</v>
      </c>
      <c r="E31" s="141"/>
      <c r="F31" s="392">
        <v>5481</v>
      </c>
      <c r="G31" s="140">
        <f t="shared" si="5"/>
        <v>20.210176991150441</v>
      </c>
      <c r="H31" s="387">
        <f t="shared" si="12"/>
        <v>26781</v>
      </c>
      <c r="I31" s="142">
        <f t="shared" si="2"/>
        <v>98.75</v>
      </c>
      <c r="J31" s="143">
        <v>339</v>
      </c>
      <c r="K31" s="140">
        <f t="shared" si="15"/>
        <v>1.25</v>
      </c>
      <c r="L31" s="151">
        <v>0</v>
      </c>
      <c r="M31" s="140">
        <f t="shared" si="16"/>
        <v>0</v>
      </c>
      <c r="N31" s="151">
        <f t="shared" si="13"/>
        <v>339</v>
      </c>
      <c r="O31" s="142">
        <f t="shared" si="10"/>
        <v>1.25</v>
      </c>
      <c r="P31" s="143">
        <f t="shared" si="14"/>
        <v>5820</v>
      </c>
      <c r="Q31" s="142">
        <f t="shared" si="17"/>
        <v>21.460176991150444</v>
      </c>
    </row>
    <row r="32" spans="1:17" ht="20.25" customHeight="1">
      <c r="A32" s="147" t="s">
        <v>94</v>
      </c>
      <c r="B32" s="132">
        <f t="shared" si="11"/>
        <v>9098</v>
      </c>
      <c r="C32" s="133">
        <v>5388</v>
      </c>
      <c r="D32" s="134">
        <f t="shared" si="4"/>
        <v>59.221806990547378</v>
      </c>
      <c r="E32" s="152"/>
      <c r="F32" s="164">
        <v>3615</v>
      </c>
      <c r="G32" s="134">
        <f t="shared" si="5"/>
        <v>39.734007474170149</v>
      </c>
      <c r="H32" s="148">
        <f t="shared" si="12"/>
        <v>9003</v>
      </c>
      <c r="I32" s="135">
        <f t="shared" si="2"/>
        <v>98.95581446471752</v>
      </c>
      <c r="J32" s="122">
        <v>95</v>
      </c>
      <c r="K32" s="134">
        <f t="shared" si="15"/>
        <v>1.0441855352824798</v>
      </c>
      <c r="L32" s="153">
        <v>0</v>
      </c>
      <c r="M32" s="134">
        <f t="shared" si="16"/>
        <v>0</v>
      </c>
      <c r="N32" s="153">
        <f t="shared" si="13"/>
        <v>95</v>
      </c>
      <c r="O32" s="135">
        <f t="shared" si="10"/>
        <v>1.0441855352824798</v>
      </c>
      <c r="P32" s="122">
        <f t="shared" si="14"/>
        <v>3710</v>
      </c>
      <c r="Q32" s="135">
        <f t="shared" si="17"/>
        <v>40.778193009452629</v>
      </c>
    </row>
    <row r="33" spans="1:17" ht="20.25" customHeight="1">
      <c r="A33" s="131" t="s">
        <v>50</v>
      </c>
      <c r="B33" s="136">
        <f t="shared" si="11"/>
        <v>17219</v>
      </c>
      <c r="C33" s="125">
        <v>15388</v>
      </c>
      <c r="D33" s="126">
        <f t="shared" si="4"/>
        <v>89.366397584064117</v>
      </c>
      <c r="E33" s="127"/>
      <c r="F33" s="394">
        <v>1761</v>
      </c>
      <c r="G33" s="126">
        <f t="shared" si="5"/>
        <v>10.227074743016436</v>
      </c>
      <c r="H33" s="385">
        <f t="shared" si="12"/>
        <v>17149</v>
      </c>
      <c r="I33" s="128">
        <f t="shared" si="2"/>
        <v>99.593472327080548</v>
      </c>
      <c r="J33" s="129">
        <v>70</v>
      </c>
      <c r="K33" s="126">
        <f t="shared" si="15"/>
        <v>0.40652767291944941</v>
      </c>
      <c r="L33" s="130">
        <v>0</v>
      </c>
      <c r="M33" s="126">
        <f t="shared" si="16"/>
        <v>0</v>
      </c>
      <c r="N33" s="130">
        <f t="shared" si="13"/>
        <v>70</v>
      </c>
      <c r="O33" s="128">
        <f t="shared" si="10"/>
        <v>0.40652767291944941</v>
      </c>
      <c r="P33" s="129">
        <f t="shared" si="14"/>
        <v>1831</v>
      </c>
      <c r="Q33" s="128">
        <f t="shared" si="17"/>
        <v>10.633602415935885</v>
      </c>
    </row>
    <row r="34" spans="1:17" ht="20.25" customHeight="1">
      <c r="A34" s="131" t="s">
        <v>51</v>
      </c>
      <c r="B34" s="132">
        <f t="shared" si="11"/>
        <v>10477</v>
      </c>
      <c r="C34" s="125">
        <v>8910</v>
      </c>
      <c r="D34" s="126">
        <f t="shared" si="4"/>
        <v>85.0434284623461</v>
      </c>
      <c r="E34" s="127"/>
      <c r="F34" s="394">
        <v>1405</v>
      </c>
      <c r="G34" s="126">
        <f t="shared" si="5"/>
        <v>13.410327383793069</v>
      </c>
      <c r="H34" s="385">
        <f t="shared" si="12"/>
        <v>10315</v>
      </c>
      <c r="I34" s="128">
        <f t="shared" si="2"/>
        <v>98.453755846139174</v>
      </c>
      <c r="J34" s="129">
        <v>162</v>
      </c>
      <c r="K34" s="126">
        <f t="shared" si="15"/>
        <v>1.546244153860838</v>
      </c>
      <c r="L34" s="130">
        <v>0</v>
      </c>
      <c r="M34" s="126">
        <f t="shared" si="16"/>
        <v>0</v>
      </c>
      <c r="N34" s="130">
        <f t="shared" si="13"/>
        <v>162</v>
      </c>
      <c r="O34" s="128">
        <f t="shared" si="10"/>
        <v>1.546244153860838</v>
      </c>
      <c r="P34" s="129">
        <f t="shared" si="14"/>
        <v>1567</v>
      </c>
      <c r="Q34" s="128">
        <f t="shared" si="17"/>
        <v>14.956571537653909</v>
      </c>
    </row>
    <row r="35" spans="1:17" ht="20.25" customHeight="1">
      <c r="A35" s="131" t="s">
        <v>52</v>
      </c>
      <c r="B35" s="136">
        <f t="shared" si="11"/>
        <v>9377</v>
      </c>
      <c r="C35" s="125">
        <v>7167</v>
      </c>
      <c r="D35" s="126">
        <f t="shared" si="4"/>
        <v>76.431694571824679</v>
      </c>
      <c r="E35" s="127"/>
      <c r="F35" s="394">
        <v>2035</v>
      </c>
      <c r="G35" s="126">
        <f t="shared" si="5"/>
        <v>21.702036898794923</v>
      </c>
      <c r="H35" s="385">
        <f t="shared" si="12"/>
        <v>9202</v>
      </c>
      <c r="I35" s="128">
        <f t="shared" si="2"/>
        <v>98.133731470619608</v>
      </c>
      <c r="J35" s="129">
        <v>175</v>
      </c>
      <c r="K35" s="126">
        <f t="shared" si="15"/>
        <v>1.8662685293803989</v>
      </c>
      <c r="L35" s="130">
        <v>0</v>
      </c>
      <c r="M35" s="126">
        <f t="shared" si="16"/>
        <v>0</v>
      </c>
      <c r="N35" s="130">
        <f t="shared" si="13"/>
        <v>175</v>
      </c>
      <c r="O35" s="128">
        <f t="shared" si="10"/>
        <v>1.8662685293803989</v>
      </c>
      <c r="P35" s="129">
        <f t="shared" si="14"/>
        <v>2210</v>
      </c>
      <c r="Q35" s="128">
        <f t="shared" si="17"/>
        <v>23.568305428175325</v>
      </c>
    </row>
    <row r="36" spans="1:17" ht="20.25" customHeight="1" thickBot="1">
      <c r="A36" s="137" t="s">
        <v>53</v>
      </c>
      <c r="B36" s="138">
        <f t="shared" si="11"/>
        <v>18677</v>
      </c>
      <c r="C36" s="139">
        <v>13588</v>
      </c>
      <c r="D36" s="140">
        <f t="shared" si="4"/>
        <v>72.752583391336927</v>
      </c>
      <c r="E36" s="141"/>
      <c r="F36" s="392">
        <v>5025</v>
      </c>
      <c r="G36" s="140">
        <f t="shared" si="5"/>
        <v>26.904749156716818</v>
      </c>
      <c r="H36" s="387">
        <f t="shared" si="12"/>
        <v>18613</v>
      </c>
      <c r="I36" s="142">
        <f t="shared" si="2"/>
        <v>99.657332548053745</v>
      </c>
      <c r="J36" s="146">
        <v>64</v>
      </c>
      <c r="K36" s="157">
        <f t="shared" si="15"/>
        <v>0.34266745194624404</v>
      </c>
      <c r="L36" s="144">
        <v>0</v>
      </c>
      <c r="M36" s="157">
        <f t="shared" si="16"/>
        <v>0</v>
      </c>
      <c r="N36" s="144">
        <f t="shared" si="13"/>
        <v>64</v>
      </c>
      <c r="O36" s="145">
        <f t="shared" si="10"/>
        <v>0.34266745194624404</v>
      </c>
      <c r="P36" s="146">
        <f t="shared" si="14"/>
        <v>5089</v>
      </c>
      <c r="Q36" s="145">
        <f t="shared" si="17"/>
        <v>27.247416608663062</v>
      </c>
    </row>
    <row r="37" spans="1:17" ht="20.25" customHeight="1">
      <c r="A37" s="147" t="s">
        <v>54</v>
      </c>
      <c r="B37" s="132">
        <f t="shared" si="11"/>
        <v>10978</v>
      </c>
      <c r="C37" s="133">
        <v>5150</v>
      </c>
      <c r="D37" s="134">
        <f t="shared" si="4"/>
        <v>46.912005829841505</v>
      </c>
      <c r="E37" s="152"/>
      <c r="F37" s="168">
        <v>5753</v>
      </c>
      <c r="G37" s="134">
        <f t="shared" si="5"/>
        <v>52.404809619238478</v>
      </c>
      <c r="H37" s="148">
        <f t="shared" si="12"/>
        <v>10903</v>
      </c>
      <c r="I37" s="135">
        <f t="shared" si="2"/>
        <v>99.316815449079982</v>
      </c>
      <c r="J37" s="149">
        <v>75</v>
      </c>
      <c r="K37" s="169">
        <f t="shared" si="15"/>
        <v>0.68318455092002184</v>
      </c>
      <c r="L37" s="120">
        <v>0</v>
      </c>
      <c r="M37" s="169">
        <f t="shared" si="16"/>
        <v>0</v>
      </c>
      <c r="N37" s="120">
        <f t="shared" si="13"/>
        <v>75</v>
      </c>
      <c r="O37" s="121">
        <f t="shared" si="10"/>
        <v>0.68318455092002184</v>
      </c>
      <c r="P37" s="149">
        <f t="shared" si="14"/>
        <v>5828</v>
      </c>
      <c r="Q37" s="121">
        <f t="shared" si="17"/>
        <v>53.087994170158503</v>
      </c>
    </row>
    <row r="38" spans="1:17" ht="20.25" customHeight="1">
      <c r="A38" s="131" t="s">
        <v>55</v>
      </c>
      <c r="B38" s="136">
        <f t="shared" si="11"/>
        <v>6511</v>
      </c>
      <c r="C38" s="125">
        <v>642</v>
      </c>
      <c r="D38" s="126">
        <f t="shared" si="4"/>
        <v>9.8602365228075577</v>
      </c>
      <c r="E38" s="127"/>
      <c r="F38" s="394">
        <v>5775</v>
      </c>
      <c r="G38" s="126">
        <f t="shared" si="5"/>
        <v>88.696052833666101</v>
      </c>
      <c r="H38" s="385">
        <f t="shared" si="12"/>
        <v>6417</v>
      </c>
      <c r="I38" s="128">
        <f t="shared" si="2"/>
        <v>98.556289356473656</v>
      </c>
      <c r="J38" s="129">
        <v>94</v>
      </c>
      <c r="K38" s="126">
        <f t="shared" si="15"/>
        <v>1.44371064352634</v>
      </c>
      <c r="L38" s="130">
        <v>0</v>
      </c>
      <c r="M38" s="126">
        <f t="shared" si="16"/>
        <v>0</v>
      </c>
      <c r="N38" s="130">
        <f t="shared" si="13"/>
        <v>94</v>
      </c>
      <c r="O38" s="128">
        <f t="shared" si="10"/>
        <v>1.44371064352634</v>
      </c>
      <c r="P38" s="129">
        <f t="shared" si="14"/>
        <v>5869</v>
      </c>
      <c r="Q38" s="128">
        <f t="shared" si="17"/>
        <v>90.139763477192446</v>
      </c>
    </row>
    <row r="39" spans="1:17" ht="20.25" customHeight="1">
      <c r="A39" s="131" t="s">
        <v>56</v>
      </c>
      <c r="B39" s="132">
        <f t="shared" si="11"/>
        <v>22855</v>
      </c>
      <c r="C39" s="125">
        <v>20056</v>
      </c>
      <c r="D39" s="126">
        <f t="shared" si="4"/>
        <v>87.75322686501859</v>
      </c>
      <c r="E39" s="127"/>
      <c r="F39" s="394">
        <v>2751</v>
      </c>
      <c r="G39" s="126">
        <f t="shared" si="5"/>
        <v>12.036753445635529</v>
      </c>
      <c r="H39" s="385">
        <f t="shared" si="12"/>
        <v>22807</v>
      </c>
      <c r="I39" s="128">
        <f t="shared" si="2"/>
        <v>99.789980310654116</v>
      </c>
      <c r="J39" s="129">
        <v>48</v>
      </c>
      <c r="K39" s="126">
        <f t="shared" si="15"/>
        <v>0.21001968934587617</v>
      </c>
      <c r="L39" s="130">
        <v>0</v>
      </c>
      <c r="M39" s="126">
        <f t="shared" si="16"/>
        <v>0</v>
      </c>
      <c r="N39" s="130">
        <f t="shared" si="13"/>
        <v>48</v>
      </c>
      <c r="O39" s="128">
        <f t="shared" si="10"/>
        <v>0.21001968934587617</v>
      </c>
      <c r="P39" s="129">
        <f t="shared" si="14"/>
        <v>2799</v>
      </c>
      <c r="Q39" s="128">
        <f t="shared" si="17"/>
        <v>12.246773134981405</v>
      </c>
    </row>
    <row r="40" spans="1:17" ht="20.25" customHeight="1">
      <c r="A40" s="131" t="s">
        <v>57</v>
      </c>
      <c r="B40" s="136">
        <f t="shared" si="11"/>
        <v>39412</v>
      </c>
      <c r="C40" s="125">
        <v>35169</v>
      </c>
      <c r="D40" s="126">
        <f t="shared" si="4"/>
        <v>89.234243377651481</v>
      </c>
      <c r="E40" s="127"/>
      <c r="F40" s="394">
        <v>4002</v>
      </c>
      <c r="G40" s="126">
        <f t="shared" si="5"/>
        <v>10.154267735715012</v>
      </c>
      <c r="H40" s="385">
        <f t="shared" si="12"/>
        <v>39171</v>
      </c>
      <c r="I40" s="128">
        <f t="shared" si="2"/>
        <v>99.388511113366491</v>
      </c>
      <c r="J40" s="129">
        <v>241</v>
      </c>
      <c r="K40" s="126">
        <f t="shared" si="15"/>
        <v>0.61148888663351264</v>
      </c>
      <c r="L40" s="130">
        <v>0</v>
      </c>
      <c r="M40" s="126">
        <f t="shared" si="16"/>
        <v>0</v>
      </c>
      <c r="N40" s="130">
        <f t="shared" si="13"/>
        <v>241</v>
      </c>
      <c r="O40" s="128">
        <f t="shared" si="10"/>
        <v>0.61148888663351264</v>
      </c>
      <c r="P40" s="129">
        <f t="shared" si="14"/>
        <v>4243</v>
      </c>
      <c r="Q40" s="128">
        <f t="shared" si="17"/>
        <v>10.765756622348523</v>
      </c>
    </row>
    <row r="41" spans="1:17" ht="20.25" customHeight="1" thickBot="1">
      <c r="A41" s="137" t="s">
        <v>58</v>
      </c>
      <c r="B41" s="138">
        <f t="shared" si="11"/>
        <v>2981</v>
      </c>
      <c r="C41" s="139">
        <v>2778</v>
      </c>
      <c r="D41" s="140">
        <f t="shared" si="4"/>
        <v>93.190204629319012</v>
      </c>
      <c r="E41" s="141"/>
      <c r="F41" s="170">
        <v>191</v>
      </c>
      <c r="G41" s="140">
        <f t="shared" si="5"/>
        <v>6.4072458906407244</v>
      </c>
      <c r="H41" s="387">
        <f t="shared" si="12"/>
        <v>2969</v>
      </c>
      <c r="I41" s="142">
        <f t="shared" si="2"/>
        <v>99.597450519959736</v>
      </c>
      <c r="J41" s="143">
        <v>12</v>
      </c>
      <c r="K41" s="140">
        <f t="shared" si="15"/>
        <v>0.40254948004025493</v>
      </c>
      <c r="L41" s="151">
        <v>0</v>
      </c>
      <c r="M41" s="140">
        <f t="shared" si="16"/>
        <v>0</v>
      </c>
      <c r="N41" s="151">
        <f t="shared" si="13"/>
        <v>12</v>
      </c>
      <c r="O41" s="142">
        <f t="shared" si="10"/>
        <v>0.40254948004025493</v>
      </c>
      <c r="P41" s="143">
        <f t="shared" si="14"/>
        <v>203</v>
      </c>
      <c r="Q41" s="142">
        <f t="shared" si="17"/>
        <v>6.8097953706809795</v>
      </c>
    </row>
    <row r="42" spans="1:17" ht="20.25" customHeight="1" thickBot="1">
      <c r="A42" s="159" t="s">
        <v>95</v>
      </c>
      <c r="B42" s="160">
        <f>SUM(B28:B41)</f>
        <v>286120</v>
      </c>
      <c r="C42" s="161">
        <f>SUM(C28:C41)</f>
        <v>226539</v>
      </c>
      <c r="D42" s="162">
        <f>C42/B42*100</f>
        <v>79.176219767929553</v>
      </c>
      <c r="E42" s="171"/>
      <c r="F42" s="390">
        <f>SUM(F28:F41)</f>
        <v>57729</v>
      </c>
      <c r="G42" s="162">
        <f>F42/B42*100</f>
        <v>20.176499370893332</v>
      </c>
      <c r="H42" s="389">
        <f>SUM(H28:H41)</f>
        <v>284268</v>
      </c>
      <c r="I42" s="165">
        <f t="shared" si="2"/>
        <v>99.352719138822891</v>
      </c>
      <c r="J42" s="401">
        <f>SUM(J28:J41)</f>
        <v>1852</v>
      </c>
      <c r="K42" s="162">
        <f>J42/B42*100</f>
        <v>0.64728086117712846</v>
      </c>
      <c r="L42" s="172">
        <f>SUM(L28:L41)</f>
        <v>0</v>
      </c>
      <c r="M42" s="162">
        <f>L42/B42*100</f>
        <v>0</v>
      </c>
      <c r="N42" s="172">
        <f>SUM(N28:N41)</f>
        <v>1852</v>
      </c>
      <c r="O42" s="165">
        <f>SUM(K42,M42)</f>
        <v>0.64728086117712846</v>
      </c>
      <c r="P42" s="401">
        <f>SUM(P28:P41)</f>
        <v>59581</v>
      </c>
      <c r="Q42" s="165">
        <f>P42/B42*100</f>
        <v>20.823780232070462</v>
      </c>
    </row>
    <row r="43" spans="1:17" ht="20.25" customHeight="1" thickBot="1">
      <c r="A43" s="404" t="s">
        <v>96</v>
      </c>
      <c r="B43" s="173">
        <f>B27+B42</f>
        <v>9235794</v>
      </c>
      <c r="C43" s="174">
        <f>C27+C42</f>
        <v>8886475</v>
      </c>
      <c r="D43" s="175">
        <f>C43/B43*100</f>
        <v>96.217769690402363</v>
      </c>
      <c r="E43" s="163"/>
      <c r="F43" s="390">
        <f>F27+F42</f>
        <v>328759</v>
      </c>
      <c r="G43" s="175">
        <f>F43/B43*100</f>
        <v>3.5596181551905555</v>
      </c>
      <c r="H43" s="176">
        <f>H27+H42</f>
        <v>9215234</v>
      </c>
      <c r="I43" s="177">
        <f t="shared" si="2"/>
        <v>99.777387845592912</v>
      </c>
      <c r="J43" s="401">
        <f>J27+J42</f>
        <v>20473</v>
      </c>
      <c r="K43" s="162">
        <f>J43/B43*100</f>
        <v>0.22167016717783006</v>
      </c>
      <c r="L43" s="172">
        <f>L27+L42</f>
        <v>87</v>
      </c>
      <c r="M43" s="162">
        <f>L43/B43*100</f>
        <v>9.4198722925175672E-4</v>
      </c>
      <c r="N43" s="172">
        <f>N27+N42</f>
        <v>20560</v>
      </c>
      <c r="O43" s="165">
        <f t="shared" si="10"/>
        <v>0.22261215440708182</v>
      </c>
      <c r="P43" s="401">
        <f>P27+P42</f>
        <v>349232</v>
      </c>
      <c r="Q43" s="165">
        <f>P43/B43*100</f>
        <v>3.7812883223683853</v>
      </c>
    </row>
    <row r="44" spans="1:17" s="75" customFormat="1" ht="16.5" customHeight="1">
      <c r="A44" s="75" t="str">
        <f>"(注）逗子市の計画処理区域内人口には、米軍住宅地の収集人口 3,000 人を含む。"</f>
        <v>(注）逗子市の計画処理区域内人口には、米軍住宅地の収集人口 3,000 人を含む。</v>
      </c>
      <c r="D44" s="81"/>
      <c r="G44" s="81"/>
      <c r="I44" s="81"/>
      <c r="K44" s="81"/>
      <c r="M44" s="81"/>
      <c r="O44" s="81"/>
      <c r="Q44" s="81"/>
    </row>
    <row r="45" spans="1:17" ht="16.5" customHeight="1">
      <c r="A45" s="2"/>
      <c r="B45" s="2"/>
      <c r="C45" s="2"/>
    </row>
    <row r="46" spans="1:17" ht="16.5" customHeight="1">
      <c r="A46" s="2"/>
      <c r="B46" s="2"/>
      <c r="C46" s="2"/>
    </row>
    <row r="60" spans="1:2" ht="16.5" customHeight="1">
      <c r="A60" s="76"/>
      <c r="B60" s="76"/>
    </row>
  </sheetData>
  <mergeCells count="6">
    <mergeCell ref="A5:A6"/>
    <mergeCell ref="C5:I5"/>
    <mergeCell ref="J5:O5"/>
    <mergeCell ref="I6:I7"/>
    <mergeCell ref="O6:O7"/>
    <mergeCell ref="E7:F7"/>
  </mergeCells>
  <phoneticPr fontId="13"/>
  <conditionalFormatting sqref="B8:Q43">
    <cfRule type="cellIs" dxfId="8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39370078740157483"/>
  <pageSetup paperSize="9" scale="84" orientation="portrait" r:id="rId1"/>
  <headerFooter alignWithMargins="0"/>
  <colBreaks count="1" manualBreakCount="1">
    <brk id="9" max="44" man="1"/>
  </colBreaks>
  <ignoredErrors>
    <ignoredError sqref="K27:P27 K42:O43 G42:I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view="pageBreakPreview" zoomScaleNormal="100" zoomScaleSheetLayoutView="100" workbookViewId="0">
      <pane xSplit="1" ySplit="7" topLeftCell="B32" activePane="bottomRight" state="frozen"/>
      <selection activeCell="E17" sqref="E17"/>
      <selection pane="topRight" activeCell="E17" sqref="E17"/>
      <selection pane="bottomLeft" activeCell="E17" sqref="E17"/>
      <selection pane="bottomRight" activeCell="K31" sqref="K31"/>
    </sheetView>
  </sheetViews>
  <sheetFormatPr defaultColWidth="13.625" defaultRowHeight="16.5" customHeight="1"/>
  <cols>
    <col min="1" max="1" width="14.125" style="7" customWidth="1"/>
    <col min="2" max="2" width="11.125" style="77" customWidth="1"/>
    <col min="3" max="3" width="4.625" style="77" customWidth="1"/>
    <col min="4" max="4" width="7.125" style="2" customWidth="1"/>
    <col min="5" max="5" width="11.125" style="2" customWidth="1"/>
    <col min="6" max="6" width="11.625" style="2" customWidth="1"/>
    <col min="7" max="7" width="10.875" style="2" customWidth="1"/>
    <col min="8" max="8" width="11.125" style="2" customWidth="1"/>
    <col min="9" max="9" width="11.625" style="2" customWidth="1"/>
    <col min="10" max="10" width="10.625" style="2" customWidth="1"/>
    <col min="11" max="11" width="12.625" style="2" customWidth="1"/>
    <col min="12" max="12" width="10.625" style="2" customWidth="1"/>
    <col min="13" max="15" width="11.625" style="2" customWidth="1"/>
    <col min="16" max="16" width="12.125" style="2" customWidth="1"/>
    <col min="17" max="18" width="10.625" style="2" customWidth="1"/>
    <col min="19" max="19" width="4.875" style="2" customWidth="1"/>
    <col min="20" max="20" width="4.625" style="2" customWidth="1"/>
    <col min="21" max="16384" width="13.625" style="2"/>
  </cols>
  <sheetData>
    <row r="1" spans="1:19" ht="16.5" customHeight="1">
      <c r="A1" s="1" t="s">
        <v>97</v>
      </c>
      <c r="B1" s="1"/>
      <c r="C1" s="1"/>
      <c r="D1" s="1"/>
      <c r="E1" s="1"/>
      <c r="F1" s="1"/>
      <c r="O1" s="77"/>
      <c r="P1" s="77"/>
      <c r="Q1" s="400"/>
      <c r="R1" s="400"/>
    </row>
    <row r="2" spans="1:19" ht="9" customHeight="1">
      <c r="A2" s="3"/>
      <c r="B2" s="3"/>
      <c r="C2" s="3"/>
      <c r="D2" s="3"/>
      <c r="E2" s="3"/>
      <c r="F2" s="3"/>
      <c r="G2" s="178"/>
      <c r="L2" s="80"/>
      <c r="M2" s="80"/>
      <c r="N2" s="80"/>
    </row>
    <row r="3" spans="1:19" s="5" customFormat="1" ht="16.5" customHeight="1" thickBot="1">
      <c r="A3" s="179" t="s">
        <v>98</v>
      </c>
      <c r="B3" s="84"/>
      <c r="C3" s="84"/>
      <c r="D3" s="6"/>
      <c r="E3" s="6"/>
      <c r="G3" s="180"/>
      <c r="R3" s="88" t="s">
        <v>99</v>
      </c>
    </row>
    <row r="4" spans="1:19" s="77" customFormat="1" ht="21" customHeight="1">
      <c r="A4" s="89"/>
      <c r="B4" s="181"/>
      <c r="C4" s="462" t="s">
        <v>100</v>
      </c>
      <c r="D4" s="462"/>
      <c r="E4" s="462"/>
      <c r="F4" s="462"/>
      <c r="G4" s="182"/>
      <c r="H4" s="395"/>
      <c r="I4" s="462" t="s">
        <v>3</v>
      </c>
      <c r="J4" s="462"/>
      <c r="K4" s="462"/>
      <c r="L4" s="182"/>
      <c r="M4" s="463" t="s">
        <v>101</v>
      </c>
      <c r="N4" s="464"/>
      <c r="O4" s="464"/>
      <c r="P4" s="464"/>
      <c r="Q4" s="464"/>
      <c r="R4" s="465"/>
      <c r="S4" s="183"/>
    </row>
    <row r="5" spans="1:19" s="77" customFormat="1" ht="21" customHeight="1">
      <c r="A5" s="466" t="s">
        <v>9</v>
      </c>
      <c r="B5" s="467" t="s">
        <v>102</v>
      </c>
      <c r="C5" s="468"/>
      <c r="D5" s="468"/>
      <c r="E5" s="468"/>
      <c r="F5" s="469"/>
      <c r="G5" s="470" t="s">
        <v>103</v>
      </c>
      <c r="H5" s="473" t="s">
        <v>104</v>
      </c>
      <c r="I5" s="474"/>
      <c r="J5" s="474"/>
      <c r="K5" s="475"/>
      <c r="L5" s="470" t="s">
        <v>103</v>
      </c>
      <c r="M5" s="473" t="s">
        <v>104</v>
      </c>
      <c r="N5" s="474"/>
      <c r="O5" s="474"/>
      <c r="P5" s="475"/>
      <c r="Q5" s="184" t="s">
        <v>105</v>
      </c>
      <c r="R5" s="185"/>
      <c r="S5" s="183"/>
    </row>
    <row r="6" spans="1:19" s="7" customFormat="1" ht="21" customHeight="1">
      <c r="A6" s="466"/>
      <c r="B6" s="405" t="s">
        <v>106</v>
      </c>
      <c r="C6" s="408" t="s">
        <v>76</v>
      </c>
      <c r="D6" s="186"/>
      <c r="E6" s="187" t="s">
        <v>77</v>
      </c>
      <c r="F6" s="103" t="s">
        <v>107</v>
      </c>
      <c r="G6" s="471"/>
      <c r="H6" s="405" t="s">
        <v>108</v>
      </c>
      <c r="I6" s="187" t="s">
        <v>81</v>
      </c>
      <c r="J6" s="187" t="s">
        <v>109</v>
      </c>
      <c r="K6" s="187" t="s">
        <v>110</v>
      </c>
      <c r="L6" s="471"/>
      <c r="M6" s="405" t="s">
        <v>111</v>
      </c>
      <c r="N6" s="187" t="s">
        <v>112</v>
      </c>
      <c r="O6" s="187" t="s">
        <v>113</v>
      </c>
      <c r="P6" s="103" t="s">
        <v>114</v>
      </c>
      <c r="Q6" s="188" t="s">
        <v>115</v>
      </c>
      <c r="R6" s="398" t="s">
        <v>116</v>
      </c>
      <c r="S6" s="189"/>
    </row>
    <row r="7" spans="1:19" s="7" customFormat="1" ht="21" customHeight="1" thickBot="1">
      <c r="A7" s="106"/>
      <c r="B7" s="404" t="s">
        <v>117</v>
      </c>
      <c r="C7" s="476" t="s">
        <v>118</v>
      </c>
      <c r="D7" s="477"/>
      <c r="E7" s="190" t="s">
        <v>119</v>
      </c>
      <c r="F7" s="191" t="s">
        <v>120</v>
      </c>
      <c r="G7" s="472"/>
      <c r="H7" s="404" t="s">
        <v>117</v>
      </c>
      <c r="I7" s="190" t="s">
        <v>118</v>
      </c>
      <c r="J7" s="190" t="s">
        <v>119</v>
      </c>
      <c r="K7" s="191" t="s">
        <v>121</v>
      </c>
      <c r="L7" s="472"/>
      <c r="M7" s="192" t="s">
        <v>122</v>
      </c>
      <c r="N7" s="193" t="s">
        <v>118</v>
      </c>
      <c r="O7" s="193" t="s">
        <v>119</v>
      </c>
      <c r="P7" s="191" t="s">
        <v>123</v>
      </c>
      <c r="Q7" s="194"/>
      <c r="R7" s="399" t="s">
        <v>124</v>
      </c>
      <c r="S7" s="189"/>
    </row>
    <row r="8" spans="1:19" ht="21" customHeight="1">
      <c r="A8" s="111" t="s">
        <v>25</v>
      </c>
      <c r="B8" s="122">
        <v>6269</v>
      </c>
      <c r="C8" s="457">
        <v>0</v>
      </c>
      <c r="D8" s="458"/>
      <c r="E8" s="117">
        <v>0</v>
      </c>
      <c r="F8" s="117">
        <f>SUM(B8:E8)</f>
        <v>6269</v>
      </c>
      <c r="G8" s="195">
        <v>0</v>
      </c>
      <c r="H8" s="122">
        <v>0</v>
      </c>
      <c r="I8" s="166">
        <v>0</v>
      </c>
      <c r="J8" s="154">
        <v>26531</v>
      </c>
      <c r="K8" s="154">
        <f>SUM(H8:J8)</f>
        <v>26531</v>
      </c>
      <c r="L8" s="196">
        <v>0</v>
      </c>
      <c r="M8" s="149">
        <f t="shared" ref="M8:N26" si="0">SUM(B8,H8)</f>
        <v>6269</v>
      </c>
      <c r="N8" s="120">
        <f t="shared" si="0"/>
        <v>0</v>
      </c>
      <c r="O8" s="393">
        <f t="shared" ref="O8:O26" si="1">SUM(E8,J8)</f>
        <v>26531</v>
      </c>
      <c r="P8" s="391">
        <f t="shared" ref="P8:P26" si="2">SUM(M8:O8)</f>
        <v>32800</v>
      </c>
      <c r="Q8" s="391">
        <f t="shared" ref="Q8:Q41" si="3">ROUND(SUM(G8,L8),0)</f>
        <v>0</v>
      </c>
      <c r="R8" s="197">
        <f>P8+IF(Q8="-",0,Q8)</f>
        <v>32800</v>
      </c>
      <c r="S8" s="400"/>
    </row>
    <row r="9" spans="1:19" ht="21" customHeight="1">
      <c r="A9" s="123" t="s">
        <v>26</v>
      </c>
      <c r="B9" s="129">
        <v>7124</v>
      </c>
      <c r="C9" s="451">
        <v>0</v>
      </c>
      <c r="D9" s="452"/>
      <c r="E9" s="385">
        <v>0</v>
      </c>
      <c r="F9" s="385">
        <f t="shared" ref="F9:F26" si="4">SUM(B9:E9)</f>
        <v>7124</v>
      </c>
      <c r="G9" s="198">
        <v>0</v>
      </c>
      <c r="H9" s="129">
        <v>33460</v>
      </c>
      <c r="I9" s="130">
        <v>0</v>
      </c>
      <c r="J9" s="130">
        <v>0</v>
      </c>
      <c r="K9" s="130">
        <f t="shared" ref="K9:K26" si="5">SUM(H9:J9)</f>
        <v>33460</v>
      </c>
      <c r="L9" s="385">
        <v>0</v>
      </c>
      <c r="M9" s="199">
        <f t="shared" si="0"/>
        <v>40584</v>
      </c>
      <c r="N9" s="130">
        <f t="shared" si="0"/>
        <v>0</v>
      </c>
      <c r="O9" s="200">
        <f t="shared" si="1"/>
        <v>0</v>
      </c>
      <c r="P9" s="385">
        <f t="shared" si="2"/>
        <v>40584</v>
      </c>
      <c r="Q9" s="385">
        <f t="shared" si="3"/>
        <v>0</v>
      </c>
      <c r="R9" s="198">
        <f>P9+IF(Q9="-",0,Q9)</f>
        <v>40584</v>
      </c>
      <c r="S9" s="400"/>
    </row>
    <row r="10" spans="1:19" ht="21" customHeight="1">
      <c r="A10" s="131" t="s">
        <v>27</v>
      </c>
      <c r="B10" s="122">
        <v>1126</v>
      </c>
      <c r="C10" s="451">
        <v>1231</v>
      </c>
      <c r="D10" s="452"/>
      <c r="E10" s="148">
        <v>0</v>
      </c>
      <c r="F10" s="148">
        <f t="shared" si="4"/>
        <v>2357</v>
      </c>
      <c r="G10" s="196">
        <v>0</v>
      </c>
      <c r="H10" s="122">
        <v>4654</v>
      </c>
      <c r="I10" s="153">
        <v>0</v>
      </c>
      <c r="J10" s="153">
        <v>19627</v>
      </c>
      <c r="K10" s="153">
        <f t="shared" si="5"/>
        <v>24281</v>
      </c>
      <c r="L10" s="385">
        <v>0</v>
      </c>
      <c r="M10" s="199">
        <f t="shared" si="0"/>
        <v>5780</v>
      </c>
      <c r="N10" s="130">
        <f t="shared" si="0"/>
        <v>1231</v>
      </c>
      <c r="O10" s="200">
        <f t="shared" si="1"/>
        <v>19627</v>
      </c>
      <c r="P10" s="385">
        <f t="shared" si="2"/>
        <v>26638</v>
      </c>
      <c r="Q10" s="385">
        <f t="shared" si="3"/>
        <v>0</v>
      </c>
      <c r="R10" s="198">
        <f t="shared" ref="R10:R41" si="6">P10+IF(Q10="-",0,Q10)</f>
        <v>26638</v>
      </c>
      <c r="S10" s="400"/>
    </row>
    <row r="11" spans="1:19" ht="21" customHeight="1">
      <c r="A11" s="131" t="s">
        <v>28</v>
      </c>
      <c r="B11" s="129">
        <v>0</v>
      </c>
      <c r="C11" s="451">
        <v>1680</v>
      </c>
      <c r="D11" s="452"/>
      <c r="E11" s="385">
        <v>711</v>
      </c>
      <c r="F11" s="385">
        <f t="shared" si="4"/>
        <v>2391</v>
      </c>
      <c r="G11" s="198">
        <v>0</v>
      </c>
      <c r="H11" s="129">
        <v>0</v>
      </c>
      <c r="I11" s="130">
        <v>10458</v>
      </c>
      <c r="J11" s="130">
        <v>0</v>
      </c>
      <c r="K11" s="130">
        <f t="shared" si="5"/>
        <v>10458</v>
      </c>
      <c r="L11" s="385">
        <v>0</v>
      </c>
      <c r="M11" s="199">
        <f t="shared" si="0"/>
        <v>0</v>
      </c>
      <c r="N11" s="130">
        <f t="shared" si="0"/>
        <v>12138</v>
      </c>
      <c r="O11" s="394">
        <f t="shared" si="1"/>
        <v>711</v>
      </c>
      <c r="P11" s="385">
        <f t="shared" si="2"/>
        <v>12849</v>
      </c>
      <c r="Q11" s="385">
        <f t="shared" si="3"/>
        <v>0</v>
      </c>
      <c r="R11" s="198">
        <f t="shared" si="6"/>
        <v>12849</v>
      </c>
      <c r="S11" s="400"/>
    </row>
    <row r="12" spans="1:19" ht="21" customHeight="1" thickBot="1">
      <c r="A12" s="137" t="s">
        <v>29</v>
      </c>
      <c r="B12" s="143">
        <v>0</v>
      </c>
      <c r="C12" s="453">
        <v>669</v>
      </c>
      <c r="D12" s="454"/>
      <c r="E12" s="387">
        <v>0</v>
      </c>
      <c r="F12" s="387">
        <f t="shared" si="4"/>
        <v>669</v>
      </c>
      <c r="G12" s="201">
        <v>0</v>
      </c>
      <c r="H12" s="143">
        <v>0</v>
      </c>
      <c r="I12" s="151">
        <v>0</v>
      </c>
      <c r="J12" s="151">
        <v>4442</v>
      </c>
      <c r="K12" s="151">
        <f t="shared" si="5"/>
        <v>4442</v>
      </c>
      <c r="L12" s="158">
        <v>0</v>
      </c>
      <c r="M12" s="202">
        <f t="shared" si="0"/>
        <v>0</v>
      </c>
      <c r="N12" s="151">
        <f t="shared" si="0"/>
        <v>669</v>
      </c>
      <c r="O12" s="200">
        <f t="shared" si="1"/>
        <v>4442</v>
      </c>
      <c r="P12" s="158">
        <f t="shared" si="2"/>
        <v>5111</v>
      </c>
      <c r="Q12" s="158">
        <f t="shared" si="3"/>
        <v>0</v>
      </c>
      <c r="R12" s="201">
        <f t="shared" si="6"/>
        <v>5111</v>
      </c>
      <c r="S12" s="400"/>
    </row>
    <row r="13" spans="1:19" ht="21" customHeight="1">
      <c r="A13" s="147" t="s">
        <v>30</v>
      </c>
      <c r="B13" s="122">
        <v>0</v>
      </c>
      <c r="C13" s="457">
        <v>762</v>
      </c>
      <c r="D13" s="458"/>
      <c r="E13" s="148">
        <v>0</v>
      </c>
      <c r="F13" s="148">
        <f t="shared" si="4"/>
        <v>762</v>
      </c>
      <c r="G13" s="196">
        <v>0</v>
      </c>
      <c r="H13" s="122">
        <v>0</v>
      </c>
      <c r="I13" s="153">
        <v>0</v>
      </c>
      <c r="J13" s="153">
        <v>2217</v>
      </c>
      <c r="K13" s="153">
        <f t="shared" si="5"/>
        <v>2217</v>
      </c>
      <c r="L13" s="391">
        <v>0</v>
      </c>
      <c r="M13" s="203">
        <f t="shared" si="0"/>
        <v>0</v>
      </c>
      <c r="N13" s="120">
        <f t="shared" si="0"/>
        <v>762</v>
      </c>
      <c r="O13" s="120">
        <f t="shared" si="1"/>
        <v>2217</v>
      </c>
      <c r="P13" s="391">
        <f t="shared" si="2"/>
        <v>2979</v>
      </c>
      <c r="Q13" s="391">
        <f t="shared" si="3"/>
        <v>0</v>
      </c>
      <c r="R13" s="196">
        <f t="shared" si="6"/>
        <v>2979</v>
      </c>
      <c r="S13" s="400"/>
    </row>
    <row r="14" spans="1:19" ht="21" customHeight="1">
      <c r="A14" s="131" t="s">
        <v>31</v>
      </c>
      <c r="B14" s="129">
        <v>0</v>
      </c>
      <c r="C14" s="451">
        <v>0</v>
      </c>
      <c r="D14" s="452"/>
      <c r="E14" s="385">
        <v>1982</v>
      </c>
      <c r="F14" s="385">
        <f t="shared" si="4"/>
        <v>1982</v>
      </c>
      <c r="G14" s="198">
        <v>0</v>
      </c>
      <c r="H14" s="129">
        <v>0</v>
      </c>
      <c r="I14" s="130">
        <v>0</v>
      </c>
      <c r="J14" s="130">
        <v>10798</v>
      </c>
      <c r="K14" s="130">
        <f t="shared" si="5"/>
        <v>10798</v>
      </c>
      <c r="L14" s="385">
        <v>0</v>
      </c>
      <c r="M14" s="199">
        <f t="shared" si="0"/>
        <v>0</v>
      </c>
      <c r="N14" s="130">
        <f t="shared" si="0"/>
        <v>0</v>
      </c>
      <c r="O14" s="200">
        <f t="shared" si="1"/>
        <v>12780</v>
      </c>
      <c r="P14" s="385">
        <f t="shared" si="2"/>
        <v>12780</v>
      </c>
      <c r="Q14" s="385">
        <f t="shared" si="3"/>
        <v>0</v>
      </c>
      <c r="R14" s="198">
        <f t="shared" si="6"/>
        <v>12780</v>
      </c>
      <c r="S14" s="400"/>
    </row>
    <row r="15" spans="1:19" ht="21" customHeight="1">
      <c r="A15" s="131" t="s">
        <v>32</v>
      </c>
      <c r="B15" s="129">
        <v>0</v>
      </c>
      <c r="C15" s="451">
        <v>1465</v>
      </c>
      <c r="D15" s="452"/>
      <c r="E15" s="385">
        <v>0</v>
      </c>
      <c r="F15" s="385">
        <f t="shared" si="4"/>
        <v>1465</v>
      </c>
      <c r="G15" s="198">
        <v>0</v>
      </c>
      <c r="H15" s="129">
        <v>0</v>
      </c>
      <c r="I15" s="130">
        <v>22966</v>
      </c>
      <c r="J15" s="130">
        <v>0</v>
      </c>
      <c r="K15" s="130">
        <f t="shared" si="5"/>
        <v>22966</v>
      </c>
      <c r="L15" s="385">
        <v>0</v>
      </c>
      <c r="M15" s="199">
        <f t="shared" si="0"/>
        <v>0</v>
      </c>
      <c r="N15" s="130">
        <f t="shared" si="0"/>
        <v>24431</v>
      </c>
      <c r="O15" s="200">
        <f t="shared" si="1"/>
        <v>0</v>
      </c>
      <c r="P15" s="385">
        <f t="shared" si="2"/>
        <v>24431</v>
      </c>
      <c r="Q15" s="385">
        <f t="shared" si="3"/>
        <v>0</v>
      </c>
      <c r="R15" s="198">
        <f t="shared" si="6"/>
        <v>24431</v>
      </c>
      <c r="S15" s="400"/>
    </row>
    <row r="16" spans="1:19" ht="21" customHeight="1">
      <c r="A16" s="131" t="s">
        <v>33</v>
      </c>
      <c r="B16" s="129">
        <v>0</v>
      </c>
      <c r="C16" s="451">
        <v>1409</v>
      </c>
      <c r="D16" s="452"/>
      <c r="E16" s="385">
        <v>0</v>
      </c>
      <c r="F16" s="385">
        <f t="shared" si="4"/>
        <v>1409</v>
      </c>
      <c r="G16" s="198">
        <v>0</v>
      </c>
      <c r="H16" s="129">
        <v>0</v>
      </c>
      <c r="I16" s="130">
        <v>7833</v>
      </c>
      <c r="J16" s="130">
        <v>0</v>
      </c>
      <c r="K16" s="130">
        <f t="shared" si="5"/>
        <v>7833</v>
      </c>
      <c r="L16" s="385">
        <v>0</v>
      </c>
      <c r="M16" s="199">
        <f t="shared" si="0"/>
        <v>0</v>
      </c>
      <c r="N16" s="130">
        <f t="shared" si="0"/>
        <v>9242</v>
      </c>
      <c r="O16" s="394">
        <f t="shared" si="1"/>
        <v>0</v>
      </c>
      <c r="P16" s="385">
        <f t="shared" si="2"/>
        <v>9242</v>
      </c>
      <c r="Q16" s="385">
        <f t="shared" si="3"/>
        <v>0</v>
      </c>
      <c r="R16" s="198">
        <f t="shared" si="6"/>
        <v>9242</v>
      </c>
      <c r="S16" s="400"/>
    </row>
    <row r="17" spans="1:19" ht="21" customHeight="1" thickBot="1">
      <c r="A17" s="137" t="s">
        <v>34</v>
      </c>
      <c r="B17" s="143">
        <v>0</v>
      </c>
      <c r="C17" s="453">
        <v>0</v>
      </c>
      <c r="D17" s="454"/>
      <c r="E17" s="387">
        <v>158</v>
      </c>
      <c r="F17" s="387">
        <f t="shared" si="4"/>
        <v>158</v>
      </c>
      <c r="G17" s="201">
        <v>0</v>
      </c>
      <c r="H17" s="143">
        <v>0</v>
      </c>
      <c r="I17" s="151">
        <v>0</v>
      </c>
      <c r="J17" s="151">
        <v>99</v>
      </c>
      <c r="K17" s="151">
        <f t="shared" si="5"/>
        <v>99</v>
      </c>
      <c r="L17" s="387">
        <v>0</v>
      </c>
      <c r="M17" s="202">
        <f t="shared" si="0"/>
        <v>0</v>
      </c>
      <c r="N17" s="151">
        <f t="shared" si="0"/>
        <v>0</v>
      </c>
      <c r="O17" s="200">
        <f t="shared" si="1"/>
        <v>257</v>
      </c>
      <c r="P17" s="387">
        <f t="shared" si="2"/>
        <v>257</v>
      </c>
      <c r="Q17" s="387">
        <f t="shared" si="3"/>
        <v>0</v>
      </c>
      <c r="R17" s="204">
        <f t="shared" si="6"/>
        <v>257</v>
      </c>
      <c r="S17" s="400"/>
    </row>
    <row r="18" spans="1:19" ht="21" customHeight="1">
      <c r="A18" s="147" t="s">
        <v>35</v>
      </c>
      <c r="B18" s="122">
        <v>0</v>
      </c>
      <c r="C18" s="457">
        <v>2901</v>
      </c>
      <c r="D18" s="458"/>
      <c r="E18" s="148">
        <v>0</v>
      </c>
      <c r="F18" s="148">
        <f t="shared" si="4"/>
        <v>2901</v>
      </c>
      <c r="G18" s="196">
        <v>0</v>
      </c>
      <c r="H18" s="122">
        <v>0</v>
      </c>
      <c r="I18" s="153">
        <v>0</v>
      </c>
      <c r="J18" s="153">
        <v>16579</v>
      </c>
      <c r="K18" s="153">
        <f t="shared" si="5"/>
        <v>16579</v>
      </c>
      <c r="L18" s="148">
        <v>0</v>
      </c>
      <c r="M18" s="203">
        <f t="shared" si="0"/>
        <v>0</v>
      </c>
      <c r="N18" s="120">
        <f t="shared" si="0"/>
        <v>2901</v>
      </c>
      <c r="O18" s="120">
        <f t="shared" si="1"/>
        <v>16579</v>
      </c>
      <c r="P18" s="148">
        <f t="shared" si="2"/>
        <v>19480</v>
      </c>
      <c r="Q18" s="148">
        <f t="shared" si="3"/>
        <v>0</v>
      </c>
      <c r="R18" s="205">
        <f t="shared" si="6"/>
        <v>19480</v>
      </c>
      <c r="S18" s="400"/>
    </row>
    <row r="19" spans="1:19" ht="21" customHeight="1">
      <c r="A19" s="131" t="s">
        <v>36</v>
      </c>
      <c r="B19" s="129">
        <v>0</v>
      </c>
      <c r="C19" s="451">
        <v>524</v>
      </c>
      <c r="D19" s="452"/>
      <c r="E19" s="385">
        <v>0</v>
      </c>
      <c r="F19" s="385">
        <f t="shared" si="4"/>
        <v>524</v>
      </c>
      <c r="G19" s="198">
        <v>9</v>
      </c>
      <c r="H19" s="129">
        <v>0</v>
      </c>
      <c r="I19" s="130">
        <v>0</v>
      </c>
      <c r="J19" s="130">
        <v>13792</v>
      </c>
      <c r="K19" s="130">
        <f t="shared" si="5"/>
        <v>13792</v>
      </c>
      <c r="L19" s="385">
        <v>240</v>
      </c>
      <c r="M19" s="199">
        <f t="shared" si="0"/>
        <v>0</v>
      </c>
      <c r="N19" s="130">
        <f t="shared" si="0"/>
        <v>524</v>
      </c>
      <c r="O19" s="200">
        <f t="shared" si="1"/>
        <v>13792</v>
      </c>
      <c r="P19" s="385">
        <f t="shared" si="2"/>
        <v>14316</v>
      </c>
      <c r="Q19" s="385">
        <f>ROUND(SUM(G19,L19),0)</f>
        <v>249</v>
      </c>
      <c r="R19" s="198">
        <f t="shared" si="6"/>
        <v>14565</v>
      </c>
      <c r="S19" s="400"/>
    </row>
    <row r="20" spans="1:19" ht="21" customHeight="1">
      <c r="A20" s="131" t="s">
        <v>37</v>
      </c>
      <c r="B20" s="129">
        <v>0</v>
      </c>
      <c r="C20" s="451">
        <v>1490</v>
      </c>
      <c r="D20" s="452"/>
      <c r="E20" s="385">
        <v>0</v>
      </c>
      <c r="F20" s="385">
        <f t="shared" si="4"/>
        <v>1490</v>
      </c>
      <c r="G20" s="198">
        <v>0</v>
      </c>
      <c r="H20" s="129">
        <v>0</v>
      </c>
      <c r="I20" s="130">
        <v>0</v>
      </c>
      <c r="J20" s="130">
        <v>12484</v>
      </c>
      <c r="K20" s="130">
        <f t="shared" si="5"/>
        <v>12484</v>
      </c>
      <c r="L20" s="385">
        <v>0</v>
      </c>
      <c r="M20" s="199">
        <f t="shared" si="0"/>
        <v>0</v>
      </c>
      <c r="N20" s="130">
        <f t="shared" si="0"/>
        <v>1490</v>
      </c>
      <c r="O20" s="200">
        <f t="shared" si="1"/>
        <v>12484</v>
      </c>
      <c r="P20" s="385">
        <f t="shared" si="2"/>
        <v>13974</v>
      </c>
      <c r="Q20" s="385">
        <f t="shared" ref="Q20:Q26" si="7">ROUND(SUM(G20,L20),0)</f>
        <v>0</v>
      </c>
      <c r="R20" s="198">
        <f t="shared" si="6"/>
        <v>13974</v>
      </c>
      <c r="S20" s="400"/>
    </row>
    <row r="21" spans="1:19" ht="21" customHeight="1">
      <c r="A21" s="131" t="s">
        <v>38</v>
      </c>
      <c r="B21" s="129">
        <v>0</v>
      </c>
      <c r="C21" s="451">
        <v>694</v>
      </c>
      <c r="D21" s="452"/>
      <c r="E21" s="385">
        <v>0</v>
      </c>
      <c r="F21" s="385">
        <f t="shared" si="4"/>
        <v>694</v>
      </c>
      <c r="G21" s="198">
        <v>0</v>
      </c>
      <c r="H21" s="129">
        <v>0</v>
      </c>
      <c r="I21" s="130">
        <v>0</v>
      </c>
      <c r="J21" s="130">
        <v>2681</v>
      </c>
      <c r="K21" s="130">
        <f t="shared" si="5"/>
        <v>2681</v>
      </c>
      <c r="L21" s="385">
        <v>0</v>
      </c>
      <c r="M21" s="199">
        <f t="shared" si="0"/>
        <v>0</v>
      </c>
      <c r="N21" s="130">
        <f t="shared" si="0"/>
        <v>694</v>
      </c>
      <c r="O21" s="394">
        <f t="shared" si="1"/>
        <v>2681</v>
      </c>
      <c r="P21" s="385">
        <f t="shared" si="2"/>
        <v>3375</v>
      </c>
      <c r="Q21" s="385">
        <f t="shared" si="7"/>
        <v>0</v>
      </c>
      <c r="R21" s="198">
        <f t="shared" si="6"/>
        <v>3375</v>
      </c>
      <c r="S21" s="400"/>
    </row>
    <row r="22" spans="1:19" ht="21" customHeight="1" thickBot="1">
      <c r="A22" s="137" t="s">
        <v>39</v>
      </c>
      <c r="B22" s="143">
        <v>0</v>
      </c>
      <c r="C22" s="453">
        <v>1098</v>
      </c>
      <c r="D22" s="454"/>
      <c r="E22" s="387">
        <v>0</v>
      </c>
      <c r="F22" s="387">
        <f t="shared" si="4"/>
        <v>1098</v>
      </c>
      <c r="G22" s="201">
        <v>115</v>
      </c>
      <c r="H22" s="143">
        <v>0</v>
      </c>
      <c r="I22" s="151">
        <v>0</v>
      </c>
      <c r="J22" s="151">
        <v>12510</v>
      </c>
      <c r="K22" s="151">
        <f t="shared" si="5"/>
        <v>12510</v>
      </c>
      <c r="L22" s="158">
        <v>1315</v>
      </c>
      <c r="M22" s="202">
        <f t="shared" si="0"/>
        <v>0</v>
      </c>
      <c r="N22" s="151">
        <f t="shared" si="0"/>
        <v>1098</v>
      </c>
      <c r="O22" s="200">
        <f t="shared" si="1"/>
        <v>12510</v>
      </c>
      <c r="P22" s="158">
        <f t="shared" si="2"/>
        <v>13608</v>
      </c>
      <c r="Q22" s="387">
        <f t="shared" si="7"/>
        <v>1430</v>
      </c>
      <c r="R22" s="201">
        <f t="shared" si="6"/>
        <v>15038</v>
      </c>
      <c r="S22" s="400"/>
    </row>
    <row r="23" spans="1:19" ht="21" customHeight="1">
      <c r="A23" s="147" t="s">
        <v>40</v>
      </c>
      <c r="B23" s="122">
        <v>403</v>
      </c>
      <c r="C23" s="457">
        <v>0</v>
      </c>
      <c r="D23" s="460"/>
      <c r="E23" s="148">
        <v>0</v>
      </c>
      <c r="F23" s="148">
        <f t="shared" si="4"/>
        <v>403</v>
      </c>
      <c r="G23" s="196">
        <v>0</v>
      </c>
      <c r="H23" s="122">
        <v>0</v>
      </c>
      <c r="I23" s="153">
        <v>0</v>
      </c>
      <c r="J23" s="153">
        <v>2411</v>
      </c>
      <c r="K23" s="166">
        <f t="shared" si="5"/>
        <v>2411</v>
      </c>
      <c r="L23" s="391">
        <v>0</v>
      </c>
      <c r="M23" s="203">
        <f t="shared" si="0"/>
        <v>403</v>
      </c>
      <c r="N23" s="120">
        <f t="shared" si="0"/>
        <v>0</v>
      </c>
      <c r="O23" s="393">
        <f t="shared" si="1"/>
        <v>2411</v>
      </c>
      <c r="P23" s="391">
        <f t="shared" si="2"/>
        <v>2814</v>
      </c>
      <c r="Q23" s="391">
        <f t="shared" si="7"/>
        <v>0</v>
      </c>
      <c r="R23" s="196">
        <f t="shared" si="6"/>
        <v>2814</v>
      </c>
      <c r="S23" s="400"/>
    </row>
    <row r="24" spans="1:19" ht="21" customHeight="1">
      <c r="A24" s="131" t="s">
        <v>41</v>
      </c>
      <c r="B24" s="129">
        <v>297</v>
      </c>
      <c r="C24" s="451">
        <v>0</v>
      </c>
      <c r="D24" s="461"/>
      <c r="E24" s="385">
        <v>0</v>
      </c>
      <c r="F24" s="385">
        <f t="shared" si="4"/>
        <v>297</v>
      </c>
      <c r="G24" s="198">
        <v>0</v>
      </c>
      <c r="H24" s="129">
        <v>0</v>
      </c>
      <c r="I24" s="130">
        <v>0</v>
      </c>
      <c r="J24" s="130">
        <v>2887</v>
      </c>
      <c r="K24" s="130">
        <f t="shared" si="5"/>
        <v>2887</v>
      </c>
      <c r="L24" s="385">
        <v>0</v>
      </c>
      <c r="M24" s="199">
        <f t="shared" si="0"/>
        <v>297</v>
      </c>
      <c r="N24" s="130">
        <f t="shared" si="0"/>
        <v>0</v>
      </c>
      <c r="O24" s="394">
        <f t="shared" si="1"/>
        <v>2887</v>
      </c>
      <c r="P24" s="385">
        <f t="shared" si="2"/>
        <v>3184</v>
      </c>
      <c r="Q24" s="385">
        <f t="shared" si="7"/>
        <v>0</v>
      </c>
      <c r="R24" s="198">
        <f t="shared" si="6"/>
        <v>3184</v>
      </c>
      <c r="S24" s="400"/>
    </row>
    <row r="25" spans="1:19" ht="21" customHeight="1">
      <c r="A25" s="131" t="s">
        <v>42</v>
      </c>
      <c r="B25" s="129">
        <v>0</v>
      </c>
      <c r="C25" s="451">
        <v>378</v>
      </c>
      <c r="D25" s="461"/>
      <c r="E25" s="385">
        <v>0</v>
      </c>
      <c r="F25" s="385">
        <f t="shared" si="4"/>
        <v>378</v>
      </c>
      <c r="G25" s="198">
        <v>0</v>
      </c>
      <c r="H25" s="129">
        <v>0</v>
      </c>
      <c r="I25" s="130">
        <v>0</v>
      </c>
      <c r="J25" s="130">
        <v>11135</v>
      </c>
      <c r="K25" s="130">
        <f t="shared" si="5"/>
        <v>11135</v>
      </c>
      <c r="L25" s="385">
        <v>0</v>
      </c>
      <c r="M25" s="199">
        <f t="shared" si="0"/>
        <v>0</v>
      </c>
      <c r="N25" s="130">
        <f t="shared" si="0"/>
        <v>378</v>
      </c>
      <c r="O25" s="394">
        <f t="shared" si="1"/>
        <v>11135</v>
      </c>
      <c r="P25" s="385">
        <f t="shared" si="2"/>
        <v>11513</v>
      </c>
      <c r="Q25" s="385">
        <f t="shared" si="7"/>
        <v>0</v>
      </c>
      <c r="R25" s="198">
        <f t="shared" si="6"/>
        <v>11513</v>
      </c>
      <c r="S25" s="400"/>
    </row>
    <row r="26" spans="1:19" ht="21" customHeight="1" thickBot="1">
      <c r="A26" s="155" t="s">
        <v>43</v>
      </c>
      <c r="B26" s="146">
        <v>569</v>
      </c>
      <c r="C26" s="453">
        <v>0</v>
      </c>
      <c r="D26" s="459"/>
      <c r="E26" s="158">
        <v>0</v>
      </c>
      <c r="F26" s="158">
        <f t="shared" si="4"/>
        <v>569</v>
      </c>
      <c r="G26" s="204">
        <v>0</v>
      </c>
      <c r="H26" s="146">
        <v>0</v>
      </c>
      <c r="I26" s="144">
        <v>0</v>
      </c>
      <c r="J26" s="144">
        <v>3941</v>
      </c>
      <c r="K26" s="144">
        <f t="shared" si="5"/>
        <v>3941</v>
      </c>
      <c r="L26" s="387">
        <v>0</v>
      </c>
      <c r="M26" s="206">
        <f t="shared" si="0"/>
        <v>569</v>
      </c>
      <c r="N26" s="166">
        <f t="shared" si="0"/>
        <v>0</v>
      </c>
      <c r="O26" s="164">
        <f t="shared" si="1"/>
        <v>3941</v>
      </c>
      <c r="P26" s="387">
        <f t="shared" si="2"/>
        <v>4510</v>
      </c>
      <c r="Q26" s="387">
        <f t="shared" si="7"/>
        <v>0</v>
      </c>
      <c r="R26" s="204">
        <f t="shared" si="6"/>
        <v>4510</v>
      </c>
      <c r="S26" s="400"/>
    </row>
    <row r="27" spans="1:19" ht="21" customHeight="1" thickBot="1">
      <c r="A27" s="159" t="s">
        <v>93</v>
      </c>
      <c r="B27" s="401">
        <f>SUM(B8:B26)</f>
        <v>15788</v>
      </c>
      <c r="C27" s="455">
        <f t="shared" ref="C27:R27" si="8">SUM(C8:C26)</f>
        <v>14301</v>
      </c>
      <c r="D27" s="456"/>
      <c r="E27" s="389">
        <f t="shared" si="8"/>
        <v>2851</v>
      </c>
      <c r="F27" s="389">
        <f t="shared" si="8"/>
        <v>32940</v>
      </c>
      <c r="G27" s="207">
        <f>SUM(G8:G26)</f>
        <v>124</v>
      </c>
      <c r="H27" s="401">
        <f t="shared" si="8"/>
        <v>38114</v>
      </c>
      <c r="I27" s="172">
        <f t="shared" si="8"/>
        <v>41257</v>
      </c>
      <c r="J27" s="172">
        <f t="shared" si="8"/>
        <v>142134</v>
      </c>
      <c r="K27" s="172">
        <f t="shared" si="8"/>
        <v>221505</v>
      </c>
      <c r="L27" s="117">
        <f t="shared" si="8"/>
        <v>1555</v>
      </c>
      <c r="M27" s="401">
        <f t="shared" si="8"/>
        <v>53902</v>
      </c>
      <c r="N27" s="402">
        <f t="shared" si="8"/>
        <v>55558</v>
      </c>
      <c r="O27" s="172">
        <f t="shared" si="8"/>
        <v>144985</v>
      </c>
      <c r="P27" s="117">
        <f t="shared" si="8"/>
        <v>254445</v>
      </c>
      <c r="Q27" s="117">
        <f>SUM(Q8:Q26)</f>
        <v>1679</v>
      </c>
      <c r="R27" s="207">
        <f t="shared" si="8"/>
        <v>256124</v>
      </c>
      <c r="S27" s="400"/>
    </row>
    <row r="28" spans="1:19" ht="21" customHeight="1">
      <c r="A28" s="147" t="s">
        <v>45</v>
      </c>
      <c r="B28" s="122">
        <v>0</v>
      </c>
      <c r="C28" s="457">
        <v>0</v>
      </c>
      <c r="D28" s="460"/>
      <c r="E28" s="148">
        <v>96</v>
      </c>
      <c r="F28" s="148">
        <f t="shared" ref="F28:F41" si="9">SUM(B28:E28)</f>
        <v>96</v>
      </c>
      <c r="G28" s="196">
        <v>0</v>
      </c>
      <c r="H28" s="122">
        <v>0</v>
      </c>
      <c r="I28" s="153">
        <v>0</v>
      </c>
      <c r="J28" s="153">
        <v>8242</v>
      </c>
      <c r="K28" s="153">
        <f t="shared" ref="K28:K41" si="10">SUM(H28:J28)</f>
        <v>8242</v>
      </c>
      <c r="L28" s="391">
        <v>0</v>
      </c>
      <c r="M28" s="203">
        <f t="shared" ref="M28:N41" si="11">SUM(B28,H28)</f>
        <v>0</v>
      </c>
      <c r="N28" s="120">
        <f t="shared" si="11"/>
        <v>0</v>
      </c>
      <c r="O28" s="393">
        <f t="shared" ref="O28:O41" si="12">SUM(E28,J28)</f>
        <v>8338</v>
      </c>
      <c r="P28" s="391">
        <f t="shared" ref="P28:P41" si="13">SUM(M28:O28)</f>
        <v>8338</v>
      </c>
      <c r="Q28" s="391">
        <f t="shared" si="3"/>
        <v>0</v>
      </c>
      <c r="R28" s="196">
        <f t="shared" si="6"/>
        <v>8338</v>
      </c>
      <c r="S28" s="400"/>
    </row>
    <row r="29" spans="1:19" ht="21" customHeight="1">
      <c r="A29" s="131" t="s">
        <v>46</v>
      </c>
      <c r="B29" s="129">
        <v>0</v>
      </c>
      <c r="C29" s="451">
        <v>481</v>
      </c>
      <c r="D29" s="461"/>
      <c r="E29" s="385">
        <v>0</v>
      </c>
      <c r="F29" s="385">
        <f t="shared" si="9"/>
        <v>481</v>
      </c>
      <c r="G29" s="198">
        <v>0</v>
      </c>
      <c r="H29" s="129">
        <v>0</v>
      </c>
      <c r="I29" s="130">
        <v>0</v>
      </c>
      <c r="J29" s="130">
        <v>1931</v>
      </c>
      <c r="K29" s="130">
        <f t="shared" si="10"/>
        <v>1931</v>
      </c>
      <c r="L29" s="385">
        <v>0</v>
      </c>
      <c r="M29" s="199">
        <f t="shared" si="11"/>
        <v>0</v>
      </c>
      <c r="N29" s="130">
        <f t="shared" si="11"/>
        <v>481</v>
      </c>
      <c r="O29" s="394">
        <f t="shared" si="12"/>
        <v>1931</v>
      </c>
      <c r="P29" s="385">
        <f t="shared" si="13"/>
        <v>2412</v>
      </c>
      <c r="Q29" s="385">
        <f t="shared" si="3"/>
        <v>0</v>
      </c>
      <c r="R29" s="198">
        <f t="shared" si="6"/>
        <v>2412</v>
      </c>
      <c r="S29" s="400"/>
    </row>
    <row r="30" spans="1:19" ht="21" customHeight="1">
      <c r="A30" s="131" t="s">
        <v>47</v>
      </c>
      <c r="B30" s="129">
        <v>0</v>
      </c>
      <c r="C30" s="451">
        <v>383</v>
      </c>
      <c r="D30" s="461"/>
      <c r="E30" s="385">
        <v>0</v>
      </c>
      <c r="F30" s="385">
        <f t="shared" si="9"/>
        <v>383</v>
      </c>
      <c r="G30" s="198">
        <v>0</v>
      </c>
      <c r="H30" s="129">
        <v>0</v>
      </c>
      <c r="I30" s="130">
        <v>0</v>
      </c>
      <c r="J30" s="130">
        <v>6009</v>
      </c>
      <c r="K30" s="130">
        <f t="shared" si="10"/>
        <v>6009</v>
      </c>
      <c r="L30" s="385">
        <v>0</v>
      </c>
      <c r="M30" s="199">
        <f t="shared" si="11"/>
        <v>0</v>
      </c>
      <c r="N30" s="130">
        <f t="shared" si="11"/>
        <v>383</v>
      </c>
      <c r="O30" s="394">
        <f t="shared" si="12"/>
        <v>6009</v>
      </c>
      <c r="P30" s="385">
        <f t="shared" si="13"/>
        <v>6392</v>
      </c>
      <c r="Q30" s="385">
        <f t="shared" si="3"/>
        <v>0</v>
      </c>
      <c r="R30" s="198">
        <f t="shared" si="6"/>
        <v>6392</v>
      </c>
      <c r="S30" s="400"/>
    </row>
    <row r="31" spans="1:19" ht="21" customHeight="1" thickBot="1">
      <c r="A31" s="137" t="s">
        <v>48</v>
      </c>
      <c r="B31" s="143">
        <v>0</v>
      </c>
      <c r="C31" s="453">
        <v>288</v>
      </c>
      <c r="D31" s="459"/>
      <c r="E31" s="387">
        <v>0</v>
      </c>
      <c r="F31" s="387">
        <f t="shared" si="9"/>
        <v>288</v>
      </c>
      <c r="G31" s="201">
        <v>0</v>
      </c>
      <c r="H31" s="143">
        <v>0</v>
      </c>
      <c r="I31" s="151">
        <v>4587</v>
      </c>
      <c r="J31" s="151">
        <v>0</v>
      </c>
      <c r="K31" s="151">
        <f t="shared" si="10"/>
        <v>4587</v>
      </c>
      <c r="L31" s="387">
        <v>0</v>
      </c>
      <c r="M31" s="206">
        <f t="shared" si="11"/>
        <v>0</v>
      </c>
      <c r="N31" s="166">
        <f t="shared" si="11"/>
        <v>4875</v>
      </c>
      <c r="O31" s="164">
        <f t="shared" si="12"/>
        <v>0</v>
      </c>
      <c r="P31" s="387">
        <f t="shared" si="13"/>
        <v>4875</v>
      </c>
      <c r="Q31" s="387">
        <f t="shared" si="3"/>
        <v>0</v>
      </c>
      <c r="R31" s="204">
        <f t="shared" si="6"/>
        <v>4875</v>
      </c>
      <c r="S31" s="400"/>
    </row>
    <row r="32" spans="1:19" ht="21" customHeight="1">
      <c r="A32" s="147" t="s">
        <v>49</v>
      </c>
      <c r="B32" s="122">
        <v>0</v>
      </c>
      <c r="C32" s="457">
        <v>82</v>
      </c>
      <c r="D32" s="458"/>
      <c r="E32" s="148">
        <v>0</v>
      </c>
      <c r="F32" s="148">
        <f t="shared" si="9"/>
        <v>82</v>
      </c>
      <c r="G32" s="196">
        <v>0</v>
      </c>
      <c r="H32" s="122">
        <v>0</v>
      </c>
      <c r="I32" s="153">
        <v>0</v>
      </c>
      <c r="J32" s="153">
        <v>2564</v>
      </c>
      <c r="K32" s="153">
        <f t="shared" si="10"/>
        <v>2564</v>
      </c>
      <c r="L32" s="148">
        <v>0</v>
      </c>
      <c r="M32" s="203">
        <f t="shared" si="11"/>
        <v>0</v>
      </c>
      <c r="N32" s="120">
        <f t="shared" si="11"/>
        <v>82</v>
      </c>
      <c r="O32" s="120">
        <f t="shared" si="12"/>
        <v>2564</v>
      </c>
      <c r="P32" s="148">
        <f t="shared" si="13"/>
        <v>2646</v>
      </c>
      <c r="Q32" s="148">
        <f t="shared" si="3"/>
        <v>0</v>
      </c>
      <c r="R32" s="205">
        <f t="shared" si="6"/>
        <v>2646</v>
      </c>
      <c r="S32" s="400"/>
    </row>
    <row r="33" spans="1:19" ht="21" customHeight="1">
      <c r="A33" s="131" t="s">
        <v>50</v>
      </c>
      <c r="B33" s="129">
        <v>0</v>
      </c>
      <c r="C33" s="451">
        <v>42</v>
      </c>
      <c r="D33" s="452"/>
      <c r="E33" s="385">
        <v>0</v>
      </c>
      <c r="F33" s="385">
        <f t="shared" si="9"/>
        <v>42</v>
      </c>
      <c r="G33" s="198">
        <v>0</v>
      </c>
      <c r="H33" s="129">
        <v>0</v>
      </c>
      <c r="I33" s="130">
        <v>0</v>
      </c>
      <c r="J33" s="130">
        <v>1302</v>
      </c>
      <c r="K33" s="130">
        <f t="shared" si="10"/>
        <v>1302</v>
      </c>
      <c r="L33" s="385">
        <v>0</v>
      </c>
      <c r="M33" s="199">
        <f t="shared" si="11"/>
        <v>0</v>
      </c>
      <c r="N33" s="130">
        <f t="shared" si="11"/>
        <v>42</v>
      </c>
      <c r="O33" s="200">
        <f t="shared" si="12"/>
        <v>1302</v>
      </c>
      <c r="P33" s="385">
        <f t="shared" si="13"/>
        <v>1344</v>
      </c>
      <c r="Q33" s="385">
        <f t="shared" si="3"/>
        <v>0</v>
      </c>
      <c r="R33" s="198">
        <f t="shared" si="6"/>
        <v>1344</v>
      </c>
      <c r="S33" s="400"/>
    </row>
    <row r="34" spans="1:19" ht="21" customHeight="1">
      <c r="A34" s="131" t="s">
        <v>51</v>
      </c>
      <c r="B34" s="129">
        <v>0</v>
      </c>
      <c r="C34" s="451">
        <v>140</v>
      </c>
      <c r="D34" s="452"/>
      <c r="E34" s="385">
        <v>0</v>
      </c>
      <c r="F34" s="385">
        <f t="shared" si="9"/>
        <v>140</v>
      </c>
      <c r="G34" s="198">
        <v>0</v>
      </c>
      <c r="H34" s="129">
        <v>0</v>
      </c>
      <c r="I34" s="130">
        <v>1244</v>
      </c>
      <c r="J34" s="130">
        <v>0</v>
      </c>
      <c r="K34" s="130">
        <f t="shared" si="10"/>
        <v>1244</v>
      </c>
      <c r="L34" s="385">
        <v>0</v>
      </c>
      <c r="M34" s="199">
        <f t="shared" si="11"/>
        <v>0</v>
      </c>
      <c r="N34" s="130">
        <f t="shared" si="11"/>
        <v>1384</v>
      </c>
      <c r="O34" s="200">
        <f t="shared" si="12"/>
        <v>0</v>
      </c>
      <c r="P34" s="385">
        <f t="shared" si="13"/>
        <v>1384</v>
      </c>
      <c r="Q34" s="385">
        <f t="shared" si="3"/>
        <v>0</v>
      </c>
      <c r="R34" s="198">
        <f t="shared" si="6"/>
        <v>1384</v>
      </c>
      <c r="S34" s="400"/>
    </row>
    <row r="35" spans="1:19" ht="21" customHeight="1">
      <c r="A35" s="131" t="s">
        <v>52</v>
      </c>
      <c r="B35" s="129">
        <v>0</v>
      </c>
      <c r="C35" s="451">
        <v>542</v>
      </c>
      <c r="D35" s="452"/>
      <c r="E35" s="385">
        <v>0</v>
      </c>
      <c r="F35" s="385">
        <f t="shared" si="9"/>
        <v>542</v>
      </c>
      <c r="G35" s="198">
        <v>0</v>
      </c>
      <c r="H35" s="129">
        <v>0</v>
      </c>
      <c r="I35" s="130">
        <v>2599</v>
      </c>
      <c r="J35" s="130">
        <v>0</v>
      </c>
      <c r="K35" s="130">
        <f t="shared" si="10"/>
        <v>2599</v>
      </c>
      <c r="L35" s="385">
        <v>0</v>
      </c>
      <c r="M35" s="199">
        <f t="shared" si="11"/>
        <v>0</v>
      </c>
      <c r="N35" s="130">
        <f t="shared" si="11"/>
        <v>3141</v>
      </c>
      <c r="O35" s="394">
        <f t="shared" si="12"/>
        <v>0</v>
      </c>
      <c r="P35" s="385">
        <f t="shared" si="13"/>
        <v>3141</v>
      </c>
      <c r="Q35" s="385">
        <f t="shared" si="3"/>
        <v>0</v>
      </c>
      <c r="R35" s="198">
        <f t="shared" si="6"/>
        <v>3141</v>
      </c>
      <c r="S35" s="400"/>
    </row>
    <row r="36" spans="1:19" ht="21" customHeight="1" thickBot="1">
      <c r="A36" s="137" t="s">
        <v>53</v>
      </c>
      <c r="B36" s="143">
        <v>0</v>
      </c>
      <c r="C36" s="453">
        <v>78</v>
      </c>
      <c r="D36" s="454"/>
      <c r="E36" s="387">
        <v>0</v>
      </c>
      <c r="F36" s="387">
        <f t="shared" si="9"/>
        <v>78</v>
      </c>
      <c r="G36" s="201">
        <v>0</v>
      </c>
      <c r="H36" s="143">
        <v>0</v>
      </c>
      <c r="I36" s="151">
        <v>0</v>
      </c>
      <c r="J36" s="144">
        <v>2209</v>
      </c>
      <c r="K36" s="144">
        <f t="shared" si="10"/>
        <v>2209</v>
      </c>
      <c r="L36" s="158">
        <v>0</v>
      </c>
      <c r="M36" s="202">
        <f t="shared" si="11"/>
        <v>0</v>
      </c>
      <c r="N36" s="151">
        <f t="shared" si="11"/>
        <v>78</v>
      </c>
      <c r="O36" s="151">
        <f t="shared" si="12"/>
        <v>2209</v>
      </c>
      <c r="P36" s="158">
        <f t="shared" si="13"/>
        <v>2287</v>
      </c>
      <c r="Q36" s="158">
        <f t="shared" si="3"/>
        <v>0</v>
      </c>
      <c r="R36" s="201">
        <f t="shared" si="6"/>
        <v>2287</v>
      </c>
      <c r="S36" s="400"/>
    </row>
    <row r="37" spans="1:19" ht="21" customHeight="1">
      <c r="A37" s="147" t="s">
        <v>54</v>
      </c>
      <c r="B37" s="122">
        <v>0</v>
      </c>
      <c r="C37" s="457">
        <v>277</v>
      </c>
      <c r="D37" s="458"/>
      <c r="E37" s="148">
        <v>0</v>
      </c>
      <c r="F37" s="148">
        <f t="shared" si="9"/>
        <v>277</v>
      </c>
      <c r="G37" s="196">
        <v>0</v>
      </c>
      <c r="H37" s="122">
        <v>0</v>
      </c>
      <c r="I37" s="153">
        <v>0</v>
      </c>
      <c r="J37" s="120">
        <v>8061</v>
      </c>
      <c r="K37" s="120">
        <f t="shared" si="10"/>
        <v>8061</v>
      </c>
      <c r="L37" s="391">
        <v>0</v>
      </c>
      <c r="M37" s="203">
        <f t="shared" si="11"/>
        <v>0</v>
      </c>
      <c r="N37" s="120">
        <f t="shared" si="11"/>
        <v>277</v>
      </c>
      <c r="O37" s="120">
        <f t="shared" si="12"/>
        <v>8061</v>
      </c>
      <c r="P37" s="391">
        <f t="shared" si="13"/>
        <v>8338</v>
      </c>
      <c r="Q37" s="391">
        <f t="shared" si="3"/>
        <v>0</v>
      </c>
      <c r="R37" s="196">
        <f t="shared" si="6"/>
        <v>8338</v>
      </c>
      <c r="S37" s="400"/>
    </row>
    <row r="38" spans="1:19" ht="21" customHeight="1">
      <c r="A38" s="131" t="s">
        <v>55</v>
      </c>
      <c r="B38" s="129">
        <v>0</v>
      </c>
      <c r="C38" s="451">
        <v>84</v>
      </c>
      <c r="D38" s="452"/>
      <c r="E38" s="385">
        <v>0</v>
      </c>
      <c r="F38" s="385">
        <f t="shared" si="9"/>
        <v>84</v>
      </c>
      <c r="G38" s="198">
        <v>0</v>
      </c>
      <c r="H38" s="129">
        <v>0</v>
      </c>
      <c r="I38" s="130">
        <v>3748</v>
      </c>
      <c r="J38" s="130">
        <v>0</v>
      </c>
      <c r="K38" s="130">
        <f t="shared" si="10"/>
        <v>3748</v>
      </c>
      <c r="L38" s="385">
        <v>0</v>
      </c>
      <c r="M38" s="199">
        <f t="shared" si="11"/>
        <v>0</v>
      </c>
      <c r="N38" s="130">
        <f t="shared" si="11"/>
        <v>3832</v>
      </c>
      <c r="O38" s="200">
        <f t="shared" si="12"/>
        <v>0</v>
      </c>
      <c r="P38" s="385">
        <f t="shared" si="13"/>
        <v>3832</v>
      </c>
      <c r="Q38" s="385">
        <f t="shared" si="3"/>
        <v>0</v>
      </c>
      <c r="R38" s="198">
        <f t="shared" si="6"/>
        <v>3832</v>
      </c>
      <c r="S38" s="400"/>
    </row>
    <row r="39" spans="1:19" ht="21" customHeight="1">
      <c r="A39" s="131" t="s">
        <v>56</v>
      </c>
      <c r="B39" s="129">
        <v>0</v>
      </c>
      <c r="C39" s="451">
        <v>146</v>
      </c>
      <c r="D39" s="452"/>
      <c r="E39" s="385">
        <v>0</v>
      </c>
      <c r="F39" s="385">
        <f t="shared" si="9"/>
        <v>146</v>
      </c>
      <c r="G39" s="198">
        <v>0</v>
      </c>
      <c r="H39" s="129">
        <v>0</v>
      </c>
      <c r="I39" s="130">
        <v>0</v>
      </c>
      <c r="J39" s="130">
        <v>3782</v>
      </c>
      <c r="K39" s="130">
        <f t="shared" si="10"/>
        <v>3782</v>
      </c>
      <c r="L39" s="385">
        <v>0</v>
      </c>
      <c r="M39" s="199">
        <f t="shared" si="11"/>
        <v>0</v>
      </c>
      <c r="N39" s="130">
        <f t="shared" si="11"/>
        <v>146</v>
      </c>
      <c r="O39" s="200">
        <f t="shared" si="12"/>
        <v>3782</v>
      </c>
      <c r="P39" s="385">
        <f t="shared" si="13"/>
        <v>3928</v>
      </c>
      <c r="Q39" s="385">
        <f t="shared" si="3"/>
        <v>0</v>
      </c>
      <c r="R39" s="198">
        <f t="shared" si="6"/>
        <v>3928</v>
      </c>
      <c r="S39" s="400"/>
    </row>
    <row r="40" spans="1:19" ht="21" customHeight="1">
      <c r="A40" s="131" t="s">
        <v>57</v>
      </c>
      <c r="B40" s="129">
        <v>318</v>
      </c>
      <c r="C40" s="451">
        <v>0</v>
      </c>
      <c r="D40" s="452"/>
      <c r="E40" s="385">
        <v>0</v>
      </c>
      <c r="F40" s="385">
        <f t="shared" si="9"/>
        <v>318</v>
      </c>
      <c r="G40" s="198">
        <v>0</v>
      </c>
      <c r="H40" s="129">
        <v>3949</v>
      </c>
      <c r="I40" s="130">
        <v>0</v>
      </c>
      <c r="J40" s="130">
        <v>0</v>
      </c>
      <c r="K40" s="130">
        <f t="shared" si="10"/>
        <v>3949</v>
      </c>
      <c r="L40" s="385">
        <v>0</v>
      </c>
      <c r="M40" s="199">
        <f t="shared" si="11"/>
        <v>4267</v>
      </c>
      <c r="N40" s="130">
        <f t="shared" si="11"/>
        <v>0</v>
      </c>
      <c r="O40" s="394">
        <f t="shared" si="12"/>
        <v>0</v>
      </c>
      <c r="P40" s="385">
        <f t="shared" si="13"/>
        <v>4267</v>
      </c>
      <c r="Q40" s="385">
        <f t="shared" si="3"/>
        <v>0</v>
      </c>
      <c r="R40" s="198">
        <f t="shared" si="6"/>
        <v>4267</v>
      </c>
      <c r="S40" s="400"/>
    </row>
    <row r="41" spans="1:19" ht="21" customHeight="1" thickBot="1">
      <c r="A41" s="137" t="s">
        <v>58</v>
      </c>
      <c r="B41" s="143">
        <v>0</v>
      </c>
      <c r="C41" s="453">
        <v>36</v>
      </c>
      <c r="D41" s="454"/>
      <c r="E41" s="387">
        <v>0</v>
      </c>
      <c r="F41" s="387">
        <f t="shared" si="9"/>
        <v>36</v>
      </c>
      <c r="G41" s="201">
        <v>0</v>
      </c>
      <c r="H41" s="143">
        <v>0</v>
      </c>
      <c r="I41" s="151">
        <v>167</v>
      </c>
      <c r="J41" s="151">
        <v>0</v>
      </c>
      <c r="K41" s="151">
        <f t="shared" si="10"/>
        <v>167</v>
      </c>
      <c r="L41" s="387">
        <v>0</v>
      </c>
      <c r="M41" s="202">
        <f t="shared" si="11"/>
        <v>0</v>
      </c>
      <c r="N41" s="151">
        <f t="shared" si="11"/>
        <v>203</v>
      </c>
      <c r="O41" s="151">
        <f t="shared" si="12"/>
        <v>0</v>
      </c>
      <c r="P41" s="387">
        <f t="shared" si="13"/>
        <v>203</v>
      </c>
      <c r="Q41" s="387">
        <f t="shared" si="3"/>
        <v>0</v>
      </c>
      <c r="R41" s="198">
        <f t="shared" si="6"/>
        <v>203</v>
      </c>
      <c r="S41" s="400"/>
    </row>
    <row r="42" spans="1:19" ht="21" customHeight="1" thickBot="1">
      <c r="A42" s="159" t="s">
        <v>95</v>
      </c>
      <c r="B42" s="401">
        <f>SUM(B28:B41)</f>
        <v>318</v>
      </c>
      <c r="C42" s="455">
        <f t="shared" ref="C42:R42" si="14">SUM(C28:C41)</f>
        <v>2579</v>
      </c>
      <c r="D42" s="456"/>
      <c r="E42" s="208">
        <f t="shared" si="14"/>
        <v>96</v>
      </c>
      <c r="F42" s="209">
        <f t="shared" si="14"/>
        <v>2993</v>
      </c>
      <c r="G42" s="207">
        <f>SUM(G28:G41)</f>
        <v>0</v>
      </c>
      <c r="H42" s="401">
        <f t="shared" si="14"/>
        <v>3949</v>
      </c>
      <c r="I42" s="172">
        <f t="shared" si="14"/>
        <v>12345</v>
      </c>
      <c r="J42" s="172">
        <f t="shared" si="14"/>
        <v>34100</v>
      </c>
      <c r="K42" s="209">
        <f t="shared" si="14"/>
        <v>50394</v>
      </c>
      <c r="L42" s="207">
        <f t="shared" si="14"/>
        <v>0</v>
      </c>
      <c r="M42" s="401">
        <f t="shared" si="14"/>
        <v>4267</v>
      </c>
      <c r="N42" s="389">
        <f t="shared" si="14"/>
        <v>14924</v>
      </c>
      <c r="O42" s="172">
        <f t="shared" si="14"/>
        <v>34196</v>
      </c>
      <c r="P42" s="389">
        <f t="shared" si="14"/>
        <v>53387</v>
      </c>
      <c r="Q42" s="389">
        <f t="shared" si="14"/>
        <v>0</v>
      </c>
      <c r="R42" s="210">
        <f t="shared" si="14"/>
        <v>53387</v>
      </c>
      <c r="S42" s="211"/>
    </row>
    <row r="43" spans="1:19" ht="21" customHeight="1" thickBot="1">
      <c r="A43" s="404" t="s">
        <v>96</v>
      </c>
      <c r="B43" s="174">
        <f>B27+B42</f>
        <v>16106</v>
      </c>
      <c r="C43" s="455">
        <f t="shared" ref="C43:R43" si="15">C27+C42</f>
        <v>16880</v>
      </c>
      <c r="D43" s="456"/>
      <c r="E43" s="212">
        <f t="shared" si="15"/>
        <v>2947</v>
      </c>
      <c r="F43" s="213">
        <f t="shared" si="15"/>
        <v>35933</v>
      </c>
      <c r="G43" s="214">
        <f t="shared" si="15"/>
        <v>124</v>
      </c>
      <c r="H43" s="174">
        <f t="shared" si="15"/>
        <v>42063</v>
      </c>
      <c r="I43" s="213">
        <f t="shared" si="15"/>
        <v>53602</v>
      </c>
      <c r="J43" s="213">
        <f t="shared" si="15"/>
        <v>176234</v>
      </c>
      <c r="K43" s="213">
        <f t="shared" si="15"/>
        <v>271899</v>
      </c>
      <c r="L43" s="214">
        <f t="shared" si="15"/>
        <v>1555</v>
      </c>
      <c r="M43" s="174">
        <f t="shared" si="15"/>
        <v>58169</v>
      </c>
      <c r="N43" s="176">
        <f t="shared" si="15"/>
        <v>70482</v>
      </c>
      <c r="O43" s="213">
        <f t="shared" si="15"/>
        <v>179181</v>
      </c>
      <c r="P43" s="176">
        <f t="shared" si="15"/>
        <v>307832</v>
      </c>
      <c r="Q43" s="176">
        <f t="shared" si="15"/>
        <v>1679</v>
      </c>
      <c r="R43" s="207">
        <f t="shared" si="15"/>
        <v>309511</v>
      </c>
      <c r="S43" s="164"/>
    </row>
    <row r="44" spans="1:19" ht="16.5" customHeight="1">
      <c r="A44" s="75"/>
      <c r="B44" s="2"/>
      <c r="C44" s="2"/>
      <c r="P44" s="215"/>
    </row>
    <row r="45" spans="1:19" s="75" customFormat="1" ht="17.25" customHeight="1"/>
    <row r="46" spans="1:19" ht="9.75" customHeight="1"/>
    <row r="47" spans="1:19" ht="9" customHeight="1"/>
    <row r="48" spans="1:19" ht="11.25" customHeight="1"/>
    <row r="49" spans="1:1" ht="16.5" customHeight="1">
      <c r="A49" s="76"/>
    </row>
  </sheetData>
  <mergeCells count="46">
    <mergeCell ref="C4:F4"/>
    <mergeCell ref="I4:K4"/>
    <mergeCell ref="M4:R4"/>
    <mergeCell ref="A5:A6"/>
    <mergeCell ref="B5:F5"/>
    <mergeCell ref="G5:G7"/>
    <mergeCell ref="H5:K5"/>
    <mergeCell ref="L5:L7"/>
    <mergeCell ref="M5:P5"/>
    <mergeCell ref="C7:D7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honeticPr fontId="13"/>
  <conditionalFormatting sqref="B8:R43">
    <cfRule type="cellIs" dxfId="7" priority="1" operator="equal">
      <formula>0</formula>
    </cfRule>
  </conditionalFormatting>
  <pageMargins left="0.59055118110236227" right="0.59055118110236227" top="0.78740157480314965" bottom="0.78740157480314965" header="0.51181102362204722" footer="0.39370078740157483"/>
  <pageSetup paperSize="9" scale="80" orientation="portrait" r:id="rId1"/>
  <headerFooter alignWithMargins="0"/>
  <colBreaks count="1" manualBreakCount="1">
    <brk id="10" max="42" man="1"/>
  </colBreaks>
  <ignoredErrors>
    <ignoredError sqref="F27 M27:R27" formula="1"/>
    <ignoredError sqref="K8:K26 K28:K44" formulaRange="1"/>
    <ignoredError sqref="K27" formula="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pane xSplit="1" ySplit="9" topLeftCell="B37" activePane="bottomRight" state="frozen"/>
      <selection activeCell="E17" sqref="E17"/>
      <selection pane="topRight" activeCell="E17" sqref="E17"/>
      <selection pane="bottomLeft" activeCell="E17" sqref="E17"/>
      <selection pane="bottomRight" activeCell="S60" sqref="S60"/>
    </sheetView>
  </sheetViews>
  <sheetFormatPr defaultColWidth="9" defaultRowHeight="16.5" customHeight="1"/>
  <cols>
    <col min="1" max="1" width="18.625" style="7" customWidth="1"/>
    <col min="2" max="2" width="4.375" style="2" customWidth="1"/>
    <col min="3" max="3" width="8.625" style="2" customWidth="1"/>
    <col min="4" max="4" width="8.125" style="217" customWidth="1"/>
    <col min="5" max="5" width="12.5" style="2" customWidth="1"/>
    <col min="6" max="6" width="8.125" style="217" customWidth="1"/>
    <col min="7" max="7" width="12.5" style="2" customWidth="1"/>
    <col min="8" max="8" width="8.125" style="217" customWidth="1"/>
    <col min="9" max="9" width="5.625" style="217" customWidth="1"/>
    <col min="10" max="10" width="8.625" style="77" customWidth="1"/>
    <col min="11" max="11" width="8.125" style="215" customWidth="1"/>
    <col min="12" max="12" width="12.375" style="2" customWidth="1"/>
    <col min="13" max="13" width="8.125" style="217" customWidth="1"/>
    <col min="14" max="14" width="12.375" style="2" customWidth="1"/>
    <col min="15" max="15" width="8.125" style="217" customWidth="1"/>
    <col min="16" max="16" width="12.5" style="2" customWidth="1"/>
    <col min="17" max="17" width="10" style="2" customWidth="1"/>
    <col min="18" max="16384" width="9" style="2"/>
  </cols>
  <sheetData>
    <row r="1" spans="1:17" ht="16.5" customHeight="1">
      <c r="A1" s="1" t="s">
        <v>125</v>
      </c>
      <c r="B1" s="1"/>
      <c r="C1" s="1"/>
      <c r="D1" s="216"/>
      <c r="J1" s="1"/>
      <c r="K1" s="218"/>
    </row>
    <row r="2" spans="1:17" ht="9" customHeight="1">
      <c r="A2" s="3"/>
      <c r="B2" s="3"/>
      <c r="C2" s="3"/>
      <c r="D2" s="219"/>
      <c r="J2" s="3"/>
      <c r="K2" s="220"/>
      <c r="P2" s="80"/>
    </row>
    <row r="3" spans="1:17" s="5" customFormat="1" ht="16.5" customHeight="1" thickBot="1">
      <c r="A3" s="4" t="s">
        <v>126</v>
      </c>
      <c r="B3" s="6"/>
      <c r="C3" s="6"/>
      <c r="D3" s="221"/>
      <c r="F3" s="221"/>
      <c r="H3" s="221"/>
      <c r="I3" s="221"/>
      <c r="J3" s="84"/>
      <c r="K3" s="222"/>
      <c r="M3" s="221"/>
      <c r="O3" s="221"/>
      <c r="Q3" s="88" t="s">
        <v>127</v>
      </c>
    </row>
    <row r="4" spans="1:17" s="77" customFormat="1" ht="15.75" customHeight="1" thickBot="1">
      <c r="A4" s="223"/>
      <c r="B4" s="489" t="s">
        <v>128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1"/>
      <c r="Q4" s="112" t="s">
        <v>69</v>
      </c>
    </row>
    <row r="5" spans="1:17" s="77" customFormat="1" ht="15.75" customHeight="1">
      <c r="A5" s="397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 t="s">
        <v>109</v>
      </c>
      <c r="Q5" s="492" t="s">
        <v>129</v>
      </c>
    </row>
    <row r="6" spans="1:17" s="77" customFormat="1" ht="15.75" customHeight="1">
      <c r="A6" s="397" t="s">
        <v>70</v>
      </c>
      <c r="B6" s="494" t="s">
        <v>68</v>
      </c>
      <c r="C6" s="494"/>
      <c r="D6" s="226"/>
      <c r="E6" s="406" t="s">
        <v>76</v>
      </c>
      <c r="F6" s="227"/>
      <c r="G6" s="406" t="s">
        <v>77</v>
      </c>
      <c r="H6" s="227"/>
      <c r="I6" s="406" t="s">
        <v>130</v>
      </c>
      <c r="J6" s="228"/>
      <c r="K6" s="229"/>
      <c r="L6" s="400" t="s">
        <v>80</v>
      </c>
      <c r="M6" s="227"/>
      <c r="N6" s="406" t="s">
        <v>81</v>
      </c>
      <c r="O6" s="230"/>
      <c r="P6" s="495" t="s">
        <v>131</v>
      </c>
      <c r="Q6" s="492"/>
    </row>
    <row r="7" spans="1:17" s="77" customFormat="1" ht="15.75" customHeight="1">
      <c r="A7" s="397"/>
      <c r="B7" s="496" t="s">
        <v>132</v>
      </c>
      <c r="C7" s="497"/>
      <c r="D7" s="482" t="s">
        <v>133</v>
      </c>
      <c r="E7" s="500" t="s">
        <v>134</v>
      </c>
      <c r="F7" s="502" t="s">
        <v>135</v>
      </c>
      <c r="G7" s="500" t="s">
        <v>136</v>
      </c>
      <c r="H7" s="482" t="s">
        <v>137</v>
      </c>
      <c r="I7" s="478" t="s">
        <v>138</v>
      </c>
      <c r="J7" s="479"/>
      <c r="K7" s="482" t="s">
        <v>139</v>
      </c>
      <c r="L7" s="485" t="s">
        <v>140</v>
      </c>
      <c r="M7" s="482" t="s">
        <v>141</v>
      </c>
      <c r="N7" s="487" t="s">
        <v>142</v>
      </c>
      <c r="O7" s="482" t="s">
        <v>143</v>
      </c>
      <c r="P7" s="495"/>
      <c r="Q7" s="492"/>
    </row>
    <row r="8" spans="1:17" s="77" customFormat="1" ht="15.75" customHeight="1">
      <c r="A8" s="397"/>
      <c r="B8" s="496"/>
      <c r="C8" s="497"/>
      <c r="D8" s="483"/>
      <c r="E8" s="500"/>
      <c r="F8" s="503"/>
      <c r="G8" s="500"/>
      <c r="H8" s="483"/>
      <c r="I8" s="478"/>
      <c r="J8" s="479"/>
      <c r="K8" s="483"/>
      <c r="L8" s="485"/>
      <c r="M8" s="483"/>
      <c r="N8" s="487"/>
      <c r="O8" s="483"/>
      <c r="P8" s="495"/>
      <c r="Q8" s="492"/>
    </row>
    <row r="9" spans="1:17" s="77" customFormat="1" ht="15.75" customHeight="1" thickBot="1">
      <c r="A9" s="231"/>
      <c r="B9" s="498"/>
      <c r="C9" s="499"/>
      <c r="D9" s="484"/>
      <c r="E9" s="501"/>
      <c r="F9" s="504"/>
      <c r="G9" s="501"/>
      <c r="H9" s="484"/>
      <c r="I9" s="480"/>
      <c r="J9" s="481"/>
      <c r="K9" s="484"/>
      <c r="L9" s="486"/>
      <c r="M9" s="484"/>
      <c r="N9" s="488"/>
      <c r="O9" s="484"/>
      <c r="P9" s="232" t="s">
        <v>144</v>
      </c>
      <c r="Q9" s="493"/>
    </row>
    <row r="10" spans="1:17" ht="17.25" customHeight="1">
      <c r="A10" s="147" t="s">
        <v>25</v>
      </c>
      <c r="B10" s="164" t="s">
        <v>145</v>
      </c>
      <c r="C10" s="233">
        <v>0</v>
      </c>
      <c r="D10" s="234">
        <f t="shared" ref="D10:D45" si="0">C10/P10*100</f>
        <v>0</v>
      </c>
      <c r="E10" s="117">
        <v>0</v>
      </c>
      <c r="F10" s="234">
        <f t="shared" ref="F10:F45" si="1">E10/P10*100</f>
        <v>0</v>
      </c>
      <c r="G10" s="117">
        <v>0</v>
      </c>
      <c r="H10" s="235">
        <f t="shared" ref="H10:H45" si="2">G10/P10*100</f>
        <v>0</v>
      </c>
      <c r="I10" s="234" t="s">
        <v>146</v>
      </c>
      <c r="J10" s="200">
        <v>32800</v>
      </c>
      <c r="K10" s="236">
        <f t="shared" ref="K10:K45" si="3">J10/P10*100</f>
        <v>100</v>
      </c>
      <c r="L10" s="117">
        <v>0</v>
      </c>
      <c r="M10" s="235">
        <f t="shared" ref="M10:M45" si="4">L10/P10*100</f>
        <v>0</v>
      </c>
      <c r="N10" s="154">
        <v>0</v>
      </c>
      <c r="O10" s="234">
        <f t="shared" ref="O10:O45" si="5">N10/P10*100</f>
        <v>0</v>
      </c>
      <c r="P10" s="197">
        <f t="shared" ref="P10:P45" si="6">SUM(C10,E10,G10,J10,L10,N10)</f>
        <v>32800</v>
      </c>
      <c r="Q10" s="237">
        <v>0</v>
      </c>
    </row>
    <row r="11" spans="1:17" ht="17.25" customHeight="1">
      <c r="A11" s="131" t="s">
        <v>26</v>
      </c>
      <c r="B11" s="238" t="s">
        <v>145</v>
      </c>
      <c r="C11" s="394">
        <v>0</v>
      </c>
      <c r="D11" s="239">
        <f t="shared" si="0"/>
        <v>0</v>
      </c>
      <c r="E11" s="385">
        <v>0</v>
      </c>
      <c r="F11" s="239">
        <f t="shared" si="1"/>
        <v>0</v>
      </c>
      <c r="G11" s="385">
        <v>0</v>
      </c>
      <c r="H11" s="240">
        <f t="shared" si="2"/>
        <v>0</v>
      </c>
      <c r="I11" s="239" t="s">
        <v>146</v>
      </c>
      <c r="J11" s="238">
        <v>40584</v>
      </c>
      <c r="K11" s="241">
        <f t="shared" si="3"/>
        <v>100</v>
      </c>
      <c r="L11" s="385">
        <v>0</v>
      </c>
      <c r="M11" s="240">
        <f t="shared" si="4"/>
        <v>0</v>
      </c>
      <c r="N11" s="130">
        <v>0</v>
      </c>
      <c r="O11" s="239">
        <f t="shared" si="5"/>
        <v>0</v>
      </c>
      <c r="P11" s="198">
        <f t="shared" si="6"/>
        <v>40584</v>
      </c>
      <c r="Q11" s="242">
        <v>0</v>
      </c>
    </row>
    <row r="12" spans="1:17" ht="17.25" customHeight="1">
      <c r="A12" s="131" t="s">
        <v>27</v>
      </c>
      <c r="B12" s="200" t="s">
        <v>146</v>
      </c>
      <c r="C12" s="168">
        <v>26638</v>
      </c>
      <c r="D12" s="243">
        <f t="shared" si="0"/>
        <v>100</v>
      </c>
      <c r="E12" s="148">
        <v>0</v>
      </c>
      <c r="F12" s="243">
        <f t="shared" si="1"/>
        <v>0</v>
      </c>
      <c r="G12" s="148">
        <v>0</v>
      </c>
      <c r="H12" s="244">
        <f t="shared" si="2"/>
        <v>0</v>
      </c>
      <c r="I12" s="243" t="s">
        <v>146</v>
      </c>
      <c r="J12" s="200">
        <v>0</v>
      </c>
      <c r="K12" s="245">
        <f t="shared" si="3"/>
        <v>0</v>
      </c>
      <c r="L12" s="148">
        <v>0</v>
      </c>
      <c r="M12" s="244">
        <f t="shared" si="4"/>
        <v>0</v>
      </c>
      <c r="N12" s="153">
        <v>0</v>
      </c>
      <c r="O12" s="243">
        <f t="shared" si="5"/>
        <v>0</v>
      </c>
      <c r="P12" s="198">
        <f t="shared" si="6"/>
        <v>26638</v>
      </c>
      <c r="Q12" s="242">
        <v>0</v>
      </c>
    </row>
    <row r="13" spans="1:17" ht="17.25" customHeight="1">
      <c r="A13" s="131" t="s">
        <v>28</v>
      </c>
      <c r="B13" s="238" t="s">
        <v>146</v>
      </c>
      <c r="C13" s="394">
        <v>0</v>
      </c>
      <c r="D13" s="239">
        <f t="shared" si="0"/>
        <v>0</v>
      </c>
      <c r="E13" s="385">
        <v>0</v>
      </c>
      <c r="F13" s="239">
        <f t="shared" si="1"/>
        <v>0</v>
      </c>
      <c r="G13" s="385">
        <v>0</v>
      </c>
      <c r="H13" s="240">
        <f t="shared" si="2"/>
        <v>0</v>
      </c>
      <c r="I13" s="239" t="s">
        <v>146</v>
      </c>
      <c r="J13" s="238">
        <v>12849</v>
      </c>
      <c r="K13" s="241">
        <f t="shared" si="3"/>
        <v>100</v>
      </c>
      <c r="L13" s="385">
        <v>0</v>
      </c>
      <c r="M13" s="240">
        <f t="shared" si="4"/>
        <v>0</v>
      </c>
      <c r="N13" s="130">
        <v>0</v>
      </c>
      <c r="O13" s="239">
        <f t="shared" si="5"/>
        <v>0</v>
      </c>
      <c r="P13" s="198">
        <f t="shared" si="6"/>
        <v>12849</v>
      </c>
      <c r="Q13" s="242">
        <v>0</v>
      </c>
    </row>
    <row r="14" spans="1:17" ht="17.25" customHeight="1" thickBot="1">
      <c r="A14" s="137" t="s">
        <v>29</v>
      </c>
      <c r="B14" s="246" t="s">
        <v>147</v>
      </c>
      <c r="C14" s="392">
        <v>5111</v>
      </c>
      <c r="D14" s="247">
        <f t="shared" si="0"/>
        <v>100</v>
      </c>
      <c r="E14" s="387">
        <v>0</v>
      </c>
      <c r="F14" s="247">
        <f t="shared" si="1"/>
        <v>0</v>
      </c>
      <c r="G14" s="387">
        <v>0</v>
      </c>
      <c r="H14" s="248">
        <f t="shared" si="2"/>
        <v>0</v>
      </c>
      <c r="I14" s="247" t="s">
        <v>146</v>
      </c>
      <c r="J14" s="246">
        <v>0</v>
      </c>
      <c r="K14" s="249">
        <f t="shared" si="3"/>
        <v>0</v>
      </c>
      <c r="L14" s="387">
        <v>0</v>
      </c>
      <c r="M14" s="248">
        <f t="shared" si="4"/>
        <v>0</v>
      </c>
      <c r="N14" s="151">
        <v>0</v>
      </c>
      <c r="O14" s="247">
        <f t="shared" si="5"/>
        <v>0</v>
      </c>
      <c r="P14" s="196">
        <f t="shared" si="6"/>
        <v>5111</v>
      </c>
      <c r="Q14" s="250">
        <v>0</v>
      </c>
    </row>
    <row r="15" spans="1:17" ht="17.25" customHeight="1">
      <c r="A15" s="147" t="s">
        <v>30</v>
      </c>
      <c r="B15" s="200" t="s">
        <v>146</v>
      </c>
      <c r="C15" s="168">
        <v>0</v>
      </c>
      <c r="D15" s="243">
        <f t="shared" si="0"/>
        <v>0</v>
      </c>
      <c r="E15" s="148">
        <v>0</v>
      </c>
      <c r="F15" s="243">
        <f t="shared" si="1"/>
        <v>0</v>
      </c>
      <c r="G15" s="148">
        <v>0</v>
      </c>
      <c r="H15" s="244">
        <f t="shared" si="2"/>
        <v>0</v>
      </c>
      <c r="I15" s="243" t="s">
        <v>146</v>
      </c>
      <c r="J15" s="200">
        <v>2979</v>
      </c>
      <c r="K15" s="245">
        <f t="shared" si="3"/>
        <v>100</v>
      </c>
      <c r="L15" s="148">
        <v>0</v>
      </c>
      <c r="M15" s="244">
        <f t="shared" si="4"/>
        <v>0</v>
      </c>
      <c r="N15" s="153">
        <v>0</v>
      </c>
      <c r="O15" s="243">
        <f t="shared" si="5"/>
        <v>0</v>
      </c>
      <c r="P15" s="197">
        <f t="shared" si="6"/>
        <v>2979</v>
      </c>
      <c r="Q15" s="237">
        <v>0</v>
      </c>
    </row>
    <row r="16" spans="1:17" ht="17.25" customHeight="1">
      <c r="A16" s="131" t="s">
        <v>31</v>
      </c>
      <c r="B16" s="238" t="s">
        <v>146</v>
      </c>
      <c r="C16" s="394">
        <v>12780</v>
      </c>
      <c r="D16" s="239">
        <f t="shared" si="0"/>
        <v>100</v>
      </c>
      <c r="E16" s="385">
        <v>0</v>
      </c>
      <c r="F16" s="239">
        <f t="shared" si="1"/>
        <v>0</v>
      </c>
      <c r="G16" s="385">
        <v>0</v>
      </c>
      <c r="H16" s="240">
        <f t="shared" si="2"/>
        <v>0</v>
      </c>
      <c r="I16" s="239" t="s">
        <v>146</v>
      </c>
      <c r="J16" s="238">
        <v>0</v>
      </c>
      <c r="K16" s="241">
        <f t="shared" si="3"/>
        <v>0</v>
      </c>
      <c r="L16" s="385">
        <v>0</v>
      </c>
      <c r="M16" s="240">
        <f t="shared" si="4"/>
        <v>0</v>
      </c>
      <c r="N16" s="130">
        <v>0</v>
      </c>
      <c r="O16" s="239">
        <f t="shared" si="5"/>
        <v>0</v>
      </c>
      <c r="P16" s="198">
        <f t="shared" si="6"/>
        <v>12780</v>
      </c>
      <c r="Q16" s="242">
        <v>0</v>
      </c>
    </row>
    <row r="17" spans="1:17" ht="17.25" customHeight="1">
      <c r="A17" s="131" t="s">
        <v>32</v>
      </c>
      <c r="B17" s="2" t="s">
        <v>146</v>
      </c>
      <c r="C17" s="394">
        <v>0</v>
      </c>
      <c r="D17" s="239">
        <f t="shared" si="0"/>
        <v>0</v>
      </c>
      <c r="E17" s="385">
        <v>0</v>
      </c>
      <c r="F17" s="239">
        <f t="shared" si="1"/>
        <v>0</v>
      </c>
      <c r="G17" s="385">
        <v>0</v>
      </c>
      <c r="H17" s="240">
        <f t="shared" si="2"/>
        <v>0</v>
      </c>
      <c r="I17" s="239" t="s">
        <v>146</v>
      </c>
      <c r="J17" s="238">
        <v>24431</v>
      </c>
      <c r="K17" s="241">
        <f t="shared" si="3"/>
        <v>100</v>
      </c>
      <c r="L17" s="385">
        <v>0</v>
      </c>
      <c r="M17" s="240">
        <f t="shared" si="4"/>
        <v>0</v>
      </c>
      <c r="N17" s="130">
        <v>0</v>
      </c>
      <c r="O17" s="239">
        <f t="shared" si="5"/>
        <v>0</v>
      </c>
      <c r="P17" s="195">
        <f t="shared" si="6"/>
        <v>24431</v>
      </c>
      <c r="Q17" s="242">
        <v>0</v>
      </c>
    </row>
    <row r="18" spans="1:17" ht="17.25" customHeight="1">
      <c r="A18" s="131" t="s">
        <v>33</v>
      </c>
      <c r="B18" s="238" t="s">
        <v>147</v>
      </c>
      <c r="C18" s="394">
        <v>9242</v>
      </c>
      <c r="D18" s="239">
        <f t="shared" si="0"/>
        <v>100</v>
      </c>
      <c r="E18" s="385">
        <v>0</v>
      </c>
      <c r="F18" s="239">
        <f t="shared" si="1"/>
        <v>0</v>
      </c>
      <c r="G18" s="385">
        <v>0</v>
      </c>
      <c r="H18" s="240">
        <f t="shared" si="2"/>
        <v>0</v>
      </c>
      <c r="I18" s="239" t="s">
        <v>146</v>
      </c>
      <c r="J18" s="238">
        <v>0</v>
      </c>
      <c r="K18" s="241">
        <f t="shared" si="3"/>
        <v>0</v>
      </c>
      <c r="L18" s="385">
        <v>0</v>
      </c>
      <c r="M18" s="240">
        <f t="shared" si="4"/>
        <v>0</v>
      </c>
      <c r="N18" s="130">
        <v>0</v>
      </c>
      <c r="O18" s="239">
        <f t="shared" si="5"/>
        <v>0</v>
      </c>
      <c r="P18" s="198">
        <f t="shared" si="6"/>
        <v>9242</v>
      </c>
      <c r="Q18" s="242">
        <v>0</v>
      </c>
    </row>
    <row r="19" spans="1:17" ht="17.25" customHeight="1" thickBot="1">
      <c r="A19" s="137" t="s">
        <v>34</v>
      </c>
      <c r="B19" s="246" t="s">
        <v>146</v>
      </c>
      <c r="C19" s="392">
        <v>0</v>
      </c>
      <c r="D19" s="247">
        <f t="shared" si="0"/>
        <v>0</v>
      </c>
      <c r="E19" s="387">
        <v>0</v>
      </c>
      <c r="F19" s="247">
        <f t="shared" si="1"/>
        <v>0</v>
      </c>
      <c r="G19" s="387">
        <v>0</v>
      </c>
      <c r="H19" s="248">
        <f t="shared" si="2"/>
        <v>0</v>
      </c>
      <c r="I19" s="251" t="s">
        <v>148</v>
      </c>
      <c r="J19" s="246">
        <v>257</v>
      </c>
      <c r="K19" s="249">
        <f t="shared" si="3"/>
        <v>100</v>
      </c>
      <c r="L19" s="387">
        <v>0</v>
      </c>
      <c r="M19" s="248">
        <f t="shared" si="4"/>
        <v>0</v>
      </c>
      <c r="N19" s="151">
        <v>0</v>
      </c>
      <c r="O19" s="247">
        <f t="shared" si="5"/>
        <v>0</v>
      </c>
      <c r="P19" s="196">
        <f t="shared" si="6"/>
        <v>257</v>
      </c>
      <c r="Q19" s="250">
        <v>0</v>
      </c>
    </row>
    <row r="20" spans="1:17" ht="17.25" customHeight="1">
      <c r="A20" s="147" t="s">
        <v>35</v>
      </c>
      <c r="B20" s="200" t="s">
        <v>149</v>
      </c>
      <c r="C20" s="168">
        <v>19480</v>
      </c>
      <c r="D20" s="243">
        <f t="shared" si="0"/>
        <v>100</v>
      </c>
      <c r="E20" s="148">
        <v>0</v>
      </c>
      <c r="F20" s="243">
        <f t="shared" si="1"/>
        <v>0</v>
      </c>
      <c r="G20" s="148">
        <v>0</v>
      </c>
      <c r="H20" s="244">
        <f t="shared" si="2"/>
        <v>0</v>
      </c>
      <c r="I20" s="243" t="s">
        <v>146</v>
      </c>
      <c r="J20" s="200">
        <v>0</v>
      </c>
      <c r="K20" s="245">
        <f t="shared" si="3"/>
        <v>0</v>
      </c>
      <c r="L20" s="148">
        <v>0</v>
      </c>
      <c r="M20" s="244">
        <f t="shared" si="4"/>
        <v>0</v>
      </c>
      <c r="N20" s="153">
        <v>0</v>
      </c>
      <c r="O20" s="243">
        <f t="shared" si="5"/>
        <v>0</v>
      </c>
      <c r="P20" s="197">
        <f t="shared" si="6"/>
        <v>19480</v>
      </c>
      <c r="Q20" s="237">
        <v>0</v>
      </c>
    </row>
    <row r="21" spans="1:17" ht="17.25" customHeight="1">
      <c r="A21" s="131" t="s">
        <v>36</v>
      </c>
      <c r="B21" s="238" t="s">
        <v>146</v>
      </c>
      <c r="C21" s="394">
        <v>0</v>
      </c>
      <c r="D21" s="239">
        <f t="shared" si="0"/>
        <v>0</v>
      </c>
      <c r="E21" s="385">
        <v>0</v>
      </c>
      <c r="F21" s="239">
        <f t="shared" si="1"/>
        <v>0</v>
      </c>
      <c r="G21" s="385">
        <v>0</v>
      </c>
      <c r="H21" s="240">
        <f t="shared" si="2"/>
        <v>0</v>
      </c>
      <c r="I21" s="239" t="s">
        <v>146</v>
      </c>
      <c r="J21" s="238">
        <v>14316</v>
      </c>
      <c r="K21" s="241">
        <f t="shared" si="3"/>
        <v>100</v>
      </c>
      <c r="L21" s="385">
        <v>0</v>
      </c>
      <c r="M21" s="240">
        <f t="shared" si="4"/>
        <v>0</v>
      </c>
      <c r="N21" s="130">
        <v>0</v>
      </c>
      <c r="O21" s="239">
        <f t="shared" si="5"/>
        <v>0</v>
      </c>
      <c r="P21" s="198">
        <f t="shared" si="6"/>
        <v>14316</v>
      </c>
      <c r="Q21" s="242">
        <v>249</v>
      </c>
    </row>
    <row r="22" spans="1:17" ht="17.25" customHeight="1">
      <c r="A22" s="131" t="s">
        <v>37</v>
      </c>
      <c r="B22" s="2" t="s">
        <v>146</v>
      </c>
      <c r="C22" s="394">
        <v>13974</v>
      </c>
      <c r="D22" s="239">
        <f t="shared" si="0"/>
        <v>100</v>
      </c>
      <c r="E22" s="385">
        <v>0</v>
      </c>
      <c r="F22" s="239">
        <f t="shared" si="1"/>
        <v>0</v>
      </c>
      <c r="G22" s="385">
        <v>0</v>
      </c>
      <c r="H22" s="240">
        <f t="shared" si="2"/>
        <v>0</v>
      </c>
      <c r="I22" s="239" t="s">
        <v>146</v>
      </c>
      <c r="J22" s="238">
        <v>0</v>
      </c>
      <c r="K22" s="241">
        <f t="shared" si="3"/>
        <v>0</v>
      </c>
      <c r="L22" s="385">
        <v>0</v>
      </c>
      <c r="M22" s="240">
        <f t="shared" si="4"/>
        <v>0</v>
      </c>
      <c r="N22" s="130">
        <v>0</v>
      </c>
      <c r="O22" s="239">
        <f t="shared" si="5"/>
        <v>0</v>
      </c>
      <c r="P22" s="198">
        <f t="shared" si="6"/>
        <v>13974</v>
      </c>
      <c r="Q22" s="242">
        <v>0</v>
      </c>
    </row>
    <row r="23" spans="1:17" ht="17.25" customHeight="1">
      <c r="A23" s="131" t="s">
        <v>38</v>
      </c>
      <c r="B23" s="238" t="s">
        <v>146</v>
      </c>
      <c r="C23" s="394">
        <v>0</v>
      </c>
      <c r="D23" s="239">
        <f t="shared" si="0"/>
        <v>0</v>
      </c>
      <c r="E23" s="385">
        <v>0</v>
      </c>
      <c r="F23" s="239">
        <f t="shared" si="1"/>
        <v>0</v>
      </c>
      <c r="G23" s="385">
        <v>0</v>
      </c>
      <c r="H23" s="240">
        <f t="shared" si="2"/>
        <v>0</v>
      </c>
      <c r="I23" s="239" t="s">
        <v>146</v>
      </c>
      <c r="J23" s="238">
        <v>3375</v>
      </c>
      <c r="K23" s="241">
        <f t="shared" si="3"/>
        <v>100</v>
      </c>
      <c r="L23" s="385">
        <v>0</v>
      </c>
      <c r="M23" s="240">
        <f t="shared" si="4"/>
        <v>0</v>
      </c>
      <c r="N23" s="130">
        <v>0</v>
      </c>
      <c r="O23" s="239">
        <f t="shared" si="5"/>
        <v>0</v>
      </c>
      <c r="P23" s="198">
        <f t="shared" si="6"/>
        <v>3375</v>
      </c>
      <c r="Q23" s="242">
        <v>0</v>
      </c>
    </row>
    <row r="24" spans="1:17" ht="17.25" customHeight="1" thickBot="1">
      <c r="A24" s="137" t="s">
        <v>39</v>
      </c>
      <c r="B24" s="246" t="s">
        <v>146</v>
      </c>
      <c r="C24" s="392">
        <v>0</v>
      </c>
      <c r="D24" s="247">
        <f t="shared" si="0"/>
        <v>0</v>
      </c>
      <c r="E24" s="387">
        <v>0</v>
      </c>
      <c r="F24" s="247">
        <f t="shared" si="1"/>
        <v>0</v>
      </c>
      <c r="G24" s="387">
        <v>0</v>
      </c>
      <c r="H24" s="248">
        <f t="shared" si="2"/>
        <v>0</v>
      </c>
      <c r="I24" s="247" t="s">
        <v>146</v>
      </c>
      <c r="J24" s="246">
        <v>13608</v>
      </c>
      <c r="K24" s="249">
        <f t="shared" si="3"/>
        <v>100</v>
      </c>
      <c r="L24" s="387">
        <v>0</v>
      </c>
      <c r="M24" s="248">
        <f t="shared" si="4"/>
        <v>0</v>
      </c>
      <c r="N24" s="151">
        <v>0</v>
      </c>
      <c r="O24" s="247">
        <f t="shared" si="5"/>
        <v>0</v>
      </c>
      <c r="P24" s="196">
        <f t="shared" si="6"/>
        <v>13608</v>
      </c>
      <c r="Q24" s="250">
        <v>1430</v>
      </c>
    </row>
    <row r="25" spans="1:17" ht="17.25" customHeight="1">
      <c r="A25" s="147" t="s">
        <v>40</v>
      </c>
      <c r="B25" s="200" t="s">
        <v>150</v>
      </c>
      <c r="C25" s="168">
        <v>2814</v>
      </c>
      <c r="D25" s="243">
        <f t="shared" si="0"/>
        <v>100</v>
      </c>
      <c r="E25" s="148">
        <v>0</v>
      </c>
      <c r="F25" s="243">
        <f t="shared" si="1"/>
        <v>0</v>
      </c>
      <c r="G25" s="148">
        <v>0</v>
      </c>
      <c r="H25" s="244">
        <f t="shared" si="2"/>
        <v>0</v>
      </c>
      <c r="I25" s="243" t="s">
        <v>146</v>
      </c>
      <c r="J25" s="200">
        <v>0</v>
      </c>
      <c r="K25" s="245">
        <f t="shared" si="3"/>
        <v>0</v>
      </c>
      <c r="L25" s="148">
        <v>0</v>
      </c>
      <c r="M25" s="244">
        <f t="shared" si="4"/>
        <v>0</v>
      </c>
      <c r="N25" s="153">
        <v>0</v>
      </c>
      <c r="O25" s="243">
        <f t="shared" si="5"/>
        <v>0</v>
      </c>
      <c r="P25" s="197">
        <f t="shared" si="6"/>
        <v>2814</v>
      </c>
      <c r="Q25" s="237">
        <v>0</v>
      </c>
    </row>
    <row r="26" spans="1:17" ht="17.25" customHeight="1">
      <c r="A26" s="131" t="s">
        <v>41</v>
      </c>
      <c r="B26" s="238" t="s">
        <v>150</v>
      </c>
      <c r="C26" s="394">
        <v>3184</v>
      </c>
      <c r="D26" s="239">
        <f t="shared" si="0"/>
        <v>100</v>
      </c>
      <c r="E26" s="385">
        <v>0</v>
      </c>
      <c r="F26" s="239">
        <f t="shared" si="1"/>
        <v>0</v>
      </c>
      <c r="G26" s="385">
        <v>0</v>
      </c>
      <c r="H26" s="240">
        <f t="shared" si="2"/>
        <v>0</v>
      </c>
      <c r="I26" s="239" t="s">
        <v>146</v>
      </c>
      <c r="J26" s="238">
        <v>0</v>
      </c>
      <c r="K26" s="241">
        <f t="shared" si="3"/>
        <v>0</v>
      </c>
      <c r="L26" s="385">
        <v>0</v>
      </c>
      <c r="M26" s="240">
        <f t="shared" si="4"/>
        <v>0</v>
      </c>
      <c r="N26" s="130">
        <v>0</v>
      </c>
      <c r="O26" s="239">
        <f t="shared" si="5"/>
        <v>0</v>
      </c>
      <c r="P26" s="198">
        <f t="shared" si="6"/>
        <v>3184</v>
      </c>
      <c r="Q26" s="242">
        <v>0</v>
      </c>
    </row>
    <row r="27" spans="1:17" ht="17.25" customHeight="1">
      <c r="A27" s="131" t="s">
        <v>42</v>
      </c>
      <c r="B27" s="238" t="s">
        <v>150</v>
      </c>
      <c r="C27" s="394">
        <v>11513</v>
      </c>
      <c r="D27" s="239">
        <f t="shared" si="0"/>
        <v>100</v>
      </c>
      <c r="E27" s="385">
        <v>0</v>
      </c>
      <c r="F27" s="239">
        <f t="shared" si="1"/>
        <v>0</v>
      </c>
      <c r="G27" s="385">
        <v>0</v>
      </c>
      <c r="H27" s="240">
        <f t="shared" si="2"/>
        <v>0</v>
      </c>
      <c r="I27" s="239" t="s">
        <v>146</v>
      </c>
      <c r="J27" s="238">
        <v>0</v>
      </c>
      <c r="K27" s="241">
        <f t="shared" si="3"/>
        <v>0</v>
      </c>
      <c r="L27" s="385">
        <v>0</v>
      </c>
      <c r="M27" s="240">
        <f t="shared" si="4"/>
        <v>0</v>
      </c>
      <c r="N27" s="130">
        <v>0</v>
      </c>
      <c r="O27" s="239">
        <f t="shared" si="5"/>
        <v>0</v>
      </c>
      <c r="P27" s="198">
        <f t="shared" si="6"/>
        <v>11513</v>
      </c>
      <c r="Q27" s="242">
        <v>0</v>
      </c>
    </row>
    <row r="28" spans="1:17" ht="17.25" customHeight="1" thickBot="1">
      <c r="A28" s="155" t="s">
        <v>43</v>
      </c>
      <c r="B28" s="252" t="s">
        <v>150</v>
      </c>
      <c r="C28" s="170">
        <v>4510</v>
      </c>
      <c r="D28" s="253">
        <f t="shared" si="0"/>
        <v>100</v>
      </c>
      <c r="E28" s="158">
        <v>0</v>
      </c>
      <c r="F28" s="253">
        <f t="shared" si="1"/>
        <v>0</v>
      </c>
      <c r="G28" s="158">
        <v>0</v>
      </c>
      <c r="H28" s="254">
        <f t="shared" si="2"/>
        <v>0</v>
      </c>
      <c r="I28" s="253" t="s">
        <v>146</v>
      </c>
      <c r="J28" s="252">
        <v>0</v>
      </c>
      <c r="K28" s="255">
        <f t="shared" si="3"/>
        <v>0</v>
      </c>
      <c r="L28" s="158">
        <v>0</v>
      </c>
      <c r="M28" s="254">
        <f t="shared" si="4"/>
        <v>0</v>
      </c>
      <c r="N28" s="144">
        <v>0</v>
      </c>
      <c r="O28" s="253">
        <f t="shared" si="5"/>
        <v>0</v>
      </c>
      <c r="P28" s="196">
        <f t="shared" si="6"/>
        <v>4510</v>
      </c>
      <c r="Q28" s="250">
        <v>0</v>
      </c>
    </row>
    <row r="29" spans="1:17" ht="17.25" customHeight="1" thickBot="1">
      <c r="A29" s="256" t="s">
        <v>93</v>
      </c>
      <c r="B29" s="208"/>
      <c r="C29" s="390">
        <v>109246</v>
      </c>
      <c r="D29" s="257">
        <f t="shared" si="0"/>
        <v>42.935015425730512</v>
      </c>
      <c r="E29" s="172">
        <v>0</v>
      </c>
      <c r="F29" s="257">
        <f t="shared" si="1"/>
        <v>0</v>
      </c>
      <c r="G29" s="172">
        <v>0</v>
      </c>
      <c r="H29" s="258">
        <f t="shared" si="2"/>
        <v>0</v>
      </c>
      <c r="I29" s="257"/>
      <c r="J29" s="208">
        <v>145199</v>
      </c>
      <c r="K29" s="259">
        <f t="shared" si="3"/>
        <v>57.064984574269481</v>
      </c>
      <c r="L29" s="172">
        <v>0</v>
      </c>
      <c r="M29" s="258">
        <f t="shared" si="4"/>
        <v>0</v>
      </c>
      <c r="N29" s="172">
        <v>0</v>
      </c>
      <c r="O29" s="257">
        <f t="shared" si="5"/>
        <v>0</v>
      </c>
      <c r="P29" s="205">
        <f t="shared" si="6"/>
        <v>254445</v>
      </c>
      <c r="Q29" s="260">
        <v>1679</v>
      </c>
    </row>
    <row r="30" spans="1:17" ht="17.25" customHeight="1">
      <c r="A30" s="147" t="s">
        <v>45</v>
      </c>
      <c r="B30" s="238" t="s">
        <v>146</v>
      </c>
      <c r="C30" s="168">
        <v>0</v>
      </c>
      <c r="D30" s="243">
        <f t="shared" si="0"/>
        <v>0</v>
      </c>
      <c r="E30" s="148">
        <v>0</v>
      </c>
      <c r="F30" s="243">
        <f t="shared" si="1"/>
        <v>0</v>
      </c>
      <c r="G30" s="148">
        <v>0</v>
      </c>
      <c r="H30" s="244">
        <f t="shared" si="2"/>
        <v>0</v>
      </c>
      <c r="I30" s="243" t="s">
        <v>146</v>
      </c>
      <c r="J30" s="200">
        <v>8338</v>
      </c>
      <c r="K30" s="245">
        <f t="shared" si="3"/>
        <v>100</v>
      </c>
      <c r="L30" s="148">
        <v>0</v>
      </c>
      <c r="M30" s="244">
        <f t="shared" si="4"/>
        <v>0</v>
      </c>
      <c r="N30" s="153">
        <v>0</v>
      </c>
      <c r="O30" s="243">
        <f t="shared" si="5"/>
        <v>0</v>
      </c>
      <c r="P30" s="197">
        <f t="shared" si="6"/>
        <v>8338</v>
      </c>
      <c r="Q30" s="237">
        <v>0</v>
      </c>
    </row>
    <row r="31" spans="1:17" ht="17.25" customHeight="1">
      <c r="A31" s="131" t="s">
        <v>46</v>
      </c>
      <c r="B31" s="238" t="s">
        <v>146</v>
      </c>
      <c r="C31" s="394">
        <v>2412</v>
      </c>
      <c r="D31" s="239">
        <f t="shared" si="0"/>
        <v>100</v>
      </c>
      <c r="E31" s="385">
        <v>0</v>
      </c>
      <c r="F31" s="239">
        <f t="shared" si="1"/>
        <v>0</v>
      </c>
      <c r="G31" s="385">
        <v>0</v>
      </c>
      <c r="H31" s="240">
        <f t="shared" si="2"/>
        <v>0</v>
      </c>
      <c r="I31" s="239" t="s">
        <v>146</v>
      </c>
      <c r="J31" s="238">
        <v>0</v>
      </c>
      <c r="K31" s="241">
        <f t="shared" si="3"/>
        <v>0</v>
      </c>
      <c r="L31" s="385">
        <v>0</v>
      </c>
      <c r="M31" s="240">
        <f t="shared" si="4"/>
        <v>0</v>
      </c>
      <c r="N31" s="130">
        <v>0</v>
      </c>
      <c r="O31" s="239">
        <f t="shared" si="5"/>
        <v>0</v>
      </c>
      <c r="P31" s="198">
        <f t="shared" si="6"/>
        <v>2412</v>
      </c>
      <c r="Q31" s="242">
        <v>0</v>
      </c>
    </row>
    <row r="32" spans="1:17" ht="17.25" customHeight="1">
      <c r="A32" s="131" t="s">
        <v>47</v>
      </c>
      <c r="B32" s="238" t="s">
        <v>146</v>
      </c>
      <c r="C32" s="394">
        <v>6392</v>
      </c>
      <c r="D32" s="239">
        <f t="shared" si="0"/>
        <v>100</v>
      </c>
      <c r="E32" s="385">
        <v>0</v>
      </c>
      <c r="F32" s="239">
        <f t="shared" si="1"/>
        <v>0</v>
      </c>
      <c r="G32" s="385">
        <v>0</v>
      </c>
      <c r="H32" s="240">
        <f t="shared" si="2"/>
        <v>0</v>
      </c>
      <c r="I32" s="239" t="s">
        <v>146</v>
      </c>
      <c r="J32" s="238">
        <v>0</v>
      </c>
      <c r="K32" s="241">
        <f t="shared" si="3"/>
        <v>0</v>
      </c>
      <c r="L32" s="385">
        <v>0</v>
      </c>
      <c r="M32" s="240">
        <f t="shared" si="4"/>
        <v>0</v>
      </c>
      <c r="N32" s="130">
        <v>0</v>
      </c>
      <c r="O32" s="239">
        <f t="shared" si="5"/>
        <v>0</v>
      </c>
      <c r="P32" s="198">
        <f t="shared" si="6"/>
        <v>6392</v>
      </c>
      <c r="Q32" s="242">
        <v>0</v>
      </c>
    </row>
    <row r="33" spans="1:17" ht="17.25" customHeight="1" thickBot="1">
      <c r="A33" s="137" t="s">
        <v>48</v>
      </c>
      <c r="B33" s="246" t="s">
        <v>146</v>
      </c>
      <c r="C33" s="392">
        <v>0</v>
      </c>
      <c r="D33" s="247">
        <f t="shared" si="0"/>
        <v>0</v>
      </c>
      <c r="E33" s="387">
        <v>0</v>
      </c>
      <c r="F33" s="247">
        <f t="shared" si="1"/>
        <v>0</v>
      </c>
      <c r="G33" s="387">
        <v>0</v>
      </c>
      <c r="H33" s="248">
        <f t="shared" si="2"/>
        <v>0</v>
      </c>
      <c r="I33" s="247" t="s">
        <v>146</v>
      </c>
      <c r="J33" s="246">
        <v>4875</v>
      </c>
      <c r="K33" s="249">
        <f t="shared" si="3"/>
        <v>100</v>
      </c>
      <c r="L33" s="387">
        <v>0</v>
      </c>
      <c r="M33" s="248">
        <f t="shared" si="4"/>
        <v>0</v>
      </c>
      <c r="N33" s="151">
        <v>0</v>
      </c>
      <c r="O33" s="247">
        <f t="shared" si="5"/>
        <v>0</v>
      </c>
      <c r="P33" s="196">
        <f t="shared" si="6"/>
        <v>4875</v>
      </c>
      <c r="Q33" s="250">
        <v>0</v>
      </c>
    </row>
    <row r="34" spans="1:17" ht="17.25" customHeight="1">
      <c r="A34" s="147" t="s">
        <v>49</v>
      </c>
      <c r="B34" s="200" t="s">
        <v>150</v>
      </c>
      <c r="C34" s="168">
        <v>2646</v>
      </c>
      <c r="D34" s="243">
        <f t="shared" si="0"/>
        <v>100</v>
      </c>
      <c r="E34" s="148">
        <v>0</v>
      </c>
      <c r="F34" s="243">
        <f t="shared" si="1"/>
        <v>0</v>
      </c>
      <c r="G34" s="148">
        <v>0</v>
      </c>
      <c r="H34" s="244">
        <f t="shared" si="2"/>
        <v>0</v>
      </c>
      <c r="I34" s="243" t="s">
        <v>146</v>
      </c>
      <c r="J34" s="200">
        <v>0</v>
      </c>
      <c r="K34" s="245">
        <f t="shared" si="3"/>
        <v>0</v>
      </c>
      <c r="L34" s="148">
        <v>0</v>
      </c>
      <c r="M34" s="244">
        <f t="shared" si="4"/>
        <v>0</v>
      </c>
      <c r="N34" s="153">
        <v>0</v>
      </c>
      <c r="O34" s="243">
        <f t="shared" si="5"/>
        <v>0</v>
      </c>
      <c r="P34" s="197">
        <f t="shared" si="6"/>
        <v>2646</v>
      </c>
      <c r="Q34" s="237">
        <v>0</v>
      </c>
    </row>
    <row r="35" spans="1:17" ht="17.25" customHeight="1">
      <c r="A35" s="131" t="s">
        <v>50</v>
      </c>
      <c r="B35" s="238" t="s">
        <v>150</v>
      </c>
      <c r="C35" s="394">
        <v>1344</v>
      </c>
      <c r="D35" s="239">
        <f t="shared" si="0"/>
        <v>100</v>
      </c>
      <c r="E35" s="385">
        <v>0</v>
      </c>
      <c r="F35" s="239">
        <f t="shared" si="1"/>
        <v>0</v>
      </c>
      <c r="G35" s="385">
        <v>0</v>
      </c>
      <c r="H35" s="240">
        <f t="shared" si="2"/>
        <v>0</v>
      </c>
      <c r="I35" s="239" t="s">
        <v>146</v>
      </c>
      <c r="J35" s="238">
        <v>0</v>
      </c>
      <c r="K35" s="241">
        <f t="shared" si="3"/>
        <v>0</v>
      </c>
      <c r="L35" s="385">
        <v>0</v>
      </c>
      <c r="M35" s="240">
        <f t="shared" si="4"/>
        <v>0</v>
      </c>
      <c r="N35" s="130">
        <v>0</v>
      </c>
      <c r="O35" s="239">
        <f t="shared" si="5"/>
        <v>0</v>
      </c>
      <c r="P35" s="198">
        <f t="shared" si="6"/>
        <v>1344</v>
      </c>
      <c r="Q35" s="242">
        <v>0</v>
      </c>
    </row>
    <row r="36" spans="1:17" ht="17.25" customHeight="1">
      <c r="A36" s="131" t="s">
        <v>51</v>
      </c>
      <c r="B36" s="238" t="s">
        <v>150</v>
      </c>
      <c r="C36" s="394">
        <v>1384</v>
      </c>
      <c r="D36" s="239">
        <f t="shared" si="0"/>
        <v>100</v>
      </c>
      <c r="E36" s="385">
        <v>0</v>
      </c>
      <c r="F36" s="239">
        <f t="shared" si="1"/>
        <v>0</v>
      </c>
      <c r="G36" s="385">
        <v>0</v>
      </c>
      <c r="H36" s="240">
        <f t="shared" si="2"/>
        <v>0</v>
      </c>
      <c r="I36" s="239" t="s">
        <v>146</v>
      </c>
      <c r="J36" s="238">
        <v>0</v>
      </c>
      <c r="K36" s="241">
        <f t="shared" si="3"/>
        <v>0</v>
      </c>
      <c r="L36" s="385">
        <v>0</v>
      </c>
      <c r="M36" s="240">
        <f t="shared" si="4"/>
        <v>0</v>
      </c>
      <c r="N36" s="130">
        <v>0</v>
      </c>
      <c r="O36" s="239">
        <f t="shared" si="5"/>
        <v>0</v>
      </c>
      <c r="P36" s="198">
        <f t="shared" si="6"/>
        <v>1384</v>
      </c>
      <c r="Q36" s="242">
        <v>0</v>
      </c>
    </row>
    <row r="37" spans="1:17" ht="17.25" customHeight="1">
      <c r="A37" s="131" t="s">
        <v>52</v>
      </c>
      <c r="B37" s="238" t="s">
        <v>150</v>
      </c>
      <c r="C37" s="394">
        <v>3141</v>
      </c>
      <c r="D37" s="239">
        <f t="shared" si="0"/>
        <v>100</v>
      </c>
      <c r="E37" s="385">
        <v>0</v>
      </c>
      <c r="F37" s="239">
        <f t="shared" si="1"/>
        <v>0</v>
      </c>
      <c r="G37" s="385">
        <v>0</v>
      </c>
      <c r="H37" s="240">
        <f t="shared" si="2"/>
        <v>0</v>
      </c>
      <c r="I37" s="239" t="s">
        <v>146</v>
      </c>
      <c r="J37" s="238">
        <v>0</v>
      </c>
      <c r="K37" s="241">
        <f t="shared" si="3"/>
        <v>0</v>
      </c>
      <c r="L37" s="385">
        <v>0</v>
      </c>
      <c r="M37" s="240">
        <f t="shared" si="4"/>
        <v>0</v>
      </c>
      <c r="N37" s="130">
        <v>0</v>
      </c>
      <c r="O37" s="239">
        <f t="shared" si="5"/>
        <v>0</v>
      </c>
      <c r="P37" s="198">
        <f t="shared" si="6"/>
        <v>3141</v>
      </c>
      <c r="Q37" s="242">
        <v>0</v>
      </c>
    </row>
    <row r="38" spans="1:17" ht="17.25" customHeight="1" thickBot="1">
      <c r="A38" s="137" t="s">
        <v>53</v>
      </c>
      <c r="B38" s="246" t="s">
        <v>150</v>
      </c>
      <c r="C38" s="392">
        <v>2287</v>
      </c>
      <c r="D38" s="247">
        <f t="shared" si="0"/>
        <v>100</v>
      </c>
      <c r="E38" s="387">
        <v>0</v>
      </c>
      <c r="F38" s="247">
        <f t="shared" si="1"/>
        <v>0</v>
      </c>
      <c r="G38" s="387">
        <v>0</v>
      </c>
      <c r="H38" s="248">
        <f t="shared" si="2"/>
        <v>0</v>
      </c>
      <c r="I38" s="247" t="s">
        <v>146</v>
      </c>
      <c r="J38" s="246">
        <v>0</v>
      </c>
      <c r="K38" s="249">
        <f t="shared" si="3"/>
        <v>0</v>
      </c>
      <c r="L38" s="387">
        <v>0</v>
      </c>
      <c r="M38" s="248">
        <f t="shared" si="4"/>
        <v>0</v>
      </c>
      <c r="N38" s="144">
        <v>0</v>
      </c>
      <c r="O38" s="253">
        <f t="shared" si="5"/>
        <v>0</v>
      </c>
      <c r="P38" s="196">
        <f t="shared" si="6"/>
        <v>2287</v>
      </c>
      <c r="Q38" s="250">
        <v>0</v>
      </c>
    </row>
    <row r="39" spans="1:17" ht="17.25" customHeight="1">
      <c r="A39" s="147" t="s">
        <v>54</v>
      </c>
      <c r="B39" s="200" t="s">
        <v>146</v>
      </c>
      <c r="C39" s="168">
        <v>8338</v>
      </c>
      <c r="D39" s="243">
        <f t="shared" si="0"/>
        <v>100</v>
      </c>
      <c r="E39" s="148">
        <v>0</v>
      </c>
      <c r="F39" s="243">
        <f t="shared" si="1"/>
        <v>0</v>
      </c>
      <c r="G39" s="148">
        <v>0</v>
      </c>
      <c r="H39" s="244">
        <f t="shared" si="2"/>
        <v>0</v>
      </c>
      <c r="I39" s="243" t="s">
        <v>146</v>
      </c>
      <c r="J39" s="200">
        <v>0</v>
      </c>
      <c r="K39" s="245">
        <f t="shared" si="3"/>
        <v>0</v>
      </c>
      <c r="L39" s="148">
        <v>0</v>
      </c>
      <c r="M39" s="244">
        <f t="shared" si="4"/>
        <v>0</v>
      </c>
      <c r="N39" s="120">
        <v>0</v>
      </c>
      <c r="O39" s="261">
        <f t="shared" si="5"/>
        <v>0</v>
      </c>
      <c r="P39" s="197">
        <f t="shared" si="6"/>
        <v>8338</v>
      </c>
      <c r="Q39" s="237">
        <v>0</v>
      </c>
    </row>
    <row r="40" spans="1:17" ht="17.25" customHeight="1">
      <c r="A40" s="131" t="s">
        <v>55</v>
      </c>
      <c r="B40" s="262" t="s">
        <v>151</v>
      </c>
      <c r="C40" s="394">
        <v>3832</v>
      </c>
      <c r="D40" s="239">
        <f t="shared" si="0"/>
        <v>100</v>
      </c>
      <c r="E40" s="385">
        <v>0</v>
      </c>
      <c r="F40" s="239">
        <f t="shared" si="1"/>
        <v>0</v>
      </c>
      <c r="G40" s="385">
        <v>0</v>
      </c>
      <c r="H40" s="240">
        <f t="shared" si="2"/>
        <v>0</v>
      </c>
      <c r="I40" s="239" t="s">
        <v>146</v>
      </c>
      <c r="J40" s="238">
        <v>0</v>
      </c>
      <c r="K40" s="241">
        <f t="shared" si="3"/>
        <v>0</v>
      </c>
      <c r="L40" s="385">
        <v>0</v>
      </c>
      <c r="M40" s="240">
        <f t="shared" si="4"/>
        <v>0</v>
      </c>
      <c r="N40" s="130">
        <v>0</v>
      </c>
      <c r="O40" s="239">
        <f t="shared" si="5"/>
        <v>0</v>
      </c>
      <c r="P40" s="198">
        <f t="shared" si="6"/>
        <v>3832</v>
      </c>
      <c r="Q40" s="242">
        <v>0</v>
      </c>
    </row>
    <row r="41" spans="1:17" ht="17.25" customHeight="1">
      <c r="A41" s="131" t="s">
        <v>56</v>
      </c>
      <c r="B41" s="262" t="s">
        <v>151</v>
      </c>
      <c r="C41" s="394">
        <v>3928</v>
      </c>
      <c r="D41" s="239">
        <f t="shared" si="0"/>
        <v>100</v>
      </c>
      <c r="E41" s="385">
        <v>0</v>
      </c>
      <c r="F41" s="239">
        <f t="shared" si="1"/>
        <v>0</v>
      </c>
      <c r="G41" s="385">
        <v>0</v>
      </c>
      <c r="H41" s="240">
        <f t="shared" si="2"/>
        <v>0</v>
      </c>
      <c r="I41" s="239" t="s">
        <v>146</v>
      </c>
      <c r="J41" s="238">
        <v>0</v>
      </c>
      <c r="K41" s="241">
        <f t="shared" si="3"/>
        <v>0</v>
      </c>
      <c r="L41" s="385">
        <v>0</v>
      </c>
      <c r="M41" s="240">
        <f t="shared" si="4"/>
        <v>0</v>
      </c>
      <c r="N41" s="130">
        <v>0</v>
      </c>
      <c r="O41" s="239">
        <f t="shared" si="5"/>
        <v>0</v>
      </c>
      <c r="P41" s="198">
        <f t="shared" si="6"/>
        <v>3928</v>
      </c>
      <c r="Q41" s="242">
        <v>0</v>
      </c>
    </row>
    <row r="42" spans="1:17" ht="17.25" customHeight="1">
      <c r="A42" s="131" t="s">
        <v>57</v>
      </c>
      <c r="B42" s="238" t="s">
        <v>146</v>
      </c>
      <c r="C42" s="394">
        <v>4267</v>
      </c>
      <c r="D42" s="239">
        <f t="shared" si="0"/>
        <v>100</v>
      </c>
      <c r="E42" s="385">
        <v>0</v>
      </c>
      <c r="F42" s="239">
        <f t="shared" si="1"/>
        <v>0</v>
      </c>
      <c r="G42" s="385">
        <v>0</v>
      </c>
      <c r="H42" s="240">
        <f t="shared" si="2"/>
        <v>0</v>
      </c>
      <c r="I42" s="239" t="s">
        <v>146</v>
      </c>
      <c r="J42" s="238">
        <v>0</v>
      </c>
      <c r="K42" s="241">
        <f t="shared" si="3"/>
        <v>0</v>
      </c>
      <c r="L42" s="385">
        <v>0</v>
      </c>
      <c r="M42" s="240">
        <f t="shared" si="4"/>
        <v>0</v>
      </c>
      <c r="N42" s="130">
        <v>0</v>
      </c>
      <c r="O42" s="239">
        <f t="shared" si="5"/>
        <v>0</v>
      </c>
      <c r="P42" s="198">
        <f t="shared" si="6"/>
        <v>4267</v>
      </c>
      <c r="Q42" s="242">
        <v>0</v>
      </c>
    </row>
    <row r="43" spans="1:17" ht="17.25" customHeight="1" thickBot="1">
      <c r="A43" s="137" t="s">
        <v>58</v>
      </c>
      <c r="B43" s="263" t="s">
        <v>147</v>
      </c>
      <c r="C43" s="392">
        <v>203</v>
      </c>
      <c r="D43" s="247">
        <f t="shared" si="0"/>
        <v>100</v>
      </c>
      <c r="E43" s="387">
        <v>0</v>
      </c>
      <c r="F43" s="247">
        <f t="shared" si="1"/>
        <v>0</v>
      </c>
      <c r="G43" s="387">
        <v>0</v>
      </c>
      <c r="H43" s="248">
        <f t="shared" si="2"/>
        <v>0</v>
      </c>
      <c r="I43" s="247" t="s">
        <v>146</v>
      </c>
      <c r="J43" s="246">
        <v>0</v>
      </c>
      <c r="K43" s="249">
        <f t="shared" si="3"/>
        <v>0</v>
      </c>
      <c r="L43" s="387">
        <v>0</v>
      </c>
      <c r="M43" s="248">
        <f t="shared" si="4"/>
        <v>0</v>
      </c>
      <c r="N43" s="151">
        <v>0</v>
      </c>
      <c r="O43" s="247">
        <f t="shared" si="5"/>
        <v>0</v>
      </c>
      <c r="P43" s="196">
        <f t="shared" si="6"/>
        <v>203</v>
      </c>
      <c r="Q43" s="250">
        <v>0</v>
      </c>
    </row>
    <row r="44" spans="1:17" ht="17.25" customHeight="1" thickBot="1">
      <c r="A44" s="256" t="s">
        <v>95</v>
      </c>
      <c r="B44" s="208"/>
      <c r="C44" s="390">
        <v>40174</v>
      </c>
      <c r="D44" s="257">
        <f t="shared" si="0"/>
        <v>75.250529155037754</v>
      </c>
      <c r="E44" s="389">
        <v>0</v>
      </c>
      <c r="F44" s="257">
        <f t="shared" si="1"/>
        <v>0</v>
      </c>
      <c r="G44" s="389">
        <v>0</v>
      </c>
      <c r="H44" s="258">
        <f t="shared" si="2"/>
        <v>0</v>
      </c>
      <c r="I44" s="257"/>
      <c r="J44" s="208">
        <v>13213</v>
      </c>
      <c r="K44" s="259">
        <f t="shared" si="3"/>
        <v>24.749470844962257</v>
      </c>
      <c r="L44" s="389">
        <v>0</v>
      </c>
      <c r="M44" s="258">
        <f t="shared" si="4"/>
        <v>0</v>
      </c>
      <c r="N44" s="172">
        <v>0</v>
      </c>
      <c r="O44" s="257">
        <f t="shared" si="5"/>
        <v>0</v>
      </c>
      <c r="P44" s="205">
        <f t="shared" si="6"/>
        <v>53387</v>
      </c>
      <c r="Q44" s="264">
        <v>0</v>
      </c>
    </row>
    <row r="45" spans="1:17" ht="17.25" customHeight="1" thickBot="1">
      <c r="A45" s="265" t="s">
        <v>152</v>
      </c>
      <c r="B45" s="212"/>
      <c r="C45" s="266">
        <v>149420</v>
      </c>
      <c r="D45" s="257">
        <f t="shared" si="0"/>
        <v>48.539463083759969</v>
      </c>
      <c r="E45" s="176">
        <v>0</v>
      </c>
      <c r="F45" s="267">
        <f t="shared" si="1"/>
        <v>0</v>
      </c>
      <c r="G45" s="176">
        <v>0</v>
      </c>
      <c r="H45" s="268">
        <f t="shared" si="2"/>
        <v>0</v>
      </c>
      <c r="I45" s="267"/>
      <c r="J45" s="212">
        <v>158412</v>
      </c>
      <c r="K45" s="269">
        <f t="shared" si="3"/>
        <v>51.460536916240031</v>
      </c>
      <c r="L45" s="176">
        <v>0</v>
      </c>
      <c r="M45" s="268">
        <f t="shared" si="4"/>
        <v>0</v>
      </c>
      <c r="N45" s="172">
        <v>0</v>
      </c>
      <c r="O45" s="257">
        <f t="shared" si="5"/>
        <v>0</v>
      </c>
      <c r="P45" s="207">
        <f t="shared" si="6"/>
        <v>307832</v>
      </c>
      <c r="Q45" s="264">
        <v>1679</v>
      </c>
    </row>
    <row r="46" spans="1:17" s="75" customFormat="1" ht="13.5">
      <c r="A46" s="75" t="s">
        <v>153</v>
      </c>
      <c r="D46" s="270"/>
      <c r="F46" s="270"/>
      <c r="H46" s="270"/>
      <c r="I46" s="270"/>
      <c r="J46" s="75" t="s">
        <v>154</v>
      </c>
      <c r="K46" s="271"/>
      <c r="M46" s="270"/>
      <c r="O46" s="270"/>
    </row>
    <row r="47" spans="1:17" ht="13.5">
      <c r="A47" s="2" t="s">
        <v>155</v>
      </c>
      <c r="J47" s="2" t="s">
        <v>156</v>
      </c>
    </row>
    <row r="48" spans="1:17" ht="13.5">
      <c r="A48" s="75"/>
      <c r="J48" s="2" t="s">
        <v>157</v>
      </c>
    </row>
    <row r="49" spans="1:1" ht="15" customHeight="1">
      <c r="A49" s="2"/>
    </row>
    <row r="50" spans="1:1" ht="15" customHeight="1">
      <c r="A50" s="75"/>
    </row>
    <row r="63" spans="1:1" ht="16.5" customHeight="1">
      <c r="A63" s="76"/>
    </row>
  </sheetData>
  <mergeCells count="16">
    <mergeCell ref="O7:O9"/>
    <mergeCell ref="B4:P4"/>
    <mergeCell ref="Q5:Q9"/>
    <mergeCell ref="B6:C6"/>
    <mergeCell ref="P6:P8"/>
    <mergeCell ref="B7:C9"/>
    <mergeCell ref="D7:D9"/>
    <mergeCell ref="E7:E9"/>
    <mergeCell ref="F7:F9"/>
    <mergeCell ref="G7:G9"/>
    <mergeCell ref="H7:H9"/>
    <mergeCell ref="I7:J9"/>
    <mergeCell ref="K7:K9"/>
    <mergeCell ref="L7:L9"/>
    <mergeCell ref="M7:M9"/>
    <mergeCell ref="N7:N9"/>
  </mergeCells>
  <phoneticPr fontId="13"/>
  <conditionalFormatting sqref="D10:Q45 C10:C11 C13:C45">
    <cfRule type="cellIs" dxfId="6" priority="4" stopIfTrue="1" operator="equal">
      <formula>0</formula>
    </cfRule>
  </conditionalFormatting>
  <conditionalFormatting sqref="B10:B28 B30:B43 I10:I28 I30:I43">
    <cfRule type="beginsWith" priority="1" stopIfTrue="1" operator="beginsWith" text="*">
      <formula>LEFT(B10,1)="*"</formula>
    </cfRule>
    <cfRule type="notContainsBlanks" dxfId="5" priority="2">
      <formula>LEN(TRIM(B10))&gt;0</formula>
    </cfRule>
    <cfRule type="containsBlanks" dxfId="4" priority="3">
      <formula>LEN(TRIM(B10))=0</formula>
    </cfRule>
  </conditionalFormatting>
  <pageMargins left="0.59055118110236227" right="0.59055118110236227" top="0.78740157480314965" bottom="0.78740157480314965" header="0.51181102362204722" footer="0.39370078740157483"/>
  <pageSetup paperSize="9" scale="95" orientation="portrait" r:id="rId1"/>
  <headerFooter alignWithMargins="0"/>
  <colBreaks count="1" manualBreakCount="1">
    <brk id="8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view="pageBreakPreview" zoomScale="85" zoomScaleNormal="100" workbookViewId="0">
      <pane xSplit="1" ySplit="6" topLeftCell="B7" activePane="bottomRight" state="frozen"/>
      <selection activeCell="E17" sqref="E17"/>
      <selection pane="topRight" activeCell="E17" sqref="E17"/>
      <selection pane="bottomLeft" activeCell="E17" sqref="E17"/>
      <selection pane="bottomRight" activeCell="W62" sqref="W62"/>
    </sheetView>
  </sheetViews>
  <sheetFormatPr defaultColWidth="13.625" defaultRowHeight="16.5" customHeight="1"/>
  <cols>
    <col min="1" max="1" width="11.625" style="7" customWidth="1"/>
    <col min="2" max="2" width="5.625" style="77" customWidth="1"/>
    <col min="3" max="3" width="7.5" style="2" customWidth="1"/>
    <col min="4" max="4" width="5.625" style="2" customWidth="1"/>
    <col min="5" max="5" width="7.5" style="77" customWidth="1"/>
    <col min="6" max="7" width="11.875" style="2" customWidth="1"/>
    <col min="8" max="8" width="5.625" style="2" bestFit="1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6.125" style="2" customWidth="1"/>
    <col min="14" max="14" width="15" style="2" customWidth="1"/>
    <col min="15" max="15" width="6.875" style="2" customWidth="1"/>
    <col min="16" max="16" width="9.375" style="2" customWidth="1"/>
    <col min="17" max="17" width="6.875" style="2" customWidth="1"/>
    <col min="18" max="18" width="9.375" style="2" customWidth="1"/>
    <col min="19" max="19" width="5.625" style="2" customWidth="1"/>
    <col min="20" max="20" width="6.125" style="2" customWidth="1"/>
    <col min="21" max="21" width="15" style="2" customWidth="1"/>
    <col min="22" max="22" width="9.625" style="2" customWidth="1"/>
    <col min="23" max="16384" width="13.625" style="2"/>
  </cols>
  <sheetData>
    <row r="2" spans="1:22" ht="9" customHeight="1">
      <c r="A2" s="3"/>
      <c r="B2" s="3"/>
      <c r="C2" s="3"/>
      <c r="D2" s="3"/>
      <c r="E2" s="3"/>
      <c r="F2" s="3"/>
      <c r="G2" s="178"/>
      <c r="M2" s="80"/>
      <c r="N2" s="80"/>
      <c r="O2" s="80"/>
      <c r="P2" s="80"/>
      <c r="Q2" s="80"/>
      <c r="R2" s="80"/>
    </row>
    <row r="3" spans="1:22" s="5" customFormat="1" ht="16.5" customHeight="1" thickBot="1">
      <c r="A3" s="4" t="s">
        <v>158</v>
      </c>
      <c r="B3" s="84"/>
      <c r="C3" s="6"/>
      <c r="D3" s="6"/>
      <c r="E3" s="84"/>
      <c r="G3" s="180"/>
      <c r="P3" s="272"/>
      <c r="Q3" s="272"/>
      <c r="U3" s="88" t="s">
        <v>159</v>
      </c>
    </row>
    <row r="4" spans="1:22" s="77" customFormat="1" ht="21" customHeight="1">
      <c r="A4" s="89"/>
      <c r="B4" s="512" t="s">
        <v>160</v>
      </c>
      <c r="C4" s="513"/>
      <c r="D4" s="513"/>
      <c r="E4" s="513"/>
      <c r="F4" s="513"/>
      <c r="G4" s="273"/>
      <c r="H4" s="512" t="s">
        <v>161</v>
      </c>
      <c r="I4" s="513"/>
      <c r="J4" s="513"/>
      <c r="K4" s="513"/>
      <c r="L4" s="513"/>
      <c r="M4" s="513"/>
      <c r="N4" s="274"/>
      <c r="O4" s="89"/>
      <c r="P4" s="274"/>
      <c r="Q4" s="274"/>
      <c r="R4" s="395"/>
      <c r="S4" s="514"/>
      <c r="T4" s="514"/>
      <c r="U4" s="396"/>
      <c r="V4" s="183"/>
    </row>
    <row r="5" spans="1:22" s="7" customFormat="1" ht="21" customHeight="1">
      <c r="A5" s="275" t="s">
        <v>9</v>
      </c>
      <c r="B5" s="515" t="s">
        <v>68</v>
      </c>
      <c r="C5" s="516"/>
      <c r="D5" s="517" t="s">
        <v>76</v>
      </c>
      <c r="E5" s="518"/>
      <c r="F5" s="187" t="s">
        <v>77</v>
      </c>
      <c r="G5" s="276" t="s">
        <v>107</v>
      </c>
      <c r="H5" s="519" t="s">
        <v>80</v>
      </c>
      <c r="I5" s="516"/>
      <c r="J5" s="406" t="s">
        <v>81</v>
      </c>
      <c r="K5" s="407"/>
      <c r="L5" s="519" t="s">
        <v>109</v>
      </c>
      <c r="M5" s="520"/>
      <c r="N5" s="102" t="s">
        <v>110</v>
      </c>
      <c r="O5" s="515" t="s">
        <v>162</v>
      </c>
      <c r="P5" s="520"/>
      <c r="Q5" s="517" t="s">
        <v>112</v>
      </c>
      <c r="R5" s="518"/>
      <c r="S5" s="519" t="s">
        <v>113</v>
      </c>
      <c r="T5" s="520"/>
      <c r="U5" s="276" t="s">
        <v>114</v>
      </c>
      <c r="V5" s="189"/>
    </row>
    <row r="6" spans="1:22" s="7" customFormat="1" ht="21" customHeight="1" thickBot="1">
      <c r="A6" s="106"/>
      <c r="B6" s="510" t="s">
        <v>163</v>
      </c>
      <c r="C6" s="511"/>
      <c r="D6" s="449" t="s">
        <v>164</v>
      </c>
      <c r="E6" s="450"/>
      <c r="F6" s="193" t="s">
        <v>142</v>
      </c>
      <c r="G6" s="232" t="s">
        <v>120</v>
      </c>
      <c r="H6" s="449" t="s">
        <v>163</v>
      </c>
      <c r="I6" s="511"/>
      <c r="J6" s="449" t="s">
        <v>164</v>
      </c>
      <c r="K6" s="450"/>
      <c r="L6" s="505" t="s">
        <v>142</v>
      </c>
      <c r="M6" s="506"/>
      <c r="N6" s="277" t="s">
        <v>121</v>
      </c>
      <c r="O6" s="510" t="s">
        <v>163</v>
      </c>
      <c r="P6" s="450"/>
      <c r="Q6" s="449" t="s">
        <v>164</v>
      </c>
      <c r="R6" s="450"/>
      <c r="S6" s="505" t="s">
        <v>142</v>
      </c>
      <c r="T6" s="506"/>
      <c r="U6" s="232" t="s">
        <v>123</v>
      </c>
      <c r="V6" s="189"/>
    </row>
    <row r="7" spans="1:22" ht="17.25" customHeight="1">
      <c r="A7" s="111" t="s">
        <v>25</v>
      </c>
      <c r="B7" s="167" t="s">
        <v>146</v>
      </c>
      <c r="C7" s="164">
        <v>0</v>
      </c>
      <c r="D7" s="117" t="s">
        <v>146</v>
      </c>
      <c r="E7" s="278">
        <v>6269</v>
      </c>
      <c r="F7" s="117">
        <v>0</v>
      </c>
      <c r="G7" s="195">
        <f>SUM(C7:F7)</f>
        <v>6269</v>
      </c>
      <c r="H7" s="117" t="s">
        <v>146</v>
      </c>
      <c r="I7" s="279">
        <v>0</v>
      </c>
      <c r="J7" s="117" t="s">
        <v>146</v>
      </c>
      <c r="K7" s="233">
        <v>26531</v>
      </c>
      <c r="L7" s="280"/>
      <c r="M7" s="393">
        <v>0</v>
      </c>
      <c r="N7" s="391">
        <f>SUM(I7:M7)</f>
        <v>26531</v>
      </c>
      <c r="O7" s="149" t="s">
        <v>146</v>
      </c>
      <c r="P7" s="393">
        <f t="shared" ref="P7:P25" si="0">SUM(C7,I7)</f>
        <v>0</v>
      </c>
      <c r="Q7" s="281" t="s">
        <v>146</v>
      </c>
      <c r="R7" s="281">
        <f t="shared" ref="R7:R25" si="1">SUM(E7,K7)</f>
        <v>32800</v>
      </c>
      <c r="S7" s="391"/>
      <c r="T7" s="393">
        <f t="shared" ref="T7:T25" si="2">SUM(F7,M7)</f>
        <v>0</v>
      </c>
      <c r="U7" s="282">
        <f>SUM(P7,R7,T7)</f>
        <v>32800</v>
      </c>
      <c r="V7" s="400"/>
    </row>
    <row r="8" spans="1:22" ht="17.25" customHeight="1">
      <c r="A8" s="123" t="s">
        <v>26</v>
      </c>
      <c r="B8" s="125" t="s">
        <v>146</v>
      </c>
      <c r="C8" s="238">
        <v>0</v>
      </c>
      <c r="D8" s="385" t="s">
        <v>146</v>
      </c>
      <c r="E8" s="386">
        <v>7124</v>
      </c>
      <c r="F8" s="385">
        <v>0</v>
      </c>
      <c r="G8" s="198">
        <f t="shared" ref="G8:G25" si="3">SUM(C8:F8)</f>
        <v>7124</v>
      </c>
      <c r="H8" s="385" t="s">
        <v>146</v>
      </c>
      <c r="I8" s="238">
        <v>0</v>
      </c>
      <c r="J8" s="385" t="s">
        <v>146</v>
      </c>
      <c r="K8" s="394">
        <v>33460</v>
      </c>
      <c r="L8" s="385"/>
      <c r="M8" s="394">
        <v>0</v>
      </c>
      <c r="N8" s="385">
        <f t="shared" ref="N8:N25" si="4">SUM(I8:M8)</f>
        <v>33460</v>
      </c>
      <c r="O8" s="129" t="s">
        <v>146</v>
      </c>
      <c r="P8" s="394">
        <f t="shared" si="0"/>
        <v>0</v>
      </c>
      <c r="Q8" s="238" t="s">
        <v>146</v>
      </c>
      <c r="R8" s="238">
        <f t="shared" si="1"/>
        <v>40584</v>
      </c>
      <c r="S8" s="385"/>
      <c r="T8" s="394">
        <f t="shared" si="2"/>
        <v>0</v>
      </c>
      <c r="U8" s="283">
        <f t="shared" ref="U8:U25" si="5">SUM(P8,R8,T8)</f>
        <v>40584</v>
      </c>
      <c r="V8" s="400"/>
    </row>
    <row r="9" spans="1:22" ht="17.25" customHeight="1">
      <c r="A9" s="123" t="s">
        <v>27</v>
      </c>
      <c r="B9" s="133" t="s">
        <v>146</v>
      </c>
      <c r="C9" s="200">
        <v>2357</v>
      </c>
      <c r="D9" s="148" t="s">
        <v>146</v>
      </c>
      <c r="E9" s="278">
        <v>0</v>
      </c>
      <c r="F9" s="148">
        <v>0</v>
      </c>
      <c r="G9" s="196">
        <f t="shared" si="3"/>
        <v>2357</v>
      </c>
      <c r="H9" s="148" t="s">
        <v>146</v>
      </c>
      <c r="I9" s="200">
        <v>24281</v>
      </c>
      <c r="J9" s="148" t="s">
        <v>146</v>
      </c>
      <c r="K9" s="168">
        <v>0</v>
      </c>
      <c r="L9" s="148"/>
      <c r="M9" s="394">
        <v>0</v>
      </c>
      <c r="N9" s="385">
        <f t="shared" si="4"/>
        <v>24281</v>
      </c>
      <c r="O9" s="129" t="s">
        <v>146</v>
      </c>
      <c r="P9" s="394">
        <f t="shared" si="0"/>
        <v>26638</v>
      </c>
      <c r="Q9" s="238" t="s">
        <v>146</v>
      </c>
      <c r="R9" s="238">
        <f t="shared" si="1"/>
        <v>0</v>
      </c>
      <c r="S9" s="385"/>
      <c r="T9" s="394">
        <f t="shared" si="2"/>
        <v>0</v>
      </c>
      <c r="U9" s="283">
        <f t="shared" si="5"/>
        <v>26638</v>
      </c>
      <c r="V9" s="400"/>
    </row>
    <row r="10" spans="1:22" ht="17.25" customHeight="1">
      <c r="A10" s="123" t="s">
        <v>28</v>
      </c>
      <c r="B10" s="125" t="s">
        <v>146</v>
      </c>
      <c r="C10" s="238">
        <v>0</v>
      </c>
      <c r="D10" s="385" t="s">
        <v>146</v>
      </c>
      <c r="E10" s="386">
        <v>2391</v>
      </c>
      <c r="F10" s="385">
        <v>0</v>
      </c>
      <c r="G10" s="198">
        <f t="shared" si="3"/>
        <v>2391</v>
      </c>
      <c r="H10" s="385" t="s">
        <v>146</v>
      </c>
      <c r="I10" s="238">
        <v>0</v>
      </c>
      <c r="J10" s="385" t="s">
        <v>146</v>
      </c>
      <c r="K10" s="394">
        <v>10458</v>
      </c>
      <c r="L10" s="385"/>
      <c r="M10" s="394">
        <v>0</v>
      </c>
      <c r="N10" s="385">
        <f t="shared" si="4"/>
        <v>10458</v>
      </c>
      <c r="O10" s="129" t="s">
        <v>146</v>
      </c>
      <c r="P10" s="394">
        <f t="shared" si="0"/>
        <v>0</v>
      </c>
      <c r="Q10" s="238" t="s">
        <v>146</v>
      </c>
      <c r="R10" s="238">
        <f t="shared" si="1"/>
        <v>12849</v>
      </c>
      <c r="S10" s="385"/>
      <c r="T10" s="394">
        <f t="shared" si="2"/>
        <v>0</v>
      </c>
      <c r="U10" s="283">
        <f t="shared" si="5"/>
        <v>12849</v>
      </c>
      <c r="V10" s="400"/>
    </row>
    <row r="11" spans="1:22" ht="17.25" customHeight="1" thickBot="1">
      <c r="A11" s="284" t="s">
        <v>29</v>
      </c>
      <c r="B11" s="143" t="s">
        <v>165</v>
      </c>
      <c r="C11" s="246">
        <v>669</v>
      </c>
      <c r="D11" s="387" t="s">
        <v>146</v>
      </c>
      <c r="E11" s="388">
        <v>0</v>
      </c>
      <c r="F11" s="387">
        <v>0</v>
      </c>
      <c r="G11" s="201">
        <f t="shared" si="3"/>
        <v>669</v>
      </c>
      <c r="H11" s="387" t="s">
        <v>165</v>
      </c>
      <c r="I11" s="246">
        <v>4442</v>
      </c>
      <c r="J11" s="387" t="s">
        <v>146</v>
      </c>
      <c r="K11" s="392">
        <v>0</v>
      </c>
      <c r="L11" s="387"/>
      <c r="M11" s="170">
        <v>0</v>
      </c>
      <c r="N11" s="158">
        <f t="shared" si="4"/>
        <v>4442</v>
      </c>
      <c r="O11" s="146" t="s">
        <v>165</v>
      </c>
      <c r="P11" s="170">
        <f t="shared" si="0"/>
        <v>5111</v>
      </c>
      <c r="Q11" s="252" t="s">
        <v>146</v>
      </c>
      <c r="R11" s="252">
        <f t="shared" si="1"/>
        <v>0</v>
      </c>
      <c r="S11" s="158"/>
      <c r="T11" s="170">
        <f t="shared" si="2"/>
        <v>0</v>
      </c>
      <c r="U11" s="285">
        <f t="shared" si="5"/>
        <v>5111</v>
      </c>
      <c r="V11" s="400"/>
    </row>
    <row r="12" spans="1:22" ht="17.25" customHeight="1">
      <c r="A12" s="111" t="s">
        <v>30</v>
      </c>
      <c r="B12" s="133" t="s">
        <v>146</v>
      </c>
      <c r="C12" s="200">
        <v>0</v>
      </c>
      <c r="D12" s="148" t="s">
        <v>146</v>
      </c>
      <c r="E12" s="278">
        <v>762</v>
      </c>
      <c r="F12" s="148">
        <v>0</v>
      </c>
      <c r="G12" s="196">
        <f t="shared" si="3"/>
        <v>762</v>
      </c>
      <c r="H12" s="148" t="s">
        <v>146</v>
      </c>
      <c r="I12" s="200">
        <v>0</v>
      </c>
      <c r="J12" s="148" t="s">
        <v>146</v>
      </c>
      <c r="K12" s="168">
        <v>2217</v>
      </c>
      <c r="L12" s="148"/>
      <c r="M12" s="393">
        <v>0</v>
      </c>
      <c r="N12" s="391">
        <f t="shared" si="4"/>
        <v>2217</v>
      </c>
      <c r="O12" s="149" t="s">
        <v>146</v>
      </c>
      <c r="P12" s="393">
        <f t="shared" si="0"/>
        <v>0</v>
      </c>
      <c r="Q12" s="281" t="s">
        <v>146</v>
      </c>
      <c r="R12" s="281">
        <f t="shared" si="1"/>
        <v>2979</v>
      </c>
      <c r="S12" s="391"/>
      <c r="T12" s="393">
        <f t="shared" si="2"/>
        <v>0</v>
      </c>
      <c r="U12" s="282">
        <f t="shared" si="5"/>
        <v>2979</v>
      </c>
      <c r="V12" s="400"/>
    </row>
    <row r="13" spans="1:22" ht="17.25" customHeight="1">
      <c r="A13" s="123" t="s">
        <v>31</v>
      </c>
      <c r="B13" s="125" t="s">
        <v>146</v>
      </c>
      <c r="C13" s="238">
        <v>1982</v>
      </c>
      <c r="D13" s="385" t="s">
        <v>146</v>
      </c>
      <c r="E13" s="386">
        <v>0</v>
      </c>
      <c r="F13" s="385">
        <v>0</v>
      </c>
      <c r="G13" s="198">
        <f t="shared" si="3"/>
        <v>1982</v>
      </c>
      <c r="H13" s="385" t="s">
        <v>146</v>
      </c>
      <c r="I13" s="238">
        <v>10798</v>
      </c>
      <c r="J13" s="385" t="s">
        <v>146</v>
      </c>
      <c r="K13" s="394">
        <v>0</v>
      </c>
      <c r="L13" s="385"/>
      <c r="M13" s="394">
        <v>0</v>
      </c>
      <c r="N13" s="385">
        <f t="shared" si="4"/>
        <v>10798</v>
      </c>
      <c r="O13" s="129" t="s">
        <v>146</v>
      </c>
      <c r="P13" s="394">
        <f t="shared" si="0"/>
        <v>12780</v>
      </c>
      <c r="Q13" s="238" t="s">
        <v>146</v>
      </c>
      <c r="R13" s="238">
        <f t="shared" si="1"/>
        <v>0</v>
      </c>
      <c r="S13" s="385"/>
      <c r="T13" s="394">
        <f t="shared" si="2"/>
        <v>0</v>
      </c>
      <c r="U13" s="283">
        <f t="shared" si="5"/>
        <v>12780</v>
      </c>
      <c r="V13" s="400"/>
    </row>
    <row r="14" spans="1:22" ht="17.25" customHeight="1">
      <c r="A14" s="123" t="s">
        <v>32</v>
      </c>
      <c r="B14" s="129" t="s">
        <v>146</v>
      </c>
      <c r="C14" s="238">
        <v>0</v>
      </c>
      <c r="D14" s="385" t="s">
        <v>146</v>
      </c>
      <c r="E14" s="386">
        <v>1465</v>
      </c>
      <c r="F14" s="385">
        <v>0</v>
      </c>
      <c r="G14" s="198">
        <f t="shared" si="3"/>
        <v>1465</v>
      </c>
      <c r="H14" s="385" t="s">
        <v>146</v>
      </c>
      <c r="I14" s="238">
        <v>0</v>
      </c>
      <c r="J14" s="385" t="s">
        <v>146</v>
      </c>
      <c r="K14" s="394">
        <v>22966</v>
      </c>
      <c r="L14" s="385"/>
      <c r="M14" s="394">
        <v>0</v>
      </c>
      <c r="N14" s="385">
        <f t="shared" si="4"/>
        <v>22966</v>
      </c>
      <c r="O14" s="129" t="s">
        <v>146</v>
      </c>
      <c r="P14" s="394">
        <f t="shared" si="0"/>
        <v>0</v>
      </c>
      <c r="Q14" s="238" t="s">
        <v>146</v>
      </c>
      <c r="R14" s="238">
        <f t="shared" si="1"/>
        <v>24431</v>
      </c>
      <c r="S14" s="385"/>
      <c r="T14" s="394">
        <f t="shared" si="2"/>
        <v>0</v>
      </c>
      <c r="U14" s="283">
        <f t="shared" si="5"/>
        <v>24431</v>
      </c>
      <c r="V14" s="400"/>
    </row>
    <row r="15" spans="1:22" ht="17.25" customHeight="1">
      <c r="A15" s="123" t="s">
        <v>33</v>
      </c>
      <c r="B15" s="129" t="s">
        <v>165</v>
      </c>
      <c r="C15" s="238">
        <v>1409</v>
      </c>
      <c r="D15" s="385" t="s">
        <v>146</v>
      </c>
      <c r="E15" s="386">
        <v>0</v>
      </c>
      <c r="F15" s="385">
        <v>0</v>
      </c>
      <c r="G15" s="198">
        <f t="shared" si="3"/>
        <v>1409</v>
      </c>
      <c r="H15" s="385" t="s">
        <v>165</v>
      </c>
      <c r="I15" s="238">
        <v>7833</v>
      </c>
      <c r="J15" s="385" t="s">
        <v>146</v>
      </c>
      <c r="K15" s="394">
        <v>0</v>
      </c>
      <c r="L15" s="385"/>
      <c r="M15" s="394">
        <v>0</v>
      </c>
      <c r="N15" s="198">
        <f t="shared" si="4"/>
        <v>7833</v>
      </c>
      <c r="O15" s="238" t="s">
        <v>165</v>
      </c>
      <c r="P15" s="394">
        <f t="shared" si="0"/>
        <v>9242</v>
      </c>
      <c r="Q15" s="238" t="s">
        <v>146</v>
      </c>
      <c r="R15" s="238">
        <f t="shared" si="1"/>
        <v>0</v>
      </c>
      <c r="S15" s="385"/>
      <c r="T15" s="394">
        <f t="shared" si="2"/>
        <v>0</v>
      </c>
      <c r="U15" s="283">
        <f t="shared" si="5"/>
        <v>9242</v>
      </c>
      <c r="V15" s="400"/>
    </row>
    <row r="16" spans="1:22" ht="17.25" customHeight="1" thickBot="1">
      <c r="A16" s="284" t="s">
        <v>34</v>
      </c>
      <c r="B16" s="139" t="s">
        <v>146</v>
      </c>
      <c r="C16" s="246">
        <v>0</v>
      </c>
      <c r="D16" s="387" t="s">
        <v>148</v>
      </c>
      <c r="E16" s="388">
        <v>158</v>
      </c>
      <c r="F16" s="387">
        <v>0</v>
      </c>
      <c r="G16" s="201">
        <f t="shared" si="3"/>
        <v>158</v>
      </c>
      <c r="H16" s="286" t="s">
        <v>146</v>
      </c>
      <c r="I16" s="246">
        <v>0</v>
      </c>
      <c r="J16" s="387" t="s">
        <v>148</v>
      </c>
      <c r="K16" s="392">
        <v>99</v>
      </c>
      <c r="L16" s="387"/>
      <c r="M16" s="392">
        <v>0</v>
      </c>
      <c r="N16" s="387">
        <f t="shared" si="4"/>
        <v>99</v>
      </c>
      <c r="O16" s="139" t="s">
        <v>146</v>
      </c>
      <c r="P16" s="392">
        <f t="shared" si="0"/>
        <v>0</v>
      </c>
      <c r="Q16" s="246" t="s">
        <v>146</v>
      </c>
      <c r="R16" s="246">
        <f t="shared" si="1"/>
        <v>257</v>
      </c>
      <c r="S16" s="387"/>
      <c r="T16" s="392">
        <f t="shared" si="2"/>
        <v>0</v>
      </c>
      <c r="U16" s="287">
        <f t="shared" si="5"/>
        <v>257</v>
      </c>
      <c r="V16" s="400"/>
    </row>
    <row r="17" spans="1:22" ht="17.25" customHeight="1">
      <c r="A17" s="111" t="s">
        <v>35</v>
      </c>
      <c r="B17" s="133" t="s">
        <v>166</v>
      </c>
      <c r="C17" s="200">
        <v>2901</v>
      </c>
      <c r="D17" s="148" t="s">
        <v>146</v>
      </c>
      <c r="E17" s="278">
        <v>0</v>
      </c>
      <c r="F17" s="148">
        <v>0</v>
      </c>
      <c r="G17" s="196">
        <f t="shared" si="3"/>
        <v>2901</v>
      </c>
      <c r="H17" s="288" t="s">
        <v>166</v>
      </c>
      <c r="I17" s="200">
        <v>16579</v>
      </c>
      <c r="J17" s="148" t="s">
        <v>146</v>
      </c>
      <c r="K17" s="168">
        <v>0</v>
      </c>
      <c r="L17" s="289"/>
      <c r="M17" s="168">
        <v>0</v>
      </c>
      <c r="N17" s="148">
        <f t="shared" si="4"/>
        <v>16579</v>
      </c>
      <c r="O17" s="133" t="s">
        <v>166</v>
      </c>
      <c r="P17" s="168">
        <f t="shared" si="0"/>
        <v>19480</v>
      </c>
      <c r="Q17" s="200" t="s">
        <v>146</v>
      </c>
      <c r="R17" s="200">
        <f t="shared" si="1"/>
        <v>0</v>
      </c>
      <c r="S17" s="148"/>
      <c r="T17" s="168">
        <f t="shared" si="2"/>
        <v>0</v>
      </c>
      <c r="U17" s="290">
        <f t="shared" si="5"/>
        <v>19480</v>
      </c>
      <c r="V17" s="400"/>
    </row>
    <row r="18" spans="1:22" ht="17.25" customHeight="1">
      <c r="A18" s="123" t="s">
        <v>36</v>
      </c>
      <c r="B18" s="129" t="s">
        <v>146</v>
      </c>
      <c r="C18" s="238">
        <v>0</v>
      </c>
      <c r="D18" s="385" t="s">
        <v>146</v>
      </c>
      <c r="E18" s="386">
        <v>524</v>
      </c>
      <c r="F18" s="385">
        <v>0</v>
      </c>
      <c r="G18" s="198">
        <f t="shared" si="3"/>
        <v>524</v>
      </c>
      <c r="H18" s="385" t="s">
        <v>146</v>
      </c>
      <c r="I18" s="238">
        <v>0</v>
      </c>
      <c r="J18" s="385" t="s">
        <v>146</v>
      </c>
      <c r="K18" s="394">
        <v>13792</v>
      </c>
      <c r="L18" s="385"/>
      <c r="M18" s="394">
        <v>0</v>
      </c>
      <c r="N18" s="385">
        <f t="shared" si="4"/>
        <v>13792</v>
      </c>
      <c r="O18" s="129" t="s">
        <v>146</v>
      </c>
      <c r="P18" s="394">
        <f>SUM(C18,I18)</f>
        <v>0</v>
      </c>
      <c r="Q18" s="238" t="s">
        <v>146</v>
      </c>
      <c r="R18" s="238">
        <f t="shared" si="1"/>
        <v>14316</v>
      </c>
      <c r="S18" s="385"/>
      <c r="T18" s="394">
        <f t="shared" si="2"/>
        <v>0</v>
      </c>
      <c r="U18" s="283">
        <f t="shared" si="5"/>
        <v>14316</v>
      </c>
      <c r="V18" s="400"/>
    </row>
    <row r="19" spans="1:22" ht="17.25" customHeight="1">
      <c r="A19" s="123" t="s">
        <v>37</v>
      </c>
      <c r="B19" s="125" t="s">
        <v>146</v>
      </c>
      <c r="C19" s="238">
        <v>1490</v>
      </c>
      <c r="D19" s="385" t="s">
        <v>146</v>
      </c>
      <c r="E19" s="386">
        <v>0</v>
      </c>
      <c r="F19" s="385">
        <v>0</v>
      </c>
      <c r="G19" s="198">
        <f t="shared" si="3"/>
        <v>1490</v>
      </c>
      <c r="H19" s="291" t="s">
        <v>146</v>
      </c>
      <c r="I19" s="238">
        <v>12484</v>
      </c>
      <c r="J19" s="385" t="s">
        <v>146</v>
      </c>
      <c r="K19" s="394">
        <v>0</v>
      </c>
      <c r="L19" s="385"/>
      <c r="M19" s="394">
        <v>0</v>
      </c>
      <c r="N19" s="385">
        <f t="shared" si="4"/>
        <v>12484</v>
      </c>
      <c r="O19" s="125" t="s">
        <v>146</v>
      </c>
      <c r="P19" s="394">
        <f t="shared" si="0"/>
        <v>13974</v>
      </c>
      <c r="Q19" s="238" t="s">
        <v>146</v>
      </c>
      <c r="R19" s="238">
        <f t="shared" si="1"/>
        <v>0</v>
      </c>
      <c r="S19" s="385"/>
      <c r="T19" s="394">
        <f t="shared" si="2"/>
        <v>0</v>
      </c>
      <c r="U19" s="283">
        <f t="shared" si="5"/>
        <v>13974</v>
      </c>
      <c r="V19" s="400"/>
    </row>
    <row r="20" spans="1:22" ht="17.25" customHeight="1">
      <c r="A20" s="123" t="s">
        <v>38</v>
      </c>
      <c r="B20" s="125" t="s">
        <v>146</v>
      </c>
      <c r="C20" s="238">
        <v>0</v>
      </c>
      <c r="D20" s="385" t="s">
        <v>146</v>
      </c>
      <c r="E20" s="386">
        <v>694</v>
      </c>
      <c r="F20" s="385">
        <v>0</v>
      </c>
      <c r="G20" s="198">
        <f t="shared" si="3"/>
        <v>694</v>
      </c>
      <c r="H20" s="291" t="s">
        <v>146</v>
      </c>
      <c r="I20" s="238">
        <v>0</v>
      </c>
      <c r="J20" s="385" t="s">
        <v>146</v>
      </c>
      <c r="K20" s="394">
        <v>2681</v>
      </c>
      <c r="L20" s="385"/>
      <c r="M20" s="394">
        <v>0</v>
      </c>
      <c r="N20" s="385">
        <f t="shared" si="4"/>
        <v>2681</v>
      </c>
      <c r="O20" s="125" t="s">
        <v>146</v>
      </c>
      <c r="P20" s="394">
        <f t="shared" si="0"/>
        <v>0</v>
      </c>
      <c r="Q20" s="238" t="s">
        <v>146</v>
      </c>
      <c r="R20" s="238">
        <f t="shared" si="1"/>
        <v>3375</v>
      </c>
      <c r="S20" s="385"/>
      <c r="T20" s="394">
        <f t="shared" si="2"/>
        <v>0</v>
      </c>
      <c r="U20" s="283">
        <f t="shared" si="5"/>
        <v>3375</v>
      </c>
      <c r="V20" s="400"/>
    </row>
    <row r="21" spans="1:22" ht="17.25" customHeight="1" thickBot="1">
      <c r="A21" s="284" t="s">
        <v>39</v>
      </c>
      <c r="B21" s="143" t="s">
        <v>146</v>
      </c>
      <c r="C21" s="246">
        <v>0</v>
      </c>
      <c r="D21" s="387" t="s">
        <v>146</v>
      </c>
      <c r="E21" s="388">
        <v>1098</v>
      </c>
      <c r="F21" s="387">
        <v>0</v>
      </c>
      <c r="G21" s="201">
        <f t="shared" si="3"/>
        <v>1098</v>
      </c>
      <c r="H21" s="387" t="s">
        <v>146</v>
      </c>
      <c r="I21" s="246">
        <v>0</v>
      </c>
      <c r="J21" s="387" t="s">
        <v>146</v>
      </c>
      <c r="K21" s="392">
        <v>12510</v>
      </c>
      <c r="L21" s="387"/>
      <c r="M21" s="392">
        <v>0</v>
      </c>
      <c r="N21" s="158">
        <f t="shared" si="4"/>
        <v>12510</v>
      </c>
      <c r="O21" s="143" t="s">
        <v>146</v>
      </c>
      <c r="P21" s="170">
        <f t="shared" si="0"/>
        <v>0</v>
      </c>
      <c r="Q21" s="252" t="s">
        <v>146</v>
      </c>
      <c r="R21" s="252">
        <f t="shared" si="1"/>
        <v>13608</v>
      </c>
      <c r="S21" s="158"/>
      <c r="T21" s="170">
        <f t="shared" si="2"/>
        <v>0</v>
      </c>
      <c r="U21" s="285">
        <f t="shared" si="5"/>
        <v>13608</v>
      </c>
      <c r="V21" s="400"/>
    </row>
    <row r="22" spans="1:22" ht="17.25" customHeight="1">
      <c r="A22" s="111" t="s">
        <v>40</v>
      </c>
      <c r="B22" s="129" t="s">
        <v>167</v>
      </c>
      <c r="C22" s="200">
        <v>403</v>
      </c>
      <c r="D22" s="148" t="s">
        <v>146</v>
      </c>
      <c r="E22" s="278">
        <v>0</v>
      </c>
      <c r="F22" s="148">
        <v>0</v>
      </c>
      <c r="G22" s="196">
        <f t="shared" si="3"/>
        <v>403</v>
      </c>
      <c r="H22" s="385" t="s">
        <v>167</v>
      </c>
      <c r="I22" s="200">
        <v>2411</v>
      </c>
      <c r="J22" s="148" t="s">
        <v>146</v>
      </c>
      <c r="K22" s="168">
        <v>0</v>
      </c>
      <c r="L22" s="117"/>
      <c r="M22" s="292">
        <v>0</v>
      </c>
      <c r="N22" s="391">
        <f t="shared" si="4"/>
        <v>2411</v>
      </c>
      <c r="O22" s="129" t="s">
        <v>167</v>
      </c>
      <c r="P22" s="393">
        <f t="shared" si="0"/>
        <v>2814</v>
      </c>
      <c r="Q22" s="281" t="s">
        <v>146</v>
      </c>
      <c r="R22" s="281">
        <f t="shared" si="1"/>
        <v>0</v>
      </c>
      <c r="S22" s="391"/>
      <c r="T22" s="393">
        <f t="shared" si="2"/>
        <v>0</v>
      </c>
      <c r="U22" s="282">
        <f t="shared" si="5"/>
        <v>2814</v>
      </c>
      <c r="V22" s="400"/>
    </row>
    <row r="23" spans="1:22" ht="17.25" customHeight="1">
      <c r="A23" s="123" t="s">
        <v>41</v>
      </c>
      <c r="B23" s="129" t="s">
        <v>167</v>
      </c>
      <c r="C23" s="238">
        <v>297</v>
      </c>
      <c r="D23" s="385" t="s">
        <v>146</v>
      </c>
      <c r="E23" s="386">
        <v>0</v>
      </c>
      <c r="F23" s="385">
        <v>0</v>
      </c>
      <c r="G23" s="198">
        <f t="shared" si="3"/>
        <v>297</v>
      </c>
      <c r="H23" s="385" t="s">
        <v>167</v>
      </c>
      <c r="I23" s="238">
        <v>2887</v>
      </c>
      <c r="J23" s="385" t="s">
        <v>146</v>
      </c>
      <c r="K23" s="394">
        <v>0</v>
      </c>
      <c r="L23" s="385"/>
      <c r="M23" s="394">
        <v>0</v>
      </c>
      <c r="N23" s="385">
        <f t="shared" si="4"/>
        <v>2887</v>
      </c>
      <c r="O23" s="129" t="s">
        <v>167</v>
      </c>
      <c r="P23" s="394">
        <f t="shared" si="0"/>
        <v>3184</v>
      </c>
      <c r="Q23" s="238" t="s">
        <v>146</v>
      </c>
      <c r="R23" s="238">
        <f t="shared" si="1"/>
        <v>0</v>
      </c>
      <c r="S23" s="385"/>
      <c r="T23" s="394">
        <f t="shared" si="2"/>
        <v>0</v>
      </c>
      <c r="U23" s="283">
        <f t="shared" si="5"/>
        <v>3184</v>
      </c>
      <c r="V23" s="400"/>
    </row>
    <row r="24" spans="1:22" ht="17.25" customHeight="1">
      <c r="A24" s="123" t="s">
        <v>42</v>
      </c>
      <c r="B24" s="129" t="s">
        <v>150</v>
      </c>
      <c r="C24" s="238">
        <v>378</v>
      </c>
      <c r="D24" s="385" t="s">
        <v>146</v>
      </c>
      <c r="E24" s="386">
        <v>0</v>
      </c>
      <c r="F24" s="385">
        <v>0</v>
      </c>
      <c r="G24" s="198">
        <f t="shared" si="3"/>
        <v>378</v>
      </c>
      <c r="H24" s="385" t="s">
        <v>150</v>
      </c>
      <c r="I24" s="238">
        <v>11135</v>
      </c>
      <c r="J24" s="385" t="s">
        <v>146</v>
      </c>
      <c r="K24" s="394">
        <v>0</v>
      </c>
      <c r="L24" s="385"/>
      <c r="M24" s="394">
        <v>0</v>
      </c>
      <c r="N24" s="385">
        <f t="shared" si="4"/>
        <v>11135</v>
      </c>
      <c r="O24" s="129" t="s">
        <v>150</v>
      </c>
      <c r="P24" s="394">
        <f t="shared" si="0"/>
        <v>11513</v>
      </c>
      <c r="Q24" s="238" t="s">
        <v>146</v>
      </c>
      <c r="R24" s="238">
        <f t="shared" si="1"/>
        <v>0</v>
      </c>
      <c r="S24" s="385"/>
      <c r="T24" s="394">
        <f t="shared" si="2"/>
        <v>0</v>
      </c>
      <c r="U24" s="283">
        <f t="shared" si="5"/>
        <v>11513</v>
      </c>
      <c r="V24" s="400"/>
    </row>
    <row r="25" spans="1:22" ht="17.25" customHeight="1" thickBot="1">
      <c r="A25" s="293" t="s">
        <v>43</v>
      </c>
      <c r="B25" s="129" t="s">
        <v>167</v>
      </c>
      <c r="C25" s="252">
        <v>569</v>
      </c>
      <c r="D25" s="158" t="s">
        <v>146</v>
      </c>
      <c r="E25" s="294">
        <v>0</v>
      </c>
      <c r="F25" s="158">
        <v>0</v>
      </c>
      <c r="G25" s="204">
        <f t="shared" si="3"/>
        <v>569</v>
      </c>
      <c r="H25" s="385" t="s">
        <v>167</v>
      </c>
      <c r="I25" s="252">
        <v>3941</v>
      </c>
      <c r="J25" s="158" t="s">
        <v>146</v>
      </c>
      <c r="K25" s="170">
        <v>0</v>
      </c>
      <c r="L25" s="158"/>
      <c r="M25" s="392">
        <v>0</v>
      </c>
      <c r="N25" s="387">
        <f t="shared" si="4"/>
        <v>3941</v>
      </c>
      <c r="O25" s="129" t="s">
        <v>167</v>
      </c>
      <c r="P25" s="392">
        <f t="shared" si="0"/>
        <v>4510</v>
      </c>
      <c r="Q25" s="246" t="s">
        <v>146</v>
      </c>
      <c r="R25" s="246">
        <f t="shared" si="1"/>
        <v>0</v>
      </c>
      <c r="S25" s="387"/>
      <c r="T25" s="392">
        <f t="shared" si="2"/>
        <v>0</v>
      </c>
      <c r="U25" s="287">
        <f t="shared" si="5"/>
        <v>4510</v>
      </c>
      <c r="V25" s="400"/>
    </row>
    <row r="26" spans="1:22" ht="17.25" customHeight="1" thickBot="1">
      <c r="A26" s="159" t="s">
        <v>93</v>
      </c>
      <c r="B26" s="507">
        <f>SUM(C7:C25)</f>
        <v>12455</v>
      </c>
      <c r="C26" s="456"/>
      <c r="D26" s="508">
        <f>SUM(E7:E25)</f>
        <v>20485</v>
      </c>
      <c r="E26" s="509"/>
      <c r="F26" s="389">
        <f>SUM(F7:F25)</f>
        <v>0</v>
      </c>
      <c r="G26" s="207">
        <f>SUM(G7:G25)</f>
        <v>32940</v>
      </c>
      <c r="H26" s="507">
        <f>SUM(I7:I25)</f>
        <v>96791</v>
      </c>
      <c r="I26" s="456"/>
      <c r="J26" s="455">
        <f>SUM(K7:K25)</f>
        <v>124714</v>
      </c>
      <c r="K26" s="456"/>
      <c r="L26" s="455">
        <f>SUM(M7:M25)</f>
        <v>0</v>
      </c>
      <c r="M26" s="456"/>
      <c r="N26" s="117">
        <f>SUM(N7:N25)</f>
        <v>221505</v>
      </c>
      <c r="O26" s="507">
        <f>SUM(P7:P25)</f>
        <v>109246</v>
      </c>
      <c r="P26" s="456"/>
      <c r="Q26" s="455">
        <f>SUM(R7:R25)</f>
        <v>145199</v>
      </c>
      <c r="R26" s="456"/>
      <c r="S26" s="455">
        <f>SUM(T7:T25)</f>
        <v>0</v>
      </c>
      <c r="T26" s="456"/>
      <c r="U26" s="295">
        <f>SUM(O26:S26)</f>
        <v>254445</v>
      </c>
      <c r="V26" s="400"/>
    </row>
    <row r="27" spans="1:22" ht="17.25" customHeight="1">
      <c r="A27" s="111" t="s">
        <v>45</v>
      </c>
      <c r="B27" s="129" t="s">
        <v>146</v>
      </c>
      <c r="C27" s="200">
        <v>0</v>
      </c>
      <c r="D27" s="289" t="s">
        <v>146</v>
      </c>
      <c r="E27" s="278">
        <v>96</v>
      </c>
      <c r="F27" s="148">
        <v>0</v>
      </c>
      <c r="G27" s="196">
        <f t="shared" ref="G27:G40" si="6">SUM(C27:F27)</f>
        <v>96</v>
      </c>
      <c r="H27" s="129" t="s">
        <v>146</v>
      </c>
      <c r="I27" s="200">
        <v>0</v>
      </c>
      <c r="J27" s="148" t="s">
        <v>146</v>
      </c>
      <c r="K27" s="168">
        <v>8242</v>
      </c>
      <c r="L27" s="148"/>
      <c r="M27" s="393">
        <v>0</v>
      </c>
      <c r="N27" s="391">
        <f t="shared" ref="N27:N40" si="7">SUM(I27:M27)</f>
        <v>8242</v>
      </c>
      <c r="O27" s="129" t="s">
        <v>146</v>
      </c>
      <c r="P27" s="393">
        <f t="shared" ref="P27:P40" si="8">SUM(C27,I27)</f>
        <v>0</v>
      </c>
      <c r="Q27" s="281" t="s">
        <v>146</v>
      </c>
      <c r="R27" s="281">
        <f t="shared" ref="R27:R40" si="9">SUM(E27,K27)</f>
        <v>8338</v>
      </c>
      <c r="S27" s="391"/>
      <c r="T27" s="393">
        <f t="shared" ref="T27:T40" si="10">SUM(F27,M27)</f>
        <v>0</v>
      </c>
      <c r="U27" s="282">
        <f t="shared" ref="U27:U40" si="11">SUM(P27,R27,T27)</f>
        <v>8338</v>
      </c>
      <c r="V27" s="400"/>
    </row>
    <row r="28" spans="1:22" ht="17.25" customHeight="1">
      <c r="A28" s="123" t="s">
        <v>46</v>
      </c>
      <c r="B28" s="125" t="s">
        <v>146</v>
      </c>
      <c r="C28" s="238">
        <v>481</v>
      </c>
      <c r="D28" s="385" t="s">
        <v>146</v>
      </c>
      <c r="E28" s="386">
        <v>0</v>
      </c>
      <c r="F28" s="385">
        <v>0</v>
      </c>
      <c r="G28" s="198">
        <f t="shared" si="6"/>
        <v>481</v>
      </c>
      <c r="H28" s="291" t="s">
        <v>146</v>
      </c>
      <c r="I28" s="238">
        <v>1931</v>
      </c>
      <c r="J28" s="385" t="s">
        <v>146</v>
      </c>
      <c r="K28" s="394">
        <v>0</v>
      </c>
      <c r="L28" s="385"/>
      <c r="M28" s="394">
        <v>0</v>
      </c>
      <c r="N28" s="385">
        <f t="shared" si="7"/>
        <v>1931</v>
      </c>
      <c r="O28" s="125" t="s">
        <v>146</v>
      </c>
      <c r="P28" s="394">
        <f t="shared" si="8"/>
        <v>2412</v>
      </c>
      <c r="Q28" s="238" t="s">
        <v>146</v>
      </c>
      <c r="R28" s="238">
        <f t="shared" si="9"/>
        <v>0</v>
      </c>
      <c r="S28" s="385"/>
      <c r="T28" s="394">
        <f t="shared" si="10"/>
        <v>0</v>
      </c>
      <c r="U28" s="283">
        <f t="shared" si="11"/>
        <v>2412</v>
      </c>
      <c r="V28" s="400"/>
    </row>
    <row r="29" spans="1:22" ht="17.25" customHeight="1">
      <c r="A29" s="123" t="s">
        <v>47</v>
      </c>
      <c r="B29" s="125" t="s">
        <v>146</v>
      </c>
      <c r="C29" s="238">
        <v>383</v>
      </c>
      <c r="D29" s="385" t="s">
        <v>146</v>
      </c>
      <c r="E29" s="386">
        <v>0</v>
      </c>
      <c r="F29" s="385">
        <v>0</v>
      </c>
      <c r="G29" s="198">
        <f t="shared" si="6"/>
        <v>383</v>
      </c>
      <c r="H29" s="291" t="s">
        <v>146</v>
      </c>
      <c r="I29" s="238">
        <v>6009</v>
      </c>
      <c r="J29" s="385" t="s">
        <v>146</v>
      </c>
      <c r="K29" s="394">
        <v>0</v>
      </c>
      <c r="L29" s="385"/>
      <c r="M29" s="394">
        <v>0</v>
      </c>
      <c r="N29" s="385">
        <f t="shared" si="7"/>
        <v>6009</v>
      </c>
      <c r="O29" s="296"/>
      <c r="P29" s="394">
        <f t="shared" si="8"/>
        <v>6392</v>
      </c>
      <c r="Q29" s="238" t="s">
        <v>146</v>
      </c>
      <c r="R29" s="238">
        <f t="shared" si="9"/>
        <v>0</v>
      </c>
      <c r="S29" s="385"/>
      <c r="T29" s="394">
        <f t="shared" si="10"/>
        <v>0</v>
      </c>
      <c r="U29" s="283">
        <f t="shared" si="11"/>
        <v>6392</v>
      </c>
      <c r="V29" s="400"/>
    </row>
    <row r="30" spans="1:22" ht="17.25" customHeight="1" thickBot="1">
      <c r="A30" s="284" t="s">
        <v>48</v>
      </c>
      <c r="B30" s="139" t="s">
        <v>146</v>
      </c>
      <c r="C30" s="246">
        <v>0</v>
      </c>
      <c r="D30" s="387" t="s">
        <v>146</v>
      </c>
      <c r="E30" s="388">
        <v>288</v>
      </c>
      <c r="F30" s="387">
        <v>0</v>
      </c>
      <c r="G30" s="201">
        <f t="shared" si="6"/>
        <v>288</v>
      </c>
      <c r="H30" s="286" t="s">
        <v>146</v>
      </c>
      <c r="I30" s="246">
        <v>0</v>
      </c>
      <c r="J30" s="387" t="s">
        <v>146</v>
      </c>
      <c r="K30" s="392">
        <v>4587</v>
      </c>
      <c r="L30" s="387"/>
      <c r="M30" s="392">
        <v>0</v>
      </c>
      <c r="N30" s="387">
        <f t="shared" si="7"/>
        <v>4587</v>
      </c>
      <c r="O30" s="139" t="s">
        <v>146</v>
      </c>
      <c r="P30" s="392">
        <f t="shared" si="8"/>
        <v>0</v>
      </c>
      <c r="Q30" s="246" t="s">
        <v>146</v>
      </c>
      <c r="R30" s="246">
        <f t="shared" si="9"/>
        <v>4875</v>
      </c>
      <c r="S30" s="387"/>
      <c r="T30" s="392">
        <f t="shared" si="10"/>
        <v>0</v>
      </c>
      <c r="U30" s="287">
        <f t="shared" si="11"/>
        <v>4875</v>
      </c>
      <c r="V30" s="400"/>
    </row>
    <row r="31" spans="1:22" ht="17.25" customHeight="1">
      <c r="A31" s="111" t="s">
        <v>49</v>
      </c>
      <c r="B31" s="129" t="s">
        <v>150</v>
      </c>
      <c r="C31" s="200">
        <v>82</v>
      </c>
      <c r="D31" s="148" t="s">
        <v>146</v>
      </c>
      <c r="E31" s="278">
        <v>0</v>
      </c>
      <c r="F31" s="148">
        <v>0</v>
      </c>
      <c r="G31" s="196">
        <f t="shared" si="6"/>
        <v>82</v>
      </c>
      <c r="H31" s="385" t="s">
        <v>150</v>
      </c>
      <c r="I31" s="200">
        <v>2564</v>
      </c>
      <c r="J31" s="148" t="s">
        <v>146</v>
      </c>
      <c r="K31" s="168">
        <v>0</v>
      </c>
      <c r="L31" s="148"/>
      <c r="M31" s="168">
        <v>0</v>
      </c>
      <c r="N31" s="148">
        <f t="shared" si="7"/>
        <v>2564</v>
      </c>
      <c r="O31" s="129" t="s">
        <v>150</v>
      </c>
      <c r="P31" s="168">
        <f t="shared" si="8"/>
        <v>2646</v>
      </c>
      <c r="Q31" s="200" t="s">
        <v>146</v>
      </c>
      <c r="R31" s="200">
        <f t="shared" si="9"/>
        <v>0</v>
      </c>
      <c r="S31" s="148"/>
      <c r="T31" s="168">
        <f t="shared" si="10"/>
        <v>0</v>
      </c>
      <c r="U31" s="290">
        <f t="shared" si="11"/>
        <v>2646</v>
      </c>
      <c r="V31" s="400"/>
    </row>
    <row r="32" spans="1:22" ht="17.25" customHeight="1">
      <c r="A32" s="123" t="s">
        <v>50</v>
      </c>
      <c r="B32" s="129" t="s">
        <v>150</v>
      </c>
      <c r="C32" s="238">
        <v>42</v>
      </c>
      <c r="D32" s="385" t="s">
        <v>146</v>
      </c>
      <c r="E32" s="386">
        <v>0</v>
      </c>
      <c r="F32" s="385">
        <v>0</v>
      </c>
      <c r="G32" s="198">
        <f t="shared" si="6"/>
        <v>42</v>
      </c>
      <c r="H32" s="385" t="s">
        <v>150</v>
      </c>
      <c r="I32" s="238">
        <v>1302</v>
      </c>
      <c r="J32" s="385" t="s">
        <v>146</v>
      </c>
      <c r="K32" s="394">
        <v>0</v>
      </c>
      <c r="L32" s="385"/>
      <c r="M32" s="394">
        <v>0</v>
      </c>
      <c r="N32" s="385">
        <f t="shared" si="7"/>
        <v>1302</v>
      </c>
      <c r="O32" s="129" t="s">
        <v>150</v>
      </c>
      <c r="P32" s="394">
        <f t="shared" si="8"/>
        <v>1344</v>
      </c>
      <c r="Q32" s="238" t="s">
        <v>146</v>
      </c>
      <c r="R32" s="238">
        <f t="shared" si="9"/>
        <v>0</v>
      </c>
      <c r="S32" s="385"/>
      <c r="T32" s="394">
        <f t="shared" si="10"/>
        <v>0</v>
      </c>
      <c r="U32" s="283">
        <f t="shared" si="11"/>
        <v>1344</v>
      </c>
      <c r="V32" s="400"/>
    </row>
    <row r="33" spans="1:23" ht="17.25" customHeight="1">
      <c r="A33" s="123" t="s">
        <v>51</v>
      </c>
      <c r="B33" s="129" t="s">
        <v>150</v>
      </c>
      <c r="C33" s="238">
        <v>140</v>
      </c>
      <c r="D33" s="385" t="s">
        <v>146</v>
      </c>
      <c r="E33" s="386">
        <v>0</v>
      </c>
      <c r="F33" s="385">
        <v>0</v>
      </c>
      <c r="G33" s="198">
        <f t="shared" si="6"/>
        <v>140</v>
      </c>
      <c r="H33" s="385" t="s">
        <v>150</v>
      </c>
      <c r="I33" s="238">
        <v>1244</v>
      </c>
      <c r="J33" s="385" t="s">
        <v>146</v>
      </c>
      <c r="K33" s="394">
        <v>0</v>
      </c>
      <c r="L33" s="385"/>
      <c r="M33" s="394">
        <v>0</v>
      </c>
      <c r="N33" s="385">
        <f t="shared" si="7"/>
        <v>1244</v>
      </c>
      <c r="O33" s="129" t="s">
        <v>150</v>
      </c>
      <c r="P33" s="394">
        <f t="shared" si="8"/>
        <v>1384</v>
      </c>
      <c r="Q33" s="238" t="s">
        <v>146</v>
      </c>
      <c r="R33" s="238">
        <f t="shared" si="9"/>
        <v>0</v>
      </c>
      <c r="S33" s="385"/>
      <c r="T33" s="394">
        <f t="shared" si="10"/>
        <v>0</v>
      </c>
      <c r="U33" s="283">
        <f t="shared" si="11"/>
        <v>1384</v>
      </c>
      <c r="V33" s="400"/>
    </row>
    <row r="34" spans="1:23" ht="17.25" customHeight="1">
      <c r="A34" s="123" t="s">
        <v>52</v>
      </c>
      <c r="B34" s="129" t="s">
        <v>150</v>
      </c>
      <c r="C34" s="238">
        <v>542</v>
      </c>
      <c r="D34" s="385" t="s">
        <v>146</v>
      </c>
      <c r="E34" s="386">
        <v>0</v>
      </c>
      <c r="F34" s="385">
        <v>0</v>
      </c>
      <c r="G34" s="198">
        <f t="shared" si="6"/>
        <v>542</v>
      </c>
      <c r="H34" s="385" t="s">
        <v>150</v>
      </c>
      <c r="I34" s="238">
        <v>2599</v>
      </c>
      <c r="J34" s="385" t="s">
        <v>146</v>
      </c>
      <c r="K34" s="394">
        <v>0</v>
      </c>
      <c r="L34" s="385"/>
      <c r="M34" s="394">
        <v>0</v>
      </c>
      <c r="N34" s="385">
        <f t="shared" si="7"/>
        <v>2599</v>
      </c>
      <c r="O34" s="129" t="s">
        <v>150</v>
      </c>
      <c r="P34" s="394">
        <f t="shared" si="8"/>
        <v>3141</v>
      </c>
      <c r="Q34" s="238" t="s">
        <v>146</v>
      </c>
      <c r="R34" s="238">
        <f t="shared" si="9"/>
        <v>0</v>
      </c>
      <c r="S34" s="385"/>
      <c r="T34" s="394">
        <f t="shared" si="10"/>
        <v>0</v>
      </c>
      <c r="U34" s="283">
        <f t="shared" si="11"/>
        <v>3141</v>
      </c>
      <c r="V34" s="400"/>
    </row>
    <row r="35" spans="1:23" ht="17.25" customHeight="1" thickBot="1">
      <c r="A35" s="284" t="s">
        <v>53</v>
      </c>
      <c r="B35" s="143" t="s">
        <v>150</v>
      </c>
      <c r="C35" s="246">
        <v>78</v>
      </c>
      <c r="D35" s="387" t="s">
        <v>146</v>
      </c>
      <c r="E35" s="388">
        <v>0</v>
      </c>
      <c r="F35" s="387">
        <v>0</v>
      </c>
      <c r="G35" s="201">
        <f t="shared" si="6"/>
        <v>78</v>
      </c>
      <c r="H35" s="387" t="s">
        <v>150</v>
      </c>
      <c r="I35" s="252">
        <v>2209</v>
      </c>
      <c r="J35" s="387" t="s">
        <v>146</v>
      </c>
      <c r="K35" s="392">
        <v>0</v>
      </c>
      <c r="L35" s="158"/>
      <c r="M35" s="170">
        <v>0</v>
      </c>
      <c r="N35" s="158">
        <f t="shared" si="7"/>
        <v>2209</v>
      </c>
      <c r="O35" s="143" t="s">
        <v>150</v>
      </c>
      <c r="P35" s="170">
        <f t="shared" si="8"/>
        <v>2287</v>
      </c>
      <c r="Q35" s="252" t="s">
        <v>146</v>
      </c>
      <c r="R35" s="252">
        <f t="shared" si="9"/>
        <v>0</v>
      </c>
      <c r="S35" s="158"/>
      <c r="T35" s="170">
        <f t="shared" si="10"/>
        <v>0</v>
      </c>
      <c r="U35" s="285">
        <f t="shared" si="11"/>
        <v>2287</v>
      </c>
      <c r="V35" s="400"/>
    </row>
    <row r="36" spans="1:23" ht="17.25" customHeight="1">
      <c r="A36" s="111" t="s">
        <v>54</v>
      </c>
      <c r="B36" s="133" t="s">
        <v>146</v>
      </c>
      <c r="C36" s="200">
        <v>277</v>
      </c>
      <c r="D36" s="148" t="s">
        <v>146</v>
      </c>
      <c r="E36" s="278">
        <v>0</v>
      </c>
      <c r="F36" s="148">
        <v>0</v>
      </c>
      <c r="G36" s="196">
        <f t="shared" si="6"/>
        <v>277</v>
      </c>
      <c r="H36" s="288" t="s">
        <v>146</v>
      </c>
      <c r="I36" s="281">
        <v>8061</v>
      </c>
      <c r="J36" s="148" t="s">
        <v>146</v>
      </c>
      <c r="K36" s="168">
        <v>0</v>
      </c>
      <c r="L36" s="391"/>
      <c r="M36" s="393">
        <v>0</v>
      </c>
      <c r="N36" s="391">
        <f t="shared" si="7"/>
        <v>8061</v>
      </c>
      <c r="O36" s="133" t="s">
        <v>146</v>
      </c>
      <c r="P36" s="393">
        <f t="shared" si="8"/>
        <v>8338</v>
      </c>
      <c r="Q36" s="281" t="s">
        <v>146</v>
      </c>
      <c r="R36" s="281">
        <f t="shared" si="9"/>
        <v>0</v>
      </c>
      <c r="S36" s="391"/>
      <c r="T36" s="393">
        <f t="shared" si="10"/>
        <v>0</v>
      </c>
      <c r="U36" s="282">
        <f t="shared" si="11"/>
        <v>8338</v>
      </c>
      <c r="V36" s="400"/>
    </row>
    <row r="37" spans="1:23" ht="17.25" customHeight="1">
      <c r="A37" s="123" t="s">
        <v>55</v>
      </c>
      <c r="B37" s="297" t="s">
        <v>151</v>
      </c>
      <c r="C37" s="238">
        <v>84</v>
      </c>
      <c r="D37" s="385" t="s">
        <v>146</v>
      </c>
      <c r="E37" s="386">
        <v>0</v>
      </c>
      <c r="F37" s="385">
        <v>0</v>
      </c>
      <c r="G37" s="198">
        <f t="shared" si="6"/>
        <v>84</v>
      </c>
      <c r="H37" s="298" t="s">
        <v>151</v>
      </c>
      <c r="I37" s="238">
        <v>3748</v>
      </c>
      <c r="J37" s="385" t="s">
        <v>146</v>
      </c>
      <c r="K37" s="394">
        <v>0</v>
      </c>
      <c r="L37" s="385"/>
      <c r="M37" s="394">
        <v>0</v>
      </c>
      <c r="N37" s="385">
        <f t="shared" si="7"/>
        <v>3748</v>
      </c>
      <c r="O37" s="297" t="s">
        <v>151</v>
      </c>
      <c r="P37" s="394">
        <f t="shared" si="8"/>
        <v>3832</v>
      </c>
      <c r="Q37" s="238" t="s">
        <v>146</v>
      </c>
      <c r="R37" s="238">
        <f t="shared" si="9"/>
        <v>0</v>
      </c>
      <c r="S37" s="385"/>
      <c r="T37" s="394">
        <f t="shared" si="10"/>
        <v>0</v>
      </c>
      <c r="U37" s="283">
        <f t="shared" si="11"/>
        <v>3832</v>
      </c>
      <c r="V37" s="400"/>
    </row>
    <row r="38" spans="1:23" ht="17.25" customHeight="1">
      <c r="A38" s="123" t="s">
        <v>56</v>
      </c>
      <c r="B38" s="297" t="s">
        <v>151</v>
      </c>
      <c r="C38" s="238">
        <v>146</v>
      </c>
      <c r="D38" s="385" t="s">
        <v>146</v>
      </c>
      <c r="E38" s="386">
        <v>0</v>
      </c>
      <c r="F38" s="385">
        <v>0</v>
      </c>
      <c r="G38" s="198">
        <f t="shared" si="6"/>
        <v>146</v>
      </c>
      <c r="H38" s="298" t="s">
        <v>151</v>
      </c>
      <c r="I38" s="238">
        <v>3782</v>
      </c>
      <c r="J38" s="385" t="s">
        <v>146</v>
      </c>
      <c r="K38" s="394">
        <v>0</v>
      </c>
      <c r="L38" s="385"/>
      <c r="M38" s="394">
        <v>0</v>
      </c>
      <c r="N38" s="385">
        <f t="shared" si="7"/>
        <v>3782</v>
      </c>
      <c r="O38" s="297" t="s">
        <v>151</v>
      </c>
      <c r="P38" s="394">
        <f t="shared" si="8"/>
        <v>3928</v>
      </c>
      <c r="Q38" s="238" t="s">
        <v>146</v>
      </c>
      <c r="R38" s="238">
        <f t="shared" si="9"/>
        <v>0</v>
      </c>
      <c r="S38" s="385"/>
      <c r="T38" s="394">
        <f t="shared" si="10"/>
        <v>0</v>
      </c>
      <c r="U38" s="283">
        <f t="shared" si="11"/>
        <v>3928</v>
      </c>
      <c r="V38" s="400"/>
    </row>
    <row r="39" spans="1:23" ht="17.25" customHeight="1">
      <c r="A39" s="123" t="s">
        <v>57</v>
      </c>
      <c r="B39" s="125" t="s">
        <v>146</v>
      </c>
      <c r="C39" s="238">
        <v>318</v>
      </c>
      <c r="D39" s="385" t="s">
        <v>146</v>
      </c>
      <c r="E39" s="386">
        <v>0</v>
      </c>
      <c r="F39" s="385">
        <v>0</v>
      </c>
      <c r="G39" s="198">
        <f t="shared" si="6"/>
        <v>318</v>
      </c>
      <c r="H39" s="291" t="s">
        <v>146</v>
      </c>
      <c r="I39" s="238">
        <v>3949</v>
      </c>
      <c r="J39" s="385" t="s">
        <v>146</v>
      </c>
      <c r="K39" s="394">
        <v>0</v>
      </c>
      <c r="L39" s="385"/>
      <c r="M39" s="394">
        <v>0</v>
      </c>
      <c r="N39" s="385">
        <f t="shared" si="7"/>
        <v>3949</v>
      </c>
      <c r="O39" s="125" t="s">
        <v>146</v>
      </c>
      <c r="P39" s="394">
        <f t="shared" si="8"/>
        <v>4267</v>
      </c>
      <c r="Q39" s="238" t="s">
        <v>146</v>
      </c>
      <c r="R39" s="238">
        <f t="shared" si="9"/>
        <v>0</v>
      </c>
      <c r="S39" s="385"/>
      <c r="T39" s="394">
        <f t="shared" si="10"/>
        <v>0</v>
      </c>
      <c r="U39" s="283">
        <f t="shared" si="11"/>
        <v>4267</v>
      </c>
      <c r="V39" s="400"/>
    </row>
    <row r="40" spans="1:23" ht="17.25" customHeight="1" thickBot="1">
      <c r="A40" s="284" t="s">
        <v>58</v>
      </c>
      <c r="B40" s="299" t="s">
        <v>165</v>
      </c>
      <c r="C40" s="246">
        <v>36</v>
      </c>
      <c r="D40" s="387" t="s">
        <v>146</v>
      </c>
      <c r="E40" s="388">
        <v>0</v>
      </c>
      <c r="F40" s="387">
        <v>0</v>
      </c>
      <c r="G40" s="201">
        <f t="shared" si="6"/>
        <v>36</v>
      </c>
      <c r="H40" s="300" t="s">
        <v>165</v>
      </c>
      <c r="I40" s="246">
        <v>167</v>
      </c>
      <c r="J40" s="387" t="s">
        <v>146</v>
      </c>
      <c r="K40" s="392">
        <v>0</v>
      </c>
      <c r="L40" s="387"/>
      <c r="M40" s="392">
        <v>0</v>
      </c>
      <c r="N40" s="387">
        <f t="shared" si="7"/>
        <v>167</v>
      </c>
      <c r="O40" s="299" t="s">
        <v>165</v>
      </c>
      <c r="P40" s="392">
        <f t="shared" si="8"/>
        <v>203</v>
      </c>
      <c r="Q40" s="246" t="s">
        <v>146</v>
      </c>
      <c r="R40" s="246">
        <f t="shared" si="9"/>
        <v>0</v>
      </c>
      <c r="S40" s="387"/>
      <c r="T40" s="392">
        <f t="shared" si="10"/>
        <v>0</v>
      </c>
      <c r="U40" s="287">
        <f t="shared" si="11"/>
        <v>203</v>
      </c>
      <c r="V40" s="400"/>
    </row>
    <row r="41" spans="1:23" ht="17.25" customHeight="1" thickBot="1">
      <c r="A41" s="159" t="s">
        <v>95</v>
      </c>
      <c r="B41" s="161"/>
      <c r="C41" s="301">
        <v>2609</v>
      </c>
      <c r="D41" s="402"/>
      <c r="E41" s="403">
        <v>384</v>
      </c>
      <c r="F41" s="172">
        <f>SUM(F27:F40)</f>
        <v>0</v>
      </c>
      <c r="G41" s="302">
        <f>SUM(G27:G40)</f>
        <v>2993</v>
      </c>
      <c r="H41" s="402"/>
      <c r="I41" s="301">
        <f>SUM(I27:I40)</f>
        <v>37565</v>
      </c>
      <c r="J41" s="402"/>
      <c r="K41" s="403">
        <f>SUM(K27:K40)</f>
        <v>12829</v>
      </c>
      <c r="L41" s="402"/>
      <c r="M41" s="390">
        <f>SUM(M27:M40)</f>
        <v>0</v>
      </c>
      <c r="N41" s="402">
        <f>SUM(N27:N40)</f>
        <v>50394</v>
      </c>
      <c r="O41" s="161"/>
      <c r="P41" s="403">
        <f>SUM(P27:P40)</f>
        <v>40174</v>
      </c>
      <c r="Q41" s="301"/>
      <c r="R41" s="301">
        <f>SUM(R27:R40)</f>
        <v>13213</v>
      </c>
      <c r="S41" s="402"/>
      <c r="T41" s="390">
        <f>SUM(T27:T40)</f>
        <v>0</v>
      </c>
      <c r="U41" s="302">
        <f>SUM(U27:U40)</f>
        <v>53387</v>
      </c>
      <c r="V41" s="211"/>
    </row>
    <row r="42" spans="1:23" ht="17.25" customHeight="1" thickBot="1">
      <c r="A42" s="404" t="s">
        <v>96</v>
      </c>
      <c r="B42" s="174"/>
      <c r="C42" s="212">
        <f>B26+C41</f>
        <v>15064</v>
      </c>
      <c r="D42" s="176"/>
      <c r="E42" s="266">
        <f>D26+E41</f>
        <v>20869</v>
      </c>
      <c r="F42" s="213">
        <f>F26+F41</f>
        <v>0</v>
      </c>
      <c r="G42" s="303">
        <f>G26+G41</f>
        <v>35933</v>
      </c>
      <c r="H42" s="176"/>
      <c r="I42" s="212">
        <f>H26+I41</f>
        <v>134356</v>
      </c>
      <c r="J42" s="176"/>
      <c r="K42" s="266">
        <f>J26+K41</f>
        <v>137543</v>
      </c>
      <c r="L42" s="176"/>
      <c r="M42" s="266">
        <f>M26+M41</f>
        <v>0</v>
      </c>
      <c r="N42" s="176">
        <f>N26+N41</f>
        <v>271899</v>
      </c>
      <c r="O42" s="174"/>
      <c r="P42" s="266">
        <f>O26+P41</f>
        <v>149420</v>
      </c>
      <c r="Q42" s="212"/>
      <c r="R42" s="212">
        <f>Q26+R41</f>
        <v>158412</v>
      </c>
      <c r="S42" s="176"/>
      <c r="T42" s="266">
        <f>T26+T41</f>
        <v>0</v>
      </c>
      <c r="U42" s="303">
        <f>U26+U41</f>
        <v>307832</v>
      </c>
      <c r="V42" s="164"/>
    </row>
    <row r="43" spans="1:23" s="75" customFormat="1" ht="15.75" customHeight="1">
      <c r="A43" s="75" t="s">
        <v>153</v>
      </c>
      <c r="C43" s="271"/>
      <c r="D43" s="271"/>
      <c r="G43" s="270"/>
      <c r="I43" s="270"/>
      <c r="J43" s="270"/>
      <c r="O43" s="2"/>
      <c r="P43" s="2"/>
      <c r="Q43" s="2"/>
      <c r="R43" s="2"/>
      <c r="S43" s="2"/>
      <c r="T43" s="2"/>
      <c r="U43" s="2"/>
      <c r="V43" s="2"/>
    </row>
    <row r="44" spans="1:23" s="75" customFormat="1" ht="15.75" customHeight="1">
      <c r="A44" s="2" t="s">
        <v>155</v>
      </c>
      <c r="C44" s="271"/>
      <c r="D44" s="271"/>
      <c r="G44" s="270"/>
      <c r="I44" s="270"/>
      <c r="J44" s="270"/>
      <c r="V44" s="2"/>
      <c r="W44" s="2"/>
    </row>
    <row r="45" spans="1:23" s="75" customFormat="1" ht="15.75" customHeight="1">
      <c r="A45" s="75" t="s">
        <v>154</v>
      </c>
      <c r="C45" s="271"/>
      <c r="D45" s="271"/>
      <c r="G45" s="270"/>
      <c r="I45" s="270"/>
      <c r="J45" s="270"/>
    </row>
    <row r="46" spans="1:23" s="75" customFormat="1" ht="15.75" customHeight="1">
      <c r="A46" s="2" t="s">
        <v>168</v>
      </c>
      <c r="C46" s="271"/>
      <c r="D46" s="271"/>
      <c r="G46" s="270"/>
      <c r="I46" s="270"/>
      <c r="J46" s="270"/>
      <c r="V46" s="304"/>
    </row>
    <row r="47" spans="1:23" s="75" customFormat="1" ht="15.75" customHeight="1">
      <c r="A47" s="2" t="s">
        <v>169</v>
      </c>
      <c r="B47" s="305"/>
      <c r="E47" s="305"/>
    </row>
    <row r="54" spans="1:1" ht="16.5" customHeight="1">
      <c r="A54" s="76"/>
    </row>
  </sheetData>
  <mergeCells count="26">
    <mergeCell ref="B4:F4"/>
    <mergeCell ref="H4:M4"/>
    <mergeCell ref="S4:T4"/>
    <mergeCell ref="B5:C5"/>
    <mergeCell ref="D5:E5"/>
    <mergeCell ref="H5:I5"/>
    <mergeCell ref="L5:M5"/>
    <mergeCell ref="O5:P5"/>
    <mergeCell ref="Q5:R5"/>
    <mergeCell ref="S5:T5"/>
    <mergeCell ref="Q6:R6"/>
    <mergeCell ref="S6:T6"/>
    <mergeCell ref="B26:C26"/>
    <mergeCell ref="D26:E26"/>
    <mergeCell ref="H26:I26"/>
    <mergeCell ref="J26:K26"/>
    <mergeCell ref="L26:M26"/>
    <mergeCell ref="O26:P26"/>
    <mergeCell ref="Q26:R26"/>
    <mergeCell ref="S26:T26"/>
    <mergeCell ref="B6:C6"/>
    <mergeCell ref="D6:E6"/>
    <mergeCell ref="H6:I6"/>
    <mergeCell ref="J6:K6"/>
    <mergeCell ref="L6:M6"/>
    <mergeCell ref="O6:P6"/>
  </mergeCells>
  <phoneticPr fontId="13"/>
  <conditionalFormatting sqref="M27:M42 N7:U42 M7:M25 B7:J42 L7:L42 K7:K25 K27:K42">
    <cfRule type="cellIs" dxfId="3" priority="4" stopIfTrue="1" operator="equal">
      <formula>0</formula>
    </cfRule>
  </conditionalFormatting>
  <conditionalFormatting sqref="B7:B25 B27:B40 D7:D25 D27:D40 H7:H25 H27:H40 J7:J25 J27:J40 O7:O25 O27:O28 O30:O40 Q7:Q25 Q27:Q40">
    <cfRule type="beginsWith" priority="1" stopIfTrue="1" operator="beginsWith" text="*">
      <formula>LEFT(B7,1)="*"</formula>
    </cfRule>
    <cfRule type="notContainsBlanks" dxfId="2" priority="2">
      <formula>LEN(TRIM(B7))&gt;0</formula>
    </cfRule>
    <cfRule type="containsBlanks" dxfId="1" priority="3">
      <formula>LEN(TRIM(B7))=0</formula>
    </cfRule>
  </conditionalFormatting>
  <pageMargins left="0.59055118110236227" right="0.59055118110236227" top="0.78740157480314965" bottom="0.78740157480314965" header="0.51181102362204722" footer="0.39370078740157483"/>
  <pageSetup paperSize="9" scale="95" orientation="portrait" r:id="rId1"/>
  <headerFooter alignWithMargins="0"/>
  <colBreaks count="1" manualBreakCount="1">
    <brk id="1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19" zoomScaleNormal="100" zoomScaleSheetLayoutView="100" workbookViewId="0">
      <selection activeCell="N15" sqref="N15"/>
    </sheetView>
  </sheetViews>
  <sheetFormatPr defaultColWidth="9" defaultRowHeight="16.5" customHeight="1"/>
  <cols>
    <col min="1" max="1" width="10" style="7" customWidth="1"/>
    <col min="2" max="2" width="9.375" style="2" customWidth="1"/>
    <col min="3" max="3" width="9.125" style="2" customWidth="1"/>
    <col min="4" max="10" width="8.625" style="2" customWidth="1"/>
    <col min="11" max="11" width="3.375" style="2" customWidth="1"/>
    <col min="12" max="16384" width="9" style="2"/>
  </cols>
  <sheetData>
    <row r="1" spans="1:10" s="5" customFormat="1" ht="16.5" customHeight="1">
      <c r="A1" s="400"/>
      <c r="B1" s="178"/>
      <c r="C1" s="178"/>
      <c r="D1" s="178"/>
      <c r="E1" s="178"/>
      <c r="F1" s="178"/>
      <c r="G1" s="164"/>
      <c r="H1" s="164"/>
      <c r="I1" s="164"/>
      <c r="J1" s="164"/>
    </row>
    <row r="2" spans="1:10" s="7" customFormat="1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s="7" customFormat="1" ht="16.5" customHeight="1" thickBot="1">
      <c r="A3" s="306" t="s">
        <v>170</v>
      </c>
      <c r="B3" s="307"/>
      <c r="C3" s="307"/>
      <c r="D3" s="307"/>
      <c r="E3" s="307"/>
      <c r="F3" s="307"/>
      <c r="G3" s="307"/>
      <c r="H3" s="307"/>
      <c r="I3" s="307"/>
      <c r="J3" s="88" t="s">
        <v>171</v>
      </c>
    </row>
    <row r="4" spans="1:10" s="7" customFormat="1" ht="16.5" customHeight="1">
      <c r="A4" s="524" t="s">
        <v>70</v>
      </c>
      <c r="B4" s="527" t="s">
        <v>172</v>
      </c>
      <c r="C4" s="530" t="s">
        <v>173</v>
      </c>
      <c r="D4" s="533" t="s">
        <v>174</v>
      </c>
      <c r="E4" s="536" t="s">
        <v>175</v>
      </c>
      <c r="F4" s="537"/>
      <c r="G4" s="537"/>
      <c r="H4" s="537"/>
      <c r="I4" s="538"/>
      <c r="J4" s="539"/>
    </row>
    <row r="5" spans="1:10" ht="21" customHeight="1">
      <c r="A5" s="525"/>
      <c r="B5" s="528"/>
      <c r="C5" s="531"/>
      <c r="D5" s="534"/>
      <c r="E5" s="540" t="s">
        <v>176</v>
      </c>
      <c r="F5" s="543" t="s">
        <v>177</v>
      </c>
      <c r="G5" s="543" t="s">
        <v>178</v>
      </c>
      <c r="H5" s="543" t="s">
        <v>179</v>
      </c>
      <c r="I5" s="543" t="s">
        <v>180</v>
      </c>
      <c r="J5" s="521" t="s">
        <v>142</v>
      </c>
    </row>
    <row r="6" spans="1:10" ht="21" customHeight="1">
      <c r="A6" s="525"/>
      <c r="B6" s="528"/>
      <c r="C6" s="531"/>
      <c r="D6" s="534"/>
      <c r="E6" s="541"/>
      <c r="F6" s="544"/>
      <c r="G6" s="544"/>
      <c r="H6" s="544"/>
      <c r="I6" s="544"/>
      <c r="J6" s="522"/>
    </row>
    <row r="7" spans="1:10" ht="21" customHeight="1" thickBot="1">
      <c r="A7" s="526"/>
      <c r="B7" s="529"/>
      <c r="C7" s="532"/>
      <c r="D7" s="535"/>
      <c r="E7" s="542"/>
      <c r="F7" s="545"/>
      <c r="G7" s="545"/>
      <c r="H7" s="545"/>
      <c r="I7" s="545"/>
      <c r="J7" s="523"/>
    </row>
    <row r="8" spans="1:10" ht="18.75" customHeight="1">
      <c r="A8" s="308" t="s">
        <v>25</v>
      </c>
      <c r="B8" s="309">
        <v>0</v>
      </c>
      <c r="C8" s="310">
        <v>0</v>
      </c>
      <c r="D8" s="311">
        <f t="shared" ref="D8:D26" si="0">SUM(E8:J8)</f>
        <v>0</v>
      </c>
      <c r="E8" s="312">
        <v>0</v>
      </c>
      <c r="F8" s="310">
        <v>0</v>
      </c>
      <c r="G8" s="313">
        <v>0</v>
      </c>
      <c r="H8" s="313">
        <v>0</v>
      </c>
      <c r="I8" s="314">
        <v>0</v>
      </c>
      <c r="J8" s="315">
        <v>0</v>
      </c>
    </row>
    <row r="9" spans="1:10" ht="18.75" customHeight="1">
      <c r="A9" s="316" t="s">
        <v>26</v>
      </c>
      <c r="B9" s="317">
        <v>0</v>
      </c>
      <c r="C9" s="318">
        <v>0</v>
      </c>
      <c r="D9" s="319">
        <f t="shared" si="0"/>
        <v>0</v>
      </c>
      <c r="E9" s="320">
        <v>0</v>
      </c>
      <c r="F9" s="318">
        <v>0</v>
      </c>
      <c r="G9" s="321">
        <v>0</v>
      </c>
      <c r="H9" s="321">
        <v>0</v>
      </c>
      <c r="I9" s="322">
        <v>0</v>
      </c>
      <c r="J9" s="323">
        <v>0</v>
      </c>
    </row>
    <row r="10" spans="1:10" ht="18.75" customHeight="1">
      <c r="A10" s="316" t="s">
        <v>27</v>
      </c>
      <c r="B10" s="317">
        <v>26638</v>
      </c>
      <c r="C10" s="318">
        <v>574</v>
      </c>
      <c r="D10" s="319">
        <f t="shared" si="0"/>
        <v>20</v>
      </c>
      <c r="E10" s="320">
        <v>0</v>
      </c>
      <c r="F10" s="318">
        <v>0</v>
      </c>
      <c r="G10" s="321">
        <v>20</v>
      </c>
      <c r="H10" s="321">
        <v>0</v>
      </c>
      <c r="I10" s="322">
        <v>0</v>
      </c>
      <c r="J10" s="323">
        <v>0</v>
      </c>
    </row>
    <row r="11" spans="1:10" ht="18.75" customHeight="1">
      <c r="A11" s="316" t="s">
        <v>28</v>
      </c>
      <c r="B11" s="317">
        <v>0</v>
      </c>
      <c r="C11" s="318">
        <v>0</v>
      </c>
      <c r="D11" s="319">
        <f t="shared" si="0"/>
        <v>0</v>
      </c>
      <c r="E11" s="320">
        <v>0</v>
      </c>
      <c r="F11" s="318">
        <v>0</v>
      </c>
      <c r="G11" s="321">
        <v>0</v>
      </c>
      <c r="H11" s="321">
        <v>0</v>
      </c>
      <c r="I11" s="322">
        <v>0</v>
      </c>
      <c r="J11" s="323">
        <v>0</v>
      </c>
    </row>
    <row r="12" spans="1:10" ht="18.75" customHeight="1" thickBot="1">
      <c r="A12" s="324" t="s">
        <v>29</v>
      </c>
      <c r="B12" s="325">
        <v>5111</v>
      </c>
      <c r="C12" s="326">
        <v>0</v>
      </c>
      <c r="D12" s="327">
        <f t="shared" si="0"/>
        <v>150</v>
      </c>
      <c r="E12" s="328">
        <v>0</v>
      </c>
      <c r="F12" s="326">
        <v>0</v>
      </c>
      <c r="G12" s="329">
        <v>150</v>
      </c>
      <c r="H12" s="329">
        <v>0</v>
      </c>
      <c r="I12" s="330">
        <v>0</v>
      </c>
      <c r="J12" s="331">
        <v>0</v>
      </c>
    </row>
    <row r="13" spans="1:10" ht="18.75" customHeight="1">
      <c r="A13" s="308" t="s">
        <v>30</v>
      </c>
      <c r="B13" s="309">
        <v>0</v>
      </c>
      <c r="C13" s="310">
        <v>0</v>
      </c>
      <c r="D13" s="311">
        <f t="shared" si="0"/>
        <v>0</v>
      </c>
      <c r="E13" s="312">
        <v>0</v>
      </c>
      <c r="F13" s="310">
        <v>0</v>
      </c>
      <c r="G13" s="313">
        <v>0</v>
      </c>
      <c r="H13" s="313">
        <v>0</v>
      </c>
      <c r="I13" s="314">
        <v>0</v>
      </c>
      <c r="J13" s="315">
        <v>0</v>
      </c>
    </row>
    <row r="14" spans="1:10" ht="18.75" customHeight="1">
      <c r="A14" s="316" t="s">
        <v>31</v>
      </c>
      <c r="B14" s="317">
        <v>12780</v>
      </c>
      <c r="C14" s="318">
        <v>0</v>
      </c>
      <c r="D14" s="319">
        <f t="shared" si="0"/>
        <v>282</v>
      </c>
      <c r="E14" s="320">
        <v>0</v>
      </c>
      <c r="F14" s="318">
        <v>0</v>
      </c>
      <c r="G14" s="321">
        <v>282</v>
      </c>
      <c r="H14" s="321">
        <v>0</v>
      </c>
      <c r="I14" s="322">
        <v>0</v>
      </c>
      <c r="J14" s="323">
        <v>0</v>
      </c>
    </row>
    <row r="15" spans="1:10" ht="18.75" customHeight="1">
      <c r="A15" s="316" t="s">
        <v>32</v>
      </c>
      <c r="B15" s="317">
        <v>0</v>
      </c>
      <c r="C15" s="318">
        <v>0</v>
      </c>
      <c r="D15" s="319">
        <f t="shared" si="0"/>
        <v>0</v>
      </c>
      <c r="E15" s="320">
        <v>0</v>
      </c>
      <c r="F15" s="318">
        <v>0</v>
      </c>
      <c r="G15" s="321">
        <v>0</v>
      </c>
      <c r="H15" s="321">
        <v>0</v>
      </c>
      <c r="I15" s="322">
        <v>0</v>
      </c>
      <c r="J15" s="323">
        <v>0</v>
      </c>
    </row>
    <row r="16" spans="1:10" ht="18.75" customHeight="1">
      <c r="A16" s="316" t="s">
        <v>33</v>
      </c>
      <c r="B16" s="317">
        <v>9242</v>
      </c>
      <c r="C16" s="318">
        <v>0</v>
      </c>
      <c r="D16" s="319">
        <f t="shared" si="0"/>
        <v>0</v>
      </c>
      <c r="E16" s="320">
        <v>0</v>
      </c>
      <c r="F16" s="318">
        <v>0</v>
      </c>
      <c r="G16" s="321">
        <v>0</v>
      </c>
      <c r="H16" s="321">
        <v>0</v>
      </c>
      <c r="I16" s="322">
        <v>0</v>
      </c>
      <c r="J16" s="323">
        <v>0</v>
      </c>
    </row>
    <row r="17" spans="1:10" ht="18.75" customHeight="1" thickBot="1">
      <c r="A17" s="324" t="s">
        <v>34</v>
      </c>
      <c r="B17" s="325">
        <v>0</v>
      </c>
      <c r="C17" s="326">
        <v>0</v>
      </c>
      <c r="D17" s="327">
        <f t="shared" si="0"/>
        <v>0</v>
      </c>
      <c r="E17" s="328">
        <v>0</v>
      </c>
      <c r="F17" s="326">
        <v>0</v>
      </c>
      <c r="G17" s="329">
        <v>0</v>
      </c>
      <c r="H17" s="329">
        <v>0</v>
      </c>
      <c r="I17" s="330">
        <v>0</v>
      </c>
      <c r="J17" s="331">
        <v>0</v>
      </c>
    </row>
    <row r="18" spans="1:10" ht="18.75" customHeight="1">
      <c r="A18" s="308" t="s">
        <v>35</v>
      </c>
      <c r="B18" s="309">
        <v>19480</v>
      </c>
      <c r="C18" s="310">
        <v>492</v>
      </c>
      <c r="D18" s="311">
        <f t="shared" si="0"/>
        <v>510</v>
      </c>
      <c r="E18" s="312">
        <v>0</v>
      </c>
      <c r="F18" s="310">
        <v>492</v>
      </c>
      <c r="G18" s="313">
        <v>0</v>
      </c>
      <c r="H18" s="313">
        <v>0</v>
      </c>
      <c r="I18" s="314">
        <v>18</v>
      </c>
      <c r="J18" s="315">
        <v>0</v>
      </c>
    </row>
    <row r="19" spans="1:10" ht="18.75" customHeight="1">
      <c r="A19" s="316" t="s">
        <v>36</v>
      </c>
      <c r="B19" s="317">
        <v>0</v>
      </c>
      <c r="C19" s="318">
        <v>0</v>
      </c>
      <c r="D19" s="319">
        <f t="shared" si="0"/>
        <v>0</v>
      </c>
      <c r="E19" s="320">
        <v>0</v>
      </c>
      <c r="F19" s="318">
        <v>0</v>
      </c>
      <c r="G19" s="321">
        <v>0</v>
      </c>
      <c r="H19" s="321">
        <v>0</v>
      </c>
      <c r="I19" s="322">
        <v>0</v>
      </c>
      <c r="J19" s="323">
        <v>0</v>
      </c>
    </row>
    <row r="20" spans="1:10" ht="18.75" customHeight="1">
      <c r="A20" s="316" t="s">
        <v>37</v>
      </c>
      <c r="B20" s="317">
        <v>13974</v>
      </c>
      <c r="C20" s="318">
        <v>0</v>
      </c>
      <c r="D20" s="319">
        <f t="shared" si="0"/>
        <v>353</v>
      </c>
      <c r="E20" s="320">
        <v>0</v>
      </c>
      <c r="F20" s="318">
        <v>0</v>
      </c>
      <c r="G20" s="321">
        <v>353</v>
      </c>
      <c r="H20" s="321">
        <v>0</v>
      </c>
      <c r="I20" s="322">
        <v>0</v>
      </c>
      <c r="J20" s="323">
        <v>0</v>
      </c>
    </row>
    <row r="21" spans="1:10" ht="18.75" customHeight="1">
      <c r="A21" s="316" t="s">
        <v>38</v>
      </c>
      <c r="B21" s="317">
        <v>0</v>
      </c>
      <c r="C21" s="318">
        <v>0</v>
      </c>
      <c r="D21" s="319">
        <f t="shared" si="0"/>
        <v>0</v>
      </c>
      <c r="E21" s="320">
        <v>0</v>
      </c>
      <c r="F21" s="318">
        <v>0</v>
      </c>
      <c r="G21" s="321">
        <v>0</v>
      </c>
      <c r="H21" s="321">
        <v>0</v>
      </c>
      <c r="I21" s="322">
        <v>0</v>
      </c>
      <c r="J21" s="323">
        <v>0</v>
      </c>
    </row>
    <row r="22" spans="1:10" ht="18.75" customHeight="1" thickBot="1">
      <c r="A22" s="324" t="s">
        <v>39</v>
      </c>
      <c r="B22" s="325">
        <v>0</v>
      </c>
      <c r="C22" s="326">
        <v>0</v>
      </c>
      <c r="D22" s="327">
        <f t="shared" si="0"/>
        <v>0</v>
      </c>
      <c r="E22" s="328">
        <v>0</v>
      </c>
      <c r="F22" s="326">
        <v>0</v>
      </c>
      <c r="G22" s="329">
        <v>0</v>
      </c>
      <c r="H22" s="329">
        <v>0</v>
      </c>
      <c r="I22" s="330">
        <v>0</v>
      </c>
      <c r="J22" s="331">
        <v>0</v>
      </c>
    </row>
    <row r="23" spans="1:10" s="75" customFormat="1" ht="18.75" customHeight="1">
      <c r="A23" s="332" t="s">
        <v>40</v>
      </c>
      <c r="B23" s="333">
        <v>2814</v>
      </c>
      <c r="C23" s="334">
        <v>0</v>
      </c>
      <c r="D23" s="335">
        <f t="shared" si="0"/>
        <v>133</v>
      </c>
      <c r="E23" s="336">
        <v>0</v>
      </c>
      <c r="F23" s="334">
        <v>0</v>
      </c>
      <c r="G23" s="337">
        <v>133</v>
      </c>
      <c r="H23" s="337">
        <v>0</v>
      </c>
      <c r="I23" s="338">
        <v>0</v>
      </c>
      <c r="J23" s="339">
        <v>0</v>
      </c>
    </row>
    <row r="24" spans="1:10" s="75" customFormat="1" ht="18.75" customHeight="1">
      <c r="A24" s="316" t="s">
        <v>41</v>
      </c>
      <c r="B24" s="317">
        <v>3184</v>
      </c>
      <c r="C24" s="318">
        <v>0</v>
      </c>
      <c r="D24" s="319">
        <f t="shared" si="0"/>
        <v>151</v>
      </c>
      <c r="E24" s="320">
        <v>0</v>
      </c>
      <c r="F24" s="318">
        <v>0</v>
      </c>
      <c r="G24" s="321">
        <v>151</v>
      </c>
      <c r="H24" s="321">
        <v>0</v>
      </c>
      <c r="I24" s="322">
        <v>0</v>
      </c>
      <c r="J24" s="323">
        <v>0</v>
      </c>
    </row>
    <row r="25" spans="1:10" s="75" customFormat="1" ht="18.75" customHeight="1">
      <c r="A25" s="316" t="s">
        <v>42</v>
      </c>
      <c r="B25" s="317">
        <v>11513</v>
      </c>
      <c r="C25" s="318">
        <v>176</v>
      </c>
      <c r="D25" s="319">
        <f t="shared" si="0"/>
        <v>251</v>
      </c>
      <c r="E25" s="320">
        <v>0</v>
      </c>
      <c r="F25" s="318">
        <v>241</v>
      </c>
      <c r="G25" s="321">
        <v>10</v>
      </c>
      <c r="H25" s="321">
        <v>0</v>
      </c>
      <c r="I25" s="322">
        <v>0</v>
      </c>
      <c r="J25" s="323">
        <v>0</v>
      </c>
    </row>
    <row r="26" spans="1:10" s="75" customFormat="1" ht="18.75" customHeight="1" thickBot="1">
      <c r="A26" s="340" t="s">
        <v>43</v>
      </c>
      <c r="B26" s="341">
        <v>4510</v>
      </c>
      <c r="C26" s="342">
        <v>0</v>
      </c>
      <c r="D26" s="343">
        <f t="shared" si="0"/>
        <v>213</v>
      </c>
      <c r="E26" s="344">
        <v>0</v>
      </c>
      <c r="F26" s="342">
        <v>0</v>
      </c>
      <c r="G26" s="345">
        <v>213</v>
      </c>
      <c r="H26" s="345">
        <v>0</v>
      </c>
      <c r="I26" s="346">
        <v>0</v>
      </c>
      <c r="J26" s="347">
        <v>0</v>
      </c>
    </row>
    <row r="27" spans="1:10" ht="18.75" customHeight="1" thickBot="1">
      <c r="A27" s="348" t="s">
        <v>93</v>
      </c>
      <c r="B27" s="349">
        <f>SUM(B8:B26)</f>
        <v>109246</v>
      </c>
      <c r="C27" s="350">
        <f t="shared" ref="C27:J27" si="1">SUM(C8:C26)</f>
        <v>1242</v>
      </c>
      <c r="D27" s="351">
        <f t="shared" si="1"/>
        <v>2063</v>
      </c>
      <c r="E27" s="352">
        <f t="shared" si="1"/>
        <v>0</v>
      </c>
      <c r="F27" s="350">
        <f t="shared" si="1"/>
        <v>733</v>
      </c>
      <c r="G27" s="353">
        <f t="shared" si="1"/>
        <v>1312</v>
      </c>
      <c r="H27" s="353">
        <f t="shared" si="1"/>
        <v>0</v>
      </c>
      <c r="I27" s="354">
        <f t="shared" si="1"/>
        <v>18</v>
      </c>
      <c r="J27" s="355">
        <f t="shared" si="1"/>
        <v>0</v>
      </c>
    </row>
    <row r="28" spans="1:10" ht="18.75" customHeight="1">
      <c r="A28" s="332" t="s">
        <v>45</v>
      </c>
      <c r="B28" s="333">
        <v>0</v>
      </c>
      <c r="C28" s="334">
        <v>0</v>
      </c>
      <c r="D28" s="335">
        <f t="shared" ref="D28:D41" si="2">SUM(E28:J28)</f>
        <v>0</v>
      </c>
      <c r="E28" s="336">
        <v>0</v>
      </c>
      <c r="F28" s="334">
        <v>0</v>
      </c>
      <c r="G28" s="337">
        <v>0</v>
      </c>
      <c r="H28" s="337">
        <v>0</v>
      </c>
      <c r="I28" s="338">
        <v>0</v>
      </c>
      <c r="J28" s="339">
        <v>0</v>
      </c>
    </row>
    <row r="29" spans="1:10" ht="18.75" customHeight="1">
      <c r="A29" s="316" t="s">
        <v>46</v>
      </c>
      <c r="B29" s="317">
        <v>2412</v>
      </c>
      <c r="C29" s="318">
        <v>0</v>
      </c>
      <c r="D29" s="319">
        <f t="shared" si="2"/>
        <v>49</v>
      </c>
      <c r="E29" s="320">
        <v>0</v>
      </c>
      <c r="F29" s="318">
        <v>0</v>
      </c>
      <c r="G29" s="321">
        <v>6</v>
      </c>
      <c r="H29" s="321">
        <v>0</v>
      </c>
      <c r="I29" s="322">
        <v>0</v>
      </c>
      <c r="J29" s="323">
        <v>43</v>
      </c>
    </row>
    <row r="30" spans="1:10" ht="18.75" customHeight="1">
      <c r="A30" s="316" t="s">
        <v>47</v>
      </c>
      <c r="B30" s="317">
        <v>6392</v>
      </c>
      <c r="C30" s="318">
        <v>0</v>
      </c>
      <c r="D30" s="319">
        <f t="shared" si="2"/>
        <v>187</v>
      </c>
      <c r="E30" s="320">
        <v>0</v>
      </c>
      <c r="F30" s="318">
        <v>0</v>
      </c>
      <c r="G30" s="321">
        <v>187</v>
      </c>
      <c r="H30" s="321">
        <v>0</v>
      </c>
      <c r="I30" s="322">
        <v>0</v>
      </c>
      <c r="J30" s="323">
        <v>0</v>
      </c>
    </row>
    <row r="31" spans="1:10" ht="18.75" customHeight="1" thickBot="1">
      <c r="A31" s="340" t="s">
        <v>48</v>
      </c>
      <c r="B31" s="341">
        <v>0</v>
      </c>
      <c r="C31" s="342">
        <v>0</v>
      </c>
      <c r="D31" s="343">
        <f t="shared" si="2"/>
        <v>0</v>
      </c>
      <c r="E31" s="344">
        <v>0</v>
      </c>
      <c r="F31" s="342">
        <v>0</v>
      </c>
      <c r="G31" s="345">
        <v>0</v>
      </c>
      <c r="H31" s="345">
        <v>0</v>
      </c>
      <c r="I31" s="346">
        <v>0</v>
      </c>
      <c r="J31" s="347">
        <v>0</v>
      </c>
    </row>
    <row r="32" spans="1:10" ht="18.75" customHeight="1">
      <c r="A32" s="308" t="s">
        <v>49</v>
      </c>
      <c r="B32" s="309">
        <v>2646</v>
      </c>
      <c r="C32" s="310">
        <v>40</v>
      </c>
      <c r="D32" s="311">
        <f t="shared" si="2"/>
        <v>57</v>
      </c>
      <c r="E32" s="312">
        <v>0</v>
      </c>
      <c r="F32" s="310">
        <v>55</v>
      </c>
      <c r="G32" s="313">
        <v>2</v>
      </c>
      <c r="H32" s="313">
        <v>0</v>
      </c>
      <c r="I32" s="314">
        <v>0</v>
      </c>
      <c r="J32" s="315">
        <v>0</v>
      </c>
    </row>
    <row r="33" spans="1:10" ht="18.75" customHeight="1">
      <c r="A33" s="316" t="s">
        <v>50</v>
      </c>
      <c r="B33" s="317">
        <v>1344</v>
      </c>
      <c r="C33" s="318">
        <v>21</v>
      </c>
      <c r="D33" s="319">
        <f t="shared" si="2"/>
        <v>30</v>
      </c>
      <c r="E33" s="320">
        <v>0</v>
      </c>
      <c r="F33" s="318">
        <v>28</v>
      </c>
      <c r="G33" s="321">
        <v>2</v>
      </c>
      <c r="H33" s="321">
        <v>0</v>
      </c>
      <c r="I33" s="322">
        <v>0</v>
      </c>
      <c r="J33" s="323">
        <v>0</v>
      </c>
    </row>
    <row r="34" spans="1:10" ht="18.75" customHeight="1">
      <c r="A34" s="316" t="s">
        <v>51</v>
      </c>
      <c r="B34" s="317">
        <v>1384</v>
      </c>
      <c r="C34" s="318">
        <v>21</v>
      </c>
      <c r="D34" s="319">
        <f t="shared" si="2"/>
        <v>31</v>
      </c>
      <c r="E34" s="320">
        <v>0</v>
      </c>
      <c r="F34" s="318">
        <v>29</v>
      </c>
      <c r="G34" s="321">
        <v>2</v>
      </c>
      <c r="H34" s="321">
        <v>0</v>
      </c>
      <c r="I34" s="322">
        <v>0</v>
      </c>
      <c r="J34" s="323">
        <v>0</v>
      </c>
    </row>
    <row r="35" spans="1:10" ht="18.75" customHeight="1">
      <c r="A35" s="316" t="s">
        <v>52</v>
      </c>
      <c r="B35" s="317">
        <v>3141</v>
      </c>
      <c r="C35" s="318">
        <v>48</v>
      </c>
      <c r="D35" s="319">
        <f t="shared" si="2"/>
        <v>69</v>
      </c>
      <c r="E35" s="320">
        <v>0</v>
      </c>
      <c r="F35" s="318">
        <v>66</v>
      </c>
      <c r="G35" s="321">
        <v>3</v>
      </c>
      <c r="H35" s="321">
        <v>0</v>
      </c>
      <c r="I35" s="322">
        <v>0</v>
      </c>
      <c r="J35" s="323">
        <v>0</v>
      </c>
    </row>
    <row r="36" spans="1:10" ht="18.75" customHeight="1" thickBot="1">
      <c r="A36" s="324" t="s">
        <v>53</v>
      </c>
      <c r="B36" s="325">
        <v>2287</v>
      </c>
      <c r="C36" s="326">
        <v>35</v>
      </c>
      <c r="D36" s="327">
        <f t="shared" si="2"/>
        <v>50</v>
      </c>
      <c r="E36" s="328">
        <v>0</v>
      </c>
      <c r="F36" s="326">
        <v>48</v>
      </c>
      <c r="G36" s="329">
        <v>2</v>
      </c>
      <c r="H36" s="329">
        <v>0</v>
      </c>
      <c r="I36" s="330">
        <v>0</v>
      </c>
      <c r="J36" s="331">
        <v>0</v>
      </c>
    </row>
    <row r="37" spans="1:10" ht="18.75" customHeight="1">
      <c r="A37" s="332" t="s">
        <v>54</v>
      </c>
      <c r="B37" s="333">
        <v>8338</v>
      </c>
      <c r="C37" s="334">
        <v>0</v>
      </c>
      <c r="D37" s="335">
        <f t="shared" si="2"/>
        <v>369</v>
      </c>
      <c r="E37" s="336">
        <v>0</v>
      </c>
      <c r="F37" s="334">
        <v>0</v>
      </c>
      <c r="G37" s="337">
        <v>369</v>
      </c>
      <c r="H37" s="337">
        <v>0</v>
      </c>
      <c r="I37" s="338">
        <v>0</v>
      </c>
      <c r="J37" s="339">
        <v>0</v>
      </c>
    </row>
    <row r="38" spans="1:10" ht="18.75" customHeight="1">
      <c r="A38" s="316" t="s">
        <v>55</v>
      </c>
      <c r="B38" s="317">
        <v>3832</v>
      </c>
      <c r="C38" s="318">
        <v>0</v>
      </c>
      <c r="D38" s="319">
        <f t="shared" si="2"/>
        <v>8</v>
      </c>
      <c r="E38" s="320">
        <v>0</v>
      </c>
      <c r="F38" s="318">
        <v>0</v>
      </c>
      <c r="G38" s="321">
        <v>8</v>
      </c>
      <c r="H38" s="321">
        <v>0</v>
      </c>
      <c r="I38" s="322">
        <v>0</v>
      </c>
      <c r="J38" s="323">
        <v>0</v>
      </c>
    </row>
    <row r="39" spans="1:10" ht="18.75" customHeight="1">
      <c r="A39" s="316" t="s">
        <v>56</v>
      </c>
      <c r="B39" s="317">
        <v>3928</v>
      </c>
      <c r="C39" s="318">
        <v>0</v>
      </c>
      <c r="D39" s="319">
        <f t="shared" si="2"/>
        <v>9</v>
      </c>
      <c r="E39" s="320">
        <v>0</v>
      </c>
      <c r="F39" s="318">
        <v>0</v>
      </c>
      <c r="G39" s="321">
        <v>9</v>
      </c>
      <c r="H39" s="321">
        <v>0</v>
      </c>
      <c r="I39" s="322">
        <v>0</v>
      </c>
      <c r="J39" s="323">
        <v>0</v>
      </c>
    </row>
    <row r="40" spans="1:10" ht="18.75" customHeight="1">
      <c r="A40" s="316" t="s">
        <v>57</v>
      </c>
      <c r="B40" s="317">
        <v>4267</v>
      </c>
      <c r="C40" s="318">
        <v>0</v>
      </c>
      <c r="D40" s="319">
        <f t="shared" si="2"/>
        <v>122</v>
      </c>
      <c r="E40" s="320">
        <v>104</v>
      </c>
      <c r="F40" s="318">
        <v>0</v>
      </c>
      <c r="G40" s="321">
        <v>18</v>
      </c>
      <c r="H40" s="321">
        <v>0</v>
      </c>
      <c r="I40" s="322">
        <v>0</v>
      </c>
      <c r="J40" s="323">
        <v>0</v>
      </c>
    </row>
    <row r="41" spans="1:10" ht="18.75" customHeight="1" thickBot="1">
      <c r="A41" s="340" t="s">
        <v>58</v>
      </c>
      <c r="B41" s="341">
        <v>203</v>
      </c>
      <c r="C41" s="342">
        <v>0</v>
      </c>
      <c r="D41" s="343">
        <f t="shared" si="2"/>
        <v>5</v>
      </c>
      <c r="E41" s="344">
        <v>0</v>
      </c>
      <c r="F41" s="342">
        <v>0</v>
      </c>
      <c r="G41" s="345">
        <v>5</v>
      </c>
      <c r="H41" s="345">
        <v>0</v>
      </c>
      <c r="I41" s="346">
        <v>0</v>
      </c>
      <c r="J41" s="347">
        <v>0</v>
      </c>
    </row>
    <row r="42" spans="1:10" ht="18.75" customHeight="1" thickBot="1">
      <c r="A42" s="356" t="s">
        <v>181</v>
      </c>
      <c r="B42" s="349">
        <f>SUM(B28:B41)</f>
        <v>40174</v>
      </c>
      <c r="C42" s="350">
        <f t="shared" ref="C42:J42" si="3">SUM(C28:C41)</f>
        <v>165</v>
      </c>
      <c r="D42" s="351">
        <f t="shared" si="3"/>
        <v>986</v>
      </c>
      <c r="E42" s="352">
        <f t="shared" si="3"/>
        <v>104</v>
      </c>
      <c r="F42" s="350">
        <f t="shared" si="3"/>
        <v>226</v>
      </c>
      <c r="G42" s="353">
        <f t="shared" si="3"/>
        <v>613</v>
      </c>
      <c r="H42" s="353">
        <f t="shared" si="3"/>
        <v>0</v>
      </c>
      <c r="I42" s="354">
        <f t="shared" si="3"/>
        <v>0</v>
      </c>
      <c r="J42" s="355">
        <f t="shared" si="3"/>
        <v>43</v>
      </c>
    </row>
    <row r="43" spans="1:10" ht="18.75" customHeight="1" thickBot="1">
      <c r="A43" s="348" t="s">
        <v>152</v>
      </c>
      <c r="B43" s="349">
        <f>B27+B42</f>
        <v>149420</v>
      </c>
      <c r="C43" s="350">
        <f t="shared" ref="C43:J43" si="4">C27+C42</f>
        <v>1407</v>
      </c>
      <c r="D43" s="351">
        <f t="shared" si="4"/>
        <v>3049</v>
      </c>
      <c r="E43" s="352">
        <f t="shared" si="4"/>
        <v>104</v>
      </c>
      <c r="F43" s="350">
        <f t="shared" si="4"/>
        <v>959</v>
      </c>
      <c r="G43" s="353">
        <f t="shared" si="4"/>
        <v>1925</v>
      </c>
      <c r="H43" s="353">
        <f t="shared" si="4"/>
        <v>0</v>
      </c>
      <c r="I43" s="354">
        <f t="shared" si="4"/>
        <v>18</v>
      </c>
      <c r="J43" s="355">
        <f t="shared" si="4"/>
        <v>43</v>
      </c>
    </row>
    <row r="44" spans="1:10" ht="16.5" customHeight="1">
      <c r="A44" s="357" t="s">
        <v>182</v>
      </c>
    </row>
    <row r="45" spans="1:10" ht="16.5" customHeight="1">
      <c r="A45" s="357" t="s">
        <v>183</v>
      </c>
    </row>
  </sheetData>
  <mergeCells count="11">
    <mergeCell ref="J5:J7"/>
    <mergeCell ref="A4:A7"/>
    <mergeCell ref="B4:B7"/>
    <mergeCell ref="C4:C7"/>
    <mergeCell ref="D4:D7"/>
    <mergeCell ref="E4:J4"/>
    <mergeCell ref="E5:E7"/>
    <mergeCell ref="F5:F7"/>
    <mergeCell ref="G5:G7"/>
    <mergeCell ref="H5:H7"/>
    <mergeCell ref="I5:I7"/>
  </mergeCells>
  <phoneticPr fontId="13"/>
  <conditionalFormatting sqref="B8:J43">
    <cfRule type="cellIs" dxfId="0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39370078740157483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view="pageBreakPreview" topLeftCell="B16" zoomScale="85" zoomScaleNormal="100" workbookViewId="0">
      <selection activeCell="C48" sqref="A41:C48"/>
    </sheetView>
  </sheetViews>
  <sheetFormatPr defaultColWidth="9" defaultRowHeight="16.5" customHeight="1"/>
  <cols>
    <col min="1" max="1" width="0.875" style="2" hidden="1" customWidth="1"/>
    <col min="2" max="2" width="26.625" style="7" customWidth="1"/>
    <col min="3" max="3" width="20.625" style="2" customWidth="1"/>
    <col min="4" max="6" width="19.625" style="2" customWidth="1"/>
    <col min="7" max="7" width="3.875" style="2" customWidth="1"/>
    <col min="8" max="16384" width="9" style="2"/>
  </cols>
  <sheetData>
    <row r="2" spans="2:6" ht="3" customHeight="1"/>
    <row r="3" spans="2:6" ht="22.5" customHeight="1" thickBot="1">
      <c r="B3" s="358" t="s">
        <v>184</v>
      </c>
      <c r="F3" s="359" t="s">
        <v>185</v>
      </c>
    </row>
    <row r="4" spans="2:6" ht="30" customHeight="1">
      <c r="B4" s="547" t="s">
        <v>186</v>
      </c>
      <c r="C4" s="549" t="s">
        <v>187</v>
      </c>
      <c r="D4" s="547" t="s">
        <v>188</v>
      </c>
      <c r="E4" s="549"/>
      <c r="F4" s="551"/>
    </row>
    <row r="5" spans="2:6" ht="30" customHeight="1" thickBot="1">
      <c r="B5" s="548"/>
      <c r="C5" s="550"/>
      <c r="D5" s="360" t="s">
        <v>189</v>
      </c>
      <c r="E5" s="361" t="s">
        <v>3</v>
      </c>
      <c r="F5" s="362" t="s">
        <v>101</v>
      </c>
    </row>
    <row r="6" spans="2:6" ht="30" customHeight="1">
      <c r="B6" s="552" t="s">
        <v>190</v>
      </c>
      <c r="C6" s="363" t="s">
        <v>40</v>
      </c>
      <c r="D6" s="364">
        <v>403</v>
      </c>
      <c r="E6" s="365">
        <v>2411</v>
      </c>
      <c r="F6" s="366">
        <f t="shared" ref="F6:F17" si="0">D6+E6</f>
        <v>2814</v>
      </c>
    </row>
    <row r="7" spans="2:6" ht="30" customHeight="1">
      <c r="B7" s="553"/>
      <c r="C7" s="367" t="s">
        <v>41</v>
      </c>
      <c r="D7" s="368">
        <v>297</v>
      </c>
      <c r="E7" s="369">
        <v>2887</v>
      </c>
      <c r="F7" s="370">
        <f t="shared" si="0"/>
        <v>3184</v>
      </c>
    </row>
    <row r="8" spans="2:6" ht="30" customHeight="1">
      <c r="B8" s="553"/>
      <c r="C8" s="367" t="s">
        <v>191</v>
      </c>
      <c r="D8" s="368">
        <v>569</v>
      </c>
      <c r="E8" s="369">
        <v>3941</v>
      </c>
      <c r="F8" s="370">
        <f t="shared" si="0"/>
        <v>4510</v>
      </c>
    </row>
    <row r="9" spans="2:6" ht="30" customHeight="1" thickBot="1">
      <c r="B9" s="554"/>
      <c r="C9" s="371" t="s">
        <v>192</v>
      </c>
      <c r="D9" s="372">
        <f>SUM(D6:D8)</f>
        <v>1269</v>
      </c>
      <c r="E9" s="373">
        <f>SUM(E6:E8)</f>
        <v>9239</v>
      </c>
      <c r="F9" s="374">
        <f t="shared" si="0"/>
        <v>10508</v>
      </c>
    </row>
    <row r="10" spans="2:6" ht="30" customHeight="1">
      <c r="B10" s="552" t="s">
        <v>193</v>
      </c>
      <c r="C10" s="363" t="s">
        <v>194</v>
      </c>
      <c r="D10" s="364">
        <v>378</v>
      </c>
      <c r="E10" s="375">
        <v>11135</v>
      </c>
      <c r="F10" s="366">
        <f t="shared" si="0"/>
        <v>11513</v>
      </c>
    </row>
    <row r="11" spans="2:6" ht="30" customHeight="1">
      <c r="B11" s="553"/>
      <c r="C11" s="367" t="s">
        <v>49</v>
      </c>
      <c r="D11" s="368">
        <v>82</v>
      </c>
      <c r="E11" s="369">
        <v>2564</v>
      </c>
      <c r="F11" s="370">
        <f t="shared" si="0"/>
        <v>2646</v>
      </c>
    </row>
    <row r="12" spans="2:6" ht="30" customHeight="1">
      <c r="B12" s="553"/>
      <c r="C12" s="367" t="s">
        <v>195</v>
      </c>
      <c r="D12" s="368">
        <v>42</v>
      </c>
      <c r="E12" s="369">
        <v>1302</v>
      </c>
      <c r="F12" s="370">
        <f t="shared" si="0"/>
        <v>1344</v>
      </c>
    </row>
    <row r="13" spans="2:6" ht="30" customHeight="1">
      <c r="B13" s="553"/>
      <c r="C13" s="367" t="s">
        <v>196</v>
      </c>
      <c r="D13" s="368">
        <v>140</v>
      </c>
      <c r="E13" s="369">
        <v>1244</v>
      </c>
      <c r="F13" s="370">
        <f t="shared" si="0"/>
        <v>1384</v>
      </c>
    </row>
    <row r="14" spans="2:6" ht="30" customHeight="1">
      <c r="B14" s="553"/>
      <c r="C14" s="367" t="s">
        <v>52</v>
      </c>
      <c r="D14" s="368">
        <v>542</v>
      </c>
      <c r="E14" s="369">
        <v>2599</v>
      </c>
      <c r="F14" s="370">
        <f t="shared" si="0"/>
        <v>3141</v>
      </c>
    </row>
    <row r="15" spans="2:6" ht="30" customHeight="1">
      <c r="B15" s="553"/>
      <c r="C15" s="367" t="s">
        <v>197</v>
      </c>
      <c r="D15" s="368">
        <v>78</v>
      </c>
      <c r="E15" s="369">
        <v>2209</v>
      </c>
      <c r="F15" s="370">
        <f t="shared" si="0"/>
        <v>2287</v>
      </c>
    </row>
    <row r="16" spans="2:6" ht="30" customHeight="1" thickBot="1">
      <c r="B16" s="554"/>
      <c r="C16" s="371" t="s">
        <v>192</v>
      </c>
      <c r="D16" s="372">
        <f>SUM(D10:D15)</f>
        <v>1262</v>
      </c>
      <c r="E16" s="373">
        <f>SUM(E10:E15)</f>
        <v>21053</v>
      </c>
      <c r="F16" s="374">
        <f>D16+E16</f>
        <v>22315</v>
      </c>
    </row>
    <row r="17" spans="2:6" ht="30" customHeight="1" thickBot="1">
      <c r="B17" s="555" t="s">
        <v>198</v>
      </c>
      <c r="C17" s="556"/>
      <c r="D17" s="376">
        <f>SUM(D9,D16)</f>
        <v>2531</v>
      </c>
      <c r="E17" s="377">
        <f>SUM(E9,E16)</f>
        <v>30292</v>
      </c>
      <c r="F17" s="378">
        <f t="shared" si="0"/>
        <v>32823</v>
      </c>
    </row>
    <row r="18" spans="2:6" ht="7.5" customHeight="1"/>
    <row r="19" spans="2:6" ht="15" customHeight="1">
      <c r="B19" s="546" t="s">
        <v>199</v>
      </c>
      <c r="C19" s="546"/>
      <c r="D19" s="546"/>
      <c r="E19" s="546"/>
      <c r="F19" s="546"/>
    </row>
    <row r="20" spans="2:6" ht="15" customHeight="1"/>
    <row r="21" spans="2:6" s="75" customFormat="1" ht="15" customHeight="1"/>
    <row r="37" spans="2:2" ht="16.5" customHeight="1">
      <c r="B37" s="76"/>
    </row>
  </sheetData>
  <mergeCells count="7">
    <mergeCell ref="B19:F19"/>
    <mergeCell ref="B4:B5"/>
    <mergeCell ref="C4:C5"/>
    <mergeCell ref="D4:F4"/>
    <mergeCell ref="B6:B9"/>
    <mergeCell ref="B10:B16"/>
    <mergeCell ref="B17:C17"/>
  </mergeCells>
  <phoneticPr fontId="13"/>
  <printOptions horizontalCentered="1"/>
  <pageMargins left="0.59055118110236227" right="0.59055118110236227" top="0.78740157480314965" bottom="0.78740157480314965" header="0.51181102362204722" footer="0.39370078740157483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表4-1</vt:lpstr>
      <vt:lpstr>表4-2</vt:lpstr>
      <vt:lpstr>表4-3</vt:lpstr>
      <vt:lpstr>表4-4</vt:lpstr>
      <vt:lpstr>表4-5</vt:lpstr>
      <vt:lpstr>表4-6</vt:lpstr>
      <vt:lpstr>表4-7</vt:lpstr>
      <vt:lpstr>'表4-1'!Print_Area</vt:lpstr>
      <vt:lpstr>'表4-2'!Print_Area</vt:lpstr>
      <vt:lpstr>'表4-3'!Print_Area</vt:lpstr>
      <vt:lpstr>'表4-4'!Print_Area</vt:lpstr>
      <vt:lpstr>'表4-5'!Print_Area</vt:lpstr>
      <vt:lpstr>'表4-6'!Print_Area</vt:lpstr>
      <vt:lpstr>'表4-7'!Print_Area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2023-04-05T02:36:39Z</dcterms:created>
  <dcterms:modified xsi:type="dcterms:W3CDTF">2024-03-27T06:55:56Z</dcterms:modified>
</cp:coreProperties>
</file>