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C:\Users\今吉\Desktop\作業\2401：神奈川IO\●分析ツール、利用の手引き\分析ツール\"/>
    </mc:Choice>
  </mc:AlternateContent>
  <xr:revisionPtr revIDLastSave="0" documentId="13_ncr:1_{A0841F40-4113-44A7-9C48-8D54532ADD3E}" xr6:coauthVersionLast="47" xr6:coauthVersionMax="47" xr10:uidLastSave="{00000000-0000-0000-0000-000000000000}"/>
  <bookViews>
    <workbookView xWindow="-120" yWindow="-120" windowWidth="29040" windowHeight="15720" tabRatio="906" xr2:uid="{00000000-000D-0000-FFFF-FFFF00000000}"/>
  </bookViews>
  <sheets>
    <sheet name="シート一覧" sheetId="34" r:id="rId1"/>
    <sheet name="はじめに" sheetId="35" r:id="rId2"/>
    <sheet name="前提" sheetId="40" r:id="rId3"/>
    <sheet name="基本設定" sheetId="32" r:id="rId4"/>
    <sheet name="来訪者入力" sheetId="17" r:id="rId5"/>
    <sheet name="結果" sheetId="22" r:id="rId6"/>
    <sheet name="部門別内訳" sheetId="33" r:id="rId7"/>
    <sheet name="フローチャート" sheetId="23" r:id="rId8"/>
    <sheet name="計算準備①" sheetId="18" r:id="rId9"/>
    <sheet name="計算準備②" sheetId="19" r:id="rId10"/>
    <sheet name="計算" sheetId="24" r:id="rId11"/>
    <sheet name="投入係数" sheetId="25" r:id="rId12"/>
    <sheet name="逆行列係数" sheetId="26" r:id="rId13"/>
    <sheet name="各種係数" sheetId="27" r:id="rId14"/>
  </sheets>
  <definedNames>
    <definedName name="__123Graph_A" localSheetId="3" hidden="1">#REF!</definedName>
    <definedName name="__123Graph_A" localSheetId="6" hidden="1">#REF!</definedName>
    <definedName name="__123Graph_A" hidden="1">#REF!</definedName>
    <definedName name="__123Graph_A額推移" hidden="1">#REF!</definedName>
    <definedName name="__123Graph_B" localSheetId="3" hidden="1">#REF!</definedName>
    <definedName name="__123Graph_B" localSheetId="6" hidden="1">#REF!</definedName>
    <definedName name="__123Graph_B" hidden="1">#REF!</definedName>
    <definedName name="__123Graph_B額推移" hidden="1">#REF!</definedName>
    <definedName name="__123Graph_C" hidden="1">#REF!</definedName>
    <definedName name="__123Graph_C額推移" hidden="1">#REF!</definedName>
    <definedName name="__123Graph_D" hidden="1">#REF!</definedName>
    <definedName name="__123Graph_D額推移" hidden="1">#REF!</definedName>
    <definedName name="__123Graph_E" localSheetId="3" hidden="1">#REF!</definedName>
    <definedName name="__123Graph_E" localSheetId="6" hidden="1">#REF!</definedName>
    <definedName name="__123Graph_E" hidden="1">#REF!</definedName>
    <definedName name="__123Graph_X" localSheetId="3" hidden="1">#REF!</definedName>
    <definedName name="__123Graph_X" localSheetId="6" hidden="1">#REF!</definedName>
    <definedName name="__123Graph_X" hidden="1">#REF!</definedName>
    <definedName name="__123Graph_X額推移" hidden="1">#REF!</definedName>
    <definedName name="_1__123Graph_Aグラフ_2B" hidden="1">#REF!</definedName>
    <definedName name="_10__123Graph_Aグラフ_8B" hidden="1">#REF!</definedName>
    <definedName name="_11__123Graph_Bグラフ_2B" hidden="1">#REF!</definedName>
    <definedName name="_12__123Graph_Bグラフ_3B" hidden="1">#REF!</definedName>
    <definedName name="_123" hidden="1">#REF!</definedName>
    <definedName name="＿１２３Graph_Cグラフ7Ｂ" hidden="1">#REF!</definedName>
    <definedName name="_13__123Graph_Bグラフ_4B" hidden="1">#REF!</definedName>
    <definedName name="_14__123Graph_Bグラフ_5B" hidden="1">#REF!</definedName>
    <definedName name="_16__123Graph_Bグラフ_6B" hidden="1">#REF!</definedName>
    <definedName name="_18__123Graph_Bグラフ_7B" hidden="1">#REF!</definedName>
    <definedName name="_2__123Graph_Aグラフ_3B" hidden="1">#REF!</definedName>
    <definedName name="_20__123Graph_Bグラフ_8B" hidden="1">#REF!</definedName>
    <definedName name="_21__123Graph_Cグラフ_2B" hidden="1">#REF!</definedName>
    <definedName name="_22__123Graph_Cグラフ_3B" hidden="1">#REF!</definedName>
    <definedName name="_23__123Graph_Cグラフ_4B" hidden="1">#REF!</definedName>
    <definedName name="_24__123Graph_Cグラフ_5B" hidden="1">#REF!</definedName>
    <definedName name="_26__123Graph_Cグラフ_6B" hidden="1">#REF!</definedName>
    <definedName name="_28__123Graph_Cグラフ_7B" hidden="1">#REF!</definedName>
    <definedName name="_3__123Graph_Aグラフ_4B" hidden="1">#REF!</definedName>
    <definedName name="_30__123Graph_Cグラフ_8B" hidden="1">#REF!</definedName>
    <definedName name="_32__123Graph_Dグラフ_2B" hidden="1">#REF!</definedName>
    <definedName name="_34__123Graph_Dグラフ_3B" hidden="1">#REF!</definedName>
    <definedName name="_36__123Graph_Dグラフ_4B" hidden="1">#REF!</definedName>
    <definedName name="_38__123Graph_Dグラフ_5B" hidden="1">#REF!</definedName>
    <definedName name="_4__123Graph_Aグラフ_5B" hidden="1">#REF!</definedName>
    <definedName name="_40__123Graph_Dグラフ_6B" hidden="1">#REF!</definedName>
    <definedName name="_42__123Graph_Dグラフ_7B" hidden="1">#REF!</definedName>
    <definedName name="_44__123Graph_Dグラフ_8B" hidden="1">#REF!</definedName>
    <definedName name="_45__123Graph_Xグラフ_2B" hidden="1">#REF!</definedName>
    <definedName name="_46__123Graph_Xグラフ_3B" hidden="1">#REF!</definedName>
    <definedName name="_47__123Graph_Xグラフ_4B" hidden="1">#REF!</definedName>
    <definedName name="_48__123Graph_Xグラフ_5B" hidden="1">#REF!</definedName>
    <definedName name="_50__123Graph_Xグラフ_6B" hidden="1">#REF!</definedName>
    <definedName name="_52__123Graph_Xグラフ_7B" hidden="1">#REF!</definedName>
    <definedName name="_54__123Graph_Xグラフ_8B" hidden="1">#REF!</definedName>
    <definedName name="_6__123Graph_Aグラフ_6B" hidden="1">#REF!</definedName>
    <definedName name="_8__123Graph_Aグラフ_7B" hidden="1">#REF!</definedName>
    <definedName name="_A555" hidden="1">#REF!</definedName>
    <definedName name="_AMO_XmlVersion" hidden="1">"'1'"</definedName>
    <definedName name="_Fill" localSheetId="3" hidden="1">#REF!</definedName>
    <definedName name="_Fill" localSheetId="6" hidden="1">#REF!</definedName>
    <definedName name="_Fill" hidden="1">#REF!</definedName>
    <definedName name="_Key1" localSheetId="3" hidden="1">#REF!</definedName>
    <definedName name="_Key1" localSheetId="6" hidden="1">#REF!</definedName>
    <definedName name="_Key1" hidden="1">#REF!</definedName>
    <definedName name="_Order1" hidden="1">255</definedName>
    <definedName name="_Order2" hidden="1">255</definedName>
    <definedName name="_Parse_In" localSheetId="3" hidden="1">#REF!</definedName>
    <definedName name="_Parse_In" localSheetId="6" hidden="1">#REF!</definedName>
    <definedName name="_Parse_In" hidden="1">#REF!</definedName>
    <definedName name="_Parse_Out" localSheetId="3" hidden="1">#REF!</definedName>
    <definedName name="_Parse_Out" localSheetId="6" hidden="1">#REF!</definedName>
    <definedName name="_Parse_Out" hidden="1">#REF!</definedName>
    <definedName name="_Regression_X" hidden="1">#REF!</definedName>
    <definedName name="_Sort" localSheetId="3" hidden="1">#REF!</definedName>
    <definedName name="_Sort" localSheetId="6" hidden="1">#REF!</definedName>
    <definedName name="_Sort" hidden="1">#REF!</definedName>
    <definedName name="_Table1_In1" localSheetId="3" hidden="1">#REF!</definedName>
    <definedName name="_Table1_In1" localSheetId="6" hidden="1">#REF!</definedName>
    <definedName name="_Table1_In1" hidden="1">#REF!</definedName>
    <definedName name="_Table1_Out" localSheetId="3" hidden="1">#REF!</definedName>
    <definedName name="_Table1_Out" localSheetId="6" hidden="1">#REF!</definedName>
    <definedName name="_Table1_Out" hidden="1">#REF!</definedName>
    <definedName name="_yyyy" hidden="1">#REF!</definedName>
    <definedName name="\123Graph\グラフ７ｂ" hidden="1">#REF!</definedName>
    <definedName name="ｆだがだｆ" hidden="1">#REF!</definedName>
    <definedName name="HTML_CodePage" hidden="1">932</definedName>
    <definedName name="HTML_Control" localSheetId="3" hidden="1">{"'第２表'!$W$27:$AA$68"}</definedName>
    <definedName name="HTML_Control" localSheetId="2" hidden="1">{"'第２表'!$W$27:$AA$68"}</definedName>
    <definedName name="HTML_Control" localSheetId="6"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pps推移" localSheetId="3" hidden="1">{"'第２表'!$W$27:$AA$68"}</definedName>
    <definedName name="pps推移" localSheetId="2" hidden="1">{"'第２表'!$W$27:$AA$68"}</definedName>
    <definedName name="pps推移" localSheetId="6" hidden="1">{"'第２表'!$W$27:$AA$68"}</definedName>
    <definedName name="pps推移" hidden="1">{"'第２表'!$W$27:$AA$68"}</definedName>
    <definedName name="_xlnm.Print_Area" localSheetId="0">シート一覧!$A$1:$I$18</definedName>
    <definedName name="_xlnm.Print_Area" localSheetId="7">フローチャート!$A$1:$W$70</definedName>
    <definedName name="_xlnm.Print_Area" localSheetId="13">各種係数!$A$1:$Y$118</definedName>
    <definedName name="_xlnm.Print_Area" localSheetId="3">基本設定!$A$1:$I$34</definedName>
    <definedName name="_xlnm.Print_Area" localSheetId="10">計算!$A$1:$AV$115</definedName>
    <definedName name="_xlnm.Print_Area" localSheetId="8">計算準備①!$A$1:$O$118</definedName>
    <definedName name="_xlnm.Print_Area" localSheetId="9">計算準備②!$A$1:$K$116</definedName>
    <definedName name="_xlnm.Print_Area" localSheetId="5">結果!$A$1:$L$73</definedName>
    <definedName name="_xlnm.Print_Area" localSheetId="6">部門別内訳!$A$1:$I$116</definedName>
    <definedName name="_xlnm.Print_Area" localSheetId="4">来訪者入力!$A$1:$K$65</definedName>
    <definedName name="_xlnm.Print_Titles" localSheetId="12">逆行列係数!$A:$B,逆行列係数!$1:$5</definedName>
    <definedName name="_xlnm.Print_Titles" localSheetId="9">計算準備②!$1:$6</definedName>
    <definedName name="_xlnm.Print_Titles" localSheetId="11">投入係数!$A:$B,投入係数!$1:$5</definedName>
    <definedName name="_xlnm.Print_Titles" localSheetId="6">部門別内訳!$1:$6</definedName>
    <definedName name="solver_lin" hidden="1">0</definedName>
    <definedName name="solver_num" hidden="1">0</definedName>
    <definedName name="solver_opt" hidden="1">#REF!</definedName>
    <definedName name="solver_typ" hidden="1">1</definedName>
    <definedName name="solver_val" hidden="1">0</definedName>
    <definedName name="wrn.仕様書表紙." localSheetId="3" hidden="1">{#N/A,#N/A,FALSE,"表一覧"}</definedName>
    <definedName name="wrn.仕様書表紙." localSheetId="2" hidden="1">{#N/A,#N/A,FALSE,"表一覧"}</definedName>
    <definedName name="wrn.仕様書表紙." localSheetId="6" hidden="1">{#N/A,#N/A,FALSE,"表一覧"}</definedName>
    <definedName name="wrn.仕様書表紙." hidden="1">{#N/A,#N/A,FALSE,"表一覧"}</definedName>
    <definedName name="yyyy" hidden="1">#REF!</definedName>
    <definedName name="yyyyy" hidden="1">#REF!</definedName>
    <definedName name="あｄｆ" hidden="1">#REF!</definedName>
    <definedName name="関連表" hidden="1">#REF!</definedName>
    <definedName name="主要製品"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17" l="1"/>
  <c r="H49" i="17"/>
  <c r="D50" i="40"/>
  <c r="N113" i="27" l="1"/>
  <c r="N112" i="27"/>
  <c r="N74" i="27"/>
  <c r="N73" i="27"/>
  <c r="N72" i="27"/>
  <c r="N71" i="27"/>
  <c r="N70" i="27"/>
  <c r="N69" i="27"/>
  <c r="N68" i="27"/>
  <c r="N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N41" i="27"/>
  <c r="N40" i="27"/>
  <c r="N39" i="27"/>
  <c r="N38" i="27"/>
  <c r="N37" i="27"/>
  <c r="N36" i="27"/>
  <c r="N35" i="27"/>
  <c r="N34" i="27"/>
  <c r="N33" i="27"/>
  <c r="N32" i="27"/>
  <c r="N31" i="27"/>
  <c r="N30" i="27"/>
  <c r="N29" i="27"/>
  <c r="N28" i="27"/>
  <c r="N27" i="27"/>
  <c r="N26" i="27"/>
  <c r="N25" i="27"/>
  <c r="N24" i="27"/>
  <c r="N23" i="27"/>
  <c r="N22" i="27"/>
  <c r="N21" i="27"/>
  <c r="N20" i="27"/>
  <c r="N19" i="27"/>
  <c r="N18" i="27"/>
  <c r="N17" i="27"/>
  <c r="N16" i="27"/>
  <c r="N15" i="27"/>
  <c r="N14" i="27"/>
  <c r="N13" i="27"/>
  <c r="N12" i="27"/>
  <c r="N11" i="27"/>
  <c r="N10" i="27"/>
  <c r="N9" i="27"/>
  <c r="N8" i="27"/>
  <c r="N7" i="27"/>
  <c r="N6" i="27"/>
  <c r="C2" i="22" l="1"/>
  <c r="D12" i="22"/>
  <c r="D7" i="22"/>
  <c r="G111" i="19"/>
  <c r="H111" i="19"/>
  <c r="I111" i="19"/>
  <c r="G112" i="19"/>
  <c r="H112" i="19"/>
  <c r="I112" i="19"/>
  <c r="D111" i="19"/>
  <c r="D112" i="19"/>
  <c r="D113" i="19"/>
  <c r="D114" i="19"/>
  <c r="J111" i="19" l="1"/>
  <c r="C110" i="24" s="1"/>
  <c r="J22" i="18"/>
  <c r="E16" i="34" l="1"/>
  <c r="E15" i="34"/>
  <c r="B114" i="33" l="1"/>
  <c r="B113" i="33"/>
  <c r="B112" i="33"/>
  <c r="B111" i="33"/>
  <c r="B110" i="33"/>
  <c r="B109" i="33"/>
  <c r="B108" i="33"/>
  <c r="B107" i="33"/>
  <c r="B106" i="33"/>
  <c r="B105" i="33"/>
  <c r="B104" i="33"/>
  <c r="B103" i="33"/>
  <c r="B102" i="33"/>
  <c r="B101" i="33"/>
  <c r="B100" i="33"/>
  <c r="B99" i="33"/>
  <c r="B98" i="33"/>
  <c r="B97" i="33"/>
  <c r="B96" i="33"/>
  <c r="B95" i="33"/>
  <c r="B94" i="33"/>
  <c r="B93" i="33"/>
  <c r="B92" i="33"/>
  <c r="B91" i="33"/>
  <c r="B90" i="33"/>
  <c r="B89" i="33"/>
  <c r="B88" i="33"/>
  <c r="B87" i="33"/>
  <c r="B86" i="33"/>
  <c r="B85" i="33"/>
  <c r="B84" i="33"/>
  <c r="B83" i="33"/>
  <c r="B82" i="33"/>
  <c r="B81" i="33"/>
  <c r="B80" i="33"/>
  <c r="B79" i="33"/>
  <c r="B78" i="33"/>
  <c r="B77" i="33"/>
  <c r="B76" i="33"/>
  <c r="B75" i="33"/>
  <c r="B74" i="33"/>
  <c r="B73" i="33"/>
  <c r="B72" i="33"/>
  <c r="B71" i="33"/>
  <c r="B70" i="33"/>
  <c r="B69" i="33"/>
  <c r="B68" i="33"/>
  <c r="B67" i="33"/>
  <c r="B66" i="33"/>
  <c r="B65" i="33"/>
  <c r="B64" i="33"/>
  <c r="B63" i="33"/>
  <c r="B62" i="33"/>
  <c r="B61" i="33"/>
  <c r="B60" i="33"/>
  <c r="B59" i="33"/>
  <c r="B58" i="33"/>
  <c r="B57" i="33"/>
  <c r="B56" i="33"/>
  <c r="B55" i="33"/>
  <c r="B54" i="33"/>
  <c r="B53" i="33"/>
  <c r="B52" i="33"/>
  <c r="B51" i="33"/>
  <c r="B50" i="33"/>
  <c r="B49" i="33"/>
  <c r="B48" i="33"/>
  <c r="B47" i="33"/>
  <c r="B46" i="33"/>
  <c r="B45" i="33"/>
  <c r="B44" i="33"/>
  <c r="B43" i="33"/>
  <c r="B42" i="33"/>
  <c r="B41"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8" i="33"/>
  <c r="B7" i="33"/>
  <c r="M113" i="27"/>
  <c r="M112" i="27"/>
  <c r="M111" i="27"/>
  <c r="M110" i="27"/>
  <c r="M109" i="27"/>
  <c r="M108" i="27"/>
  <c r="M107" i="27"/>
  <c r="M106" i="27"/>
  <c r="M105" i="27"/>
  <c r="M104" i="27"/>
  <c r="M103" i="27"/>
  <c r="M102" i="27"/>
  <c r="M101" i="27"/>
  <c r="M100" i="27"/>
  <c r="M99" i="27"/>
  <c r="M98" i="27"/>
  <c r="M97" i="27"/>
  <c r="M96" i="27"/>
  <c r="M95" i="27"/>
  <c r="M94" i="27"/>
  <c r="M93" i="27"/>
  <c r="M92" i="27"/>
  <c r="M91" i="27"/>
  <c r="M90" i="27"/>
  <c r="M89" i="27"/>
  <c r="M88" i="27"/>
  <c r="M87" i="27"/>
  <c r="M86" i="27"/>
  <c r="M85" i="27"/>
  <c r="M84" i="27"/>
  <c r="M83" i="27"/>
  <c r="M82" i="27"/>
  <c r="M81" i="27"/>
  <c r="M80" i="27"/>
  <c r="M79" i="27"/>
  <c r="M78" i="27"/>
  <c r="M77" i="27"/>
  <c r="M76" i="27"/>
  <c r="M75" i="27"/>
  <c r="M74" i="27"/>
  <c r="M73" i="27"/>
  <c r="M72" i="27"/>
  <c r="M71" i="27"/>
  <c r="M70" i="27"/>
  <c r="M69" i="27"/>
  <c r="M68" i="27"/>
  <c r="M67" i="27"/>
  <c r="M66" i="27"/>
  <c r="M65" i="27"/>
  <c r="M64" i="27"/>
  <c r="M63" i="27"/>
  <c r="M62" i="27"/>
  <c r="M61" i="27"/>
  <c r="M60" i="27"/>
  <c r="M59" i="27"/>
  <c r="M58" i="27"/>
  <c r="M57" i="27"/>
  <c r="M56" i="27"/>
  <c r="M55" i="27"/>
  <c r="M54" i="27"/>
  <c r="M53" i="27"/>
  <c r="M52" i="27"/>
  <c r="M51" i="27"/>
  <c r="M50" i="27"/>
  <c r="M49" i="27"/>
  <c r="M48" i="27"/>
  <c r="M47" i="27"/>
  <c r="M46" i="27"/>
  <c r="M45" i="27"/>
  <c r="M44" i="27"/>
  <c r="M43" i="27"/>
  <c r="M42" i="27"/>
  <c r="M41" i="27"/>
  <c r="M40" i="27"/>
  <c r="M39" i="27"/>
  <c r="M38" i="27"/>
  <c r="M37" i="27"/>
  <c r="M36" i="27"/>
  <c r="M35" i="27"/>
  <c r="M34" i="27"/>
  <c r="M33" i="27"/>
  <c r="M32" i="27"/>
  <c r="M31" i="27"/>
  <c r="M30" i="27"/>
  <c r="M29" i="27"/>
  <c r="M28" i="27"/>
  <c r="M27" i="27"/>
  <c r="M26" i="27"/>
  <c r="M25" i="27"/>
  <c r="M24" i="27"/>
  <c r="M23" i="27"/>
  <c r="M22" i="27"/>
  <c r="M21" i="27"/>
  <c r="M20" i="27"/>
  <c r="M19" i="27"/>
  <c r="M18" i="27"/>
  <c r="M17" i="27"/>
  <c r="M16" i="27"/>
  <c r="M15" i="27"/>
  <c r="M14" i="27"/>
  <c r="M13" i="27"/>
  <c r="M12" i="27"/>
  <c r="M11" i="27"/>
  <c r="M10" i="27"/>
  <c r="M9" i="27"/>
  <c r="M8" i="27"/>
  <c r="M7" i="27"/>
  <c r="M6" i="27"/>
  <c r="AO114" i="24"/>
  <c r="AN114" i="24"/>
  <c r="AO113" i="24"/>
  <c r="BA113" i="24" s="1"/>
  <c r="AN113" i="24"/>
  <c r="AZ113" i="24" s="1"/>
  <c r="AO112" i="24"/>
  <c r="BA112" i="24" s="1"/>
  <c r="AN112" i="24"/>
  <c r="AZ112" i="24" s="1"/>
  <c r="AO111" i="24"/>
  <c r="BA111" i="24" s="1"/>
  <c r="AN111" i="24"/>
  <c r="AZ111" i="24" s="1"/>
  <c r="AZ110" i="24"/>
  <c r="AO110" i="24"/>
  <c r="BA110" i="24" s="1"/>
  <c r="AN110" i="24"/>
  <c r="BA109" i="24"/>
  <c r="AZ109" i="24"/>
  <c r="AO109" i="24"/>
  <c r="AN109" i="24"/>
  <c r="BA108" i="24"/>
  <c r="AZ108" i="24"/>
  <c r="AO108" i="24"/>
  <c r="AN108" i="24"/>
  <c r="BA107" i="24"/>
  <c r="AZ107" i="24"/>
  <c r="AO107" i="24"/>
  <c r="AN107" i="24"/>
  <c r="BA106" i="24"/>
  <c r="AZ106" i="24"/>
  <c r="AO106" i="24"/>
  <c r="AN106" i="24"/>
  <c r="AZ105" i="24"/>
  <c r="AO105" i="24"/>
  <c r="BA105" i="24" s="1"/>
  <c r="AN105" i="24"/>
  <c r="AO104" i="24"/>
  <c r="BA104" i="24" s="1"/>
  <c r="AN104" i="24"/>
  <c r="AZ104" i="24" s="1"/>
  <c r="AO103" i="24"/>
  <c r="BA103" i="24" s="1"/>
  <c r="AN103" i="24"/>
  <c r="AZ103" i="24" s="1"/>
  <c r="AZ102" i="24"/>
  <c r="AO102" i="24"/>
  <c r="BA102" i="24" s="1"/>
  <c r="AN102" i="24"/>
  <c r="BA101" i="24"/>
  <c r="AO101" i="24"/>
  <c r="AN101" i="24"/>
  <c r="AZ101" i="24" s="1"/>
  <c r="AO100" i="24"/>
  <c r="BA100" i="24" s="1"/>
  <c r="AN100" i="24"/>
  <c r="AZ100" i="24" s="1"/>
  <c r="BA99" i="24"/>
  <c r="AO99" i="24"/>
  <c r="AN99" i="24"/>
  <c r="AZ99" i="24" s="1"/>
  <c r="BA98" i="24"/>
  <c r="AO98" i="24"/>
  <c r="AN98" i="24"/>
  <c r="AZ98" i="24" s="1"/>
  <c r="AZ97" i="24"/>
  <c r="AO97" i="24"/>
  <c r="BA97" i="24" s="1"/>
  <c r="AN97" i="24"/>
  <c r="BA96" i="24"/>
  <c r="AZ96" i="24"/>
  <c r="AO96" i="24"/>
  <c r="AN96" i="24"/>
  <c r="BA95" i="24"/>
  <c r="AO95" i="24"/>
  <c r="AN95" i="24"/>
  <c r="AZ95" i="24" s="1"/>
  <c r="AZ94" i="24"/>
  <c r="AO94" i="24"/>
  <c r="BA94" i="24" s="1"/>
  <c r="AN94" i="24"/>
  <c r="BA93" i="24"/>
  <c r="AO93" i="24"/>
  <c r="AN93" i="24"/>
  <c r="AZ93" i="24" s="1"/>
  <c r="AO92" i="24"/>
  <c r="BA92" i="24" s="1"/>
  <c r="AN92" i="24"/>
  <c r="AZ92" i="24" s="1"/>
  <c r="AZ91" i="24"/>
  <c r="AO91" i="24"/>
  <c r="BA91" i="24" s="1"/>
  <c r="AN91" i="24"/>
  <c r="BA90" i="24"/>
  <c r="AZ90" i="24"/>
  <c r="AO90" i="24"/>
  <c r="AN90" i="24"/>
  <c r="AZ89" i="24"/>
  <c r="AO89" i="24"/>
  <c r="BA89" i="24" s="1"/>
  <c r="AN89" i="24"/>
  <c r="AZ88" i="24"/>
  <c r="AO88" i="24"/>
  <c r="BA88" i="24" s="1"/>
  <c r="AN88" i="24"/>
  <c r="BA87" i="24"/>
  <c r="AO87" i="24"/>
  <c r="AN87" i="24"/>
  <c r="AZ87" i="24" s="1"/>
  <c r="AZ86" i="24"/>
  <c r="AO86" i="24"/>
  <c r="BA86" i="24" s="1"/>
  <c r="AN86" i="24"/>
  <c r="BA85" i="24"/>
  <c r="AZ85" i="24"/>
  <c r="AO85" i="24"/>
  <c r="AN85" i="24"/>
  <c r="BA84" i="24"/>
  <c r="AO84" i="24"/>
  <c r="AN84" i="24"/>
  <c r="AZ84" i="24" s="1"/>
  <c r="AO83" i="24"/>
  <c r="BA83" i="24" s="1"/>
  <c r="AN83" i="24"/>
  <c r="AZ83" i="24" s="1"/>
  <c r="AZ82" i="24"/>
  <c r="AO82" i="24"/>
  <c r="BA82" i="24" s="1"/>
  <c r="AN82" i="24"/>
  <c r="BA81" i="24"/>
  <c r="AZ81" i="24"/>
  <c r="AO81" i="24"/>
  <c r="AN81" i="24"/>
  <c r="AZ80" i="24"/>
  <c r="AO80" i="24"/>
  <c r="BA80" i="24" s="1"/>
  <c r="AN80" i="24"/>
  <c r="BA79" i="24"/>
  <c r="AZ79" i="24"/>
  <c r="AO79" i="24"/>
  <c r="AN79" i="24"/>
  <c r="BA78" i="24"/>
  <c r="AO78" i="24"/>
  <c r="AN78" i="24"/>
  <c r="AZ78" i="24" s="1"/>
  <c r="AO77" i="24"/>
  <c r="BA77" i="24" s="1"/>
  <c r="AN77" i="24"/>
  <c r="AZ77" i="24" s="1"/>
  <c r="AZ76" i="24"/>
  <c r="AO76" i="24"/>
  <c r="BA76" i="24" s="1"/>
  <c r="AN76" i="24"/>
  <c r="BA75" i="24"/>
  <c r="AZ75" i="24"/>
  <c r="AO75" i="24"/>
  <c r="AN75" i="24"/>
  <c r="BA74" i="24"/>
  <c r="AZ74" i="24"/>
  <c r="AO74" i="24"/>
  <c r="AN74" i="24"/>
  <c r="BA73" i="24"/>
  <c r="AZ73" i="24"/>
  <c r="AO73" i="24"/>
  <c r="AN73" i="24"/>
  <c r="AO72" i="24"/>
  <c r="BA72" i="24" s="1"/>
  <c r="AN72" i="24"/>
  <c r="AZ72" i="24" s="1"/>
  <c r="AO71" i="24"/>
  <c r="BA71" i="24" s="1"/>
  <c r="AN71" i="24"/>
  <c r="AZ71" i="24" s="1"/>
  <c r="AZ70" i="24"/>
  <c r="AO70" i="24"/>
  <c r="BA70" i="24" s="1"/>
  <c r="AN70" i="24"/>
  <c r="BA69" i="24"/>
  <c r="AO69" i="24"/>
  <c r="AN69" i="24"/>
  <c r="AZ69" i="24" s="1"/>
  <c r="BA68" i="24"/>
  <c r="AZ68" i="24"/>
  <c r="AO68" i="24"/>
  <c r="AN68" i="24"/>
  <c r="BA67" i="24"/>
  <c r="AZ67" i="24"/>
  <c r="AO67" i="24"/>
  <c r="AN67" i="24"/>
  <c r="BA66" i="24"/>
  <c r="AO66" i="24"/>
  <c r="AN66" i="24"/>
  <c r="AZ66" i="24" s="1"/>
  <c r="AO65" i="24"/>
  <c r="BA65" i="24" s="1"/>
  <c r="AN65" i="24"/>
  <c r="AZ65" i="24" s="1"/>
  <c r="AZ64" i="24"/>
  <c r="AO64" i="24"/>
  <c r="BA64" i="24" s="1"/>
  <c r="AN64" i="24"/>
  <c r="BA63" i="24"/>
  <c r="AZ63" i="24"/>
  <c r="AO63" i="24"/>
  <c r="AN63" i="24"/>
  <c r="BA62" i="24"/>
  <c r="AZ62" i="24"/>
  <c r="AO62" i="24"/>
  <c r="AN62" i="24"/>
  <c r="BA61" i="24"/>
  <c r="AZ61" i="24"/>
  <c r="AO61" i="24"/>
  <c r="AN61" i="24"/>
  <c r="BA60" i="24"/>
  <c r="AO60" i="24"/>
  <c r="AN60" i="24"/>
  <c r="AZ60" i="24" s="1"/>
  <c r="AO59" i="24"/>
  <c r="BA59" i="24" s="1"/>
  <c r="AN59" i="24"/>
  <c r="AZ59" i="24" s="1"/>
  <c r="AZ58" i="24"/>
  <c r="AO58" i="24"/>
  <c r="BA58" i="24" s="1"/>
  <c r="AN58" i="24"/>
  <c r="BA57" i="24"/>
  <c r="AZ57" i="24"/>
  <c r="AO57" i="24"/>
  <c r="AN57" i="24"/>
  <c r="BA56" i="24"/>
  <c r="AZ56" i="24"/>
  <c r="AO56" i="24"/>
  <c r="AN56" i="24"/>
  <c r="BA55" i="24"/>
  <c r="AZ55" i="24"/>
  <c r="AO55" i="24"/>
  <c r="AN55" i="24"/>
  <c r="BA54" i="24"/>
  <c r="AO54" i="24"/>
  <c r="AN54" i="24"/>
  <c r="AZ54" i="24" s="1"/>
  <c r="AO53" i="24"/>
  <c r="BA53" i="24" s="1"/>
  <c r="AN53" i="24"/>
  <c r="AZ53" i="24" s="1"/>
  <c r="AZ52" i="24"/>
  <c r="AO52" i="24"/>
  <c r="BA52" i="24" s="1"/>
  <c r="AN52" i="24"/>
  <c r="BA51" i="24"/>
  <c r="AZ51" i="24"/>
  <c r="AO51" i="24"/>
  <c r="AN51" i="24"/>
  <c r="BA50" i="24"/>
  <c r="AZ50" i="24"/>
  <c r="AO50" i="24"/>
  <c r="AN50" i="24"/>
  <c r="AO49" i="24"/>
  <c r="BA49" i="24" s="1"/>
  <c r="AN49" i="24"/>
  <c r="AZ49" i="24" s="1"/>
  <c r="AO48" i="24"/>
  <c r="BA48" i="24" s="1"/>
  <c r="AN48" i="24"/>
  <c r="AZ48" i="24" s="1"/>
  <c r="AO47" i="24"/>
  <c r="BA47" i="24" s="1"/>
  <c r="AN47" i="24"/>
  <c r="AZ47" i="24" s="1"/>
  <c r="AO46" i="24"/>
  <c r="BA46" i="24" s="1"/>
  <c r="AN46" i="24"/>
  <c r="AZ46" i="24" s="1"/>
  <c r="BA45" i="24"/>
  <c r="AO45" i="24"/>
  <c r="AN45" i="24"/>
  <c r="AZ45" i="24" s="1"/>
  <c r="AO44" i="24"/>
  <c r="BA44" i="24" s="1"/>
  <c r="AN44" i="24"/>
  <c r="AZ44" i="24" s="1"/>
  <c r="AZ43" i="24"/>
  <c r="AO43" i="24"/>
  <c r="BA43" i="24" s="1"/>
  <c r="AN43" i="24"/>
  <c r="BA42" i="24"/>
  <c r="AO42" i="24"/>
  <c r="AN42" i="24"/>
  <c r="AZ42" i="24" s="1"/>
  <c r="AO41" i="24"/>
  <c r="BA41" i="24" s="1"/>
  <c r="AN41" i="24"/>
  <c r="AZ41" i="24" s="1"/>
  <c r="AZ40" i="24"/>
  <c r="AO40" i="24"/>
  <c r="BA40" i="24" s="1"/>
  <c r="AN40" i="24"/>
  <c r="BA39" i="24"/>
  <c r="AO39" i="24"/>
  <c r="AN39" i="24"/>
  <c r="AZ39" i="24" s="1"/>
  <c r="BA38" i="24"/>
  <c r="AO38" i="24"/>
  <c r="AN38" i="24"/>
  <c r="AZ38" i="24" s="1"/>
  <c r="AZ37" i="24"/>
  <c r="AO37" i="24"/>
  <c r="BA37" i="24" s="1"/>
  <c r="AN37" i="24"/>
  <c r="BA36" i="24"/>
  <c r="AO36" i="24"/>
  <c r="AN36" i="24"/>
  <c r="AZ36" i="24" s="1"/>
  <c r="AO35" i="24"/>
  <c r="BA35" i="24" s="1"/>
  <c r="AN35" i="24"/>
  <c r="AZ35" i="24" s="1"/>
  <c r="AZ34" i="24"/>
  <c r="AO34" i="24"/>
  <c r="BA34" i="24" s="1"/>
  <c r="AN34" i="24"/>
  <c r="BA33" i="24"/>
  <c r="AZ33" i="24"/>
  <c r="AO33" i="24"/>
  <c r="AN33" i="24"/>
  <c r="BA32" i="24"/>
  <c r="AZ32" i="24"/>
  <c r="AO32" i="24"/>
  <c r="AN32" i="24"/>
  <c r="BA31" i="24"/>
  <c r="AO31" i="24"/>
  <c r="AN31" i="24"/>
  <c r="AZ31" i="24" s="1"/>
  <c r="AO30" i="24"/>
  <c r="BA30" i="24" s="1"/>
  <c r="AN30" i="24"/>
  <c r="AZ30" i="24" s="1"/>
  <c r="AO29" i="24"/>
  <c r="BA29" i="24" s="1"/>
  <c r="AN29" i="24"/>
  <c r="AZ29" i="24" s="1"/>
  <c r="AZ28" i="24"/>
  <c r="AO28" i="24"/>
  <c r="BA28" i="24" s="1"/>
  <c r="AN28" i="24"/>
  <c r="BA27" i="24"/>
  <c r="AZ27" i="24"/>
  <c r="AO27" i="24"/>
  <c r="AN27" i="24"/>
  <c r="BA26" i="24"/>
  <c r="AZ26" i="24"/>
  <c r="AO26" i="24"/>
  <c r="AN26" i="24"/>
  <c r="BA25" i="24"/>
  <c r="AZ25" i="24"/>
  <c r="AO25" i="24"/>
  <c r="AN25" i="24"/>
  <c r="BA24" i="24"/>
  <c r="AO24" i="24"/>
  <c r="AN24" i="24"/>
  <c r="AZ24" i="24" s="1"/>
  <c r="AO23" i="24"/>
  <c r="BA23" i="24" s="1"/>
  <c r="AN23" i="24"/>
  <c r="AZ23" i="24" s="1"/>
  <c r="AZ22" i="24"/>
  <c r="AO22" i="24"/>
  <c r="BA22" i="24" s="1"/>
  <c r="AN22" i="24"/>
  <c r="BA21" i="24"/>
  <c r="AZ21" i="24"/>
  <c r="AO21" i="24"/>
  <c r="AN21" i="24"/>
  <c r="BA20" i="24"/>
  <c r="AZ20" i="24"/>
  <c r="AO20" i="24"/>
  <c r="AN20" i="24"/>
  <c r="BA19" i="24"/>
  <c r="AZ19" i="24"/>
  <c r="AO19" i="24"/>
  <c r="AN19" i="24"/>
  <c r="BA18" i="24"/>
  <c r="AO18" i="24"/>
  <c r="AN18" i="24"/>
  <c r="AZ18" i="24" s="1"/>
  <c r="AO17" i="24"/>
  <c r="BA17" i="24" s="1"/>
  <c r="AN17" i="24"/>
  <c r="AZ17" i="24" s="1"/>
  <c r="AO16" i="24"/>
  <c r="BA16" i="24" s="1"/>
  <c r="AN16" i="24"/>
  <c r="AZ16" i="24" s="1"/>
  <c r="AZ15" i="24"/>
  <c r="AO15" i="24"/>
  <c r="BA15" i="24" s="1"/>
  <c r="AN15" i="24"/>
  <c r="BA14" i="24"/>
  <c r="AZ14" i="24"/>
  <c r="AO14" i="24"/>
  <c r="AN14" i="24"/>
  <c r="BA13" i="24"/>
  <c r="AZ13" i="24"/>
  <c r="AO13" i="24"/>
  <c r="AN13" i="24"/>
  <c r="BA12" i="24"/>
  <c r="AO12" i="24"/>
  <c r="AN12" i="24"/>
  <c r="AZ12" i="24" s="1"/>
  <c r="AO11" i="24"/>
  <c r="BA11" i="24" s="1"/>
  <c r="AN11" i="24"/>
  <c r="AZ11" i="24" s="1"/>
  <c r="AO10" i="24"/>
  <c r="BA10" i="24" s="1"/>
  <c r="AN10" i="24"/>
  <c r="AZ10" i="24" s="1"/>
  <c r="AZ9" i="24"/>
  <c r="AO9" i="24"/>
  <c r="BA9" i="24" s="1"/>
  <c r="AN9" i="24"/>
  <c r="BA8" i="24"/>
  <c r="AZ8" i="24"/>
  <c r="AO8" i="24"/>
  <c r="AN8" i="24"/>
  <c r="BA7" i="24"/>
  <c r="AO7" i="24"/>
  <c r="AN7" i="24"/>
  <c r="AZ7" i="24" s="1"/>
  <c r="AO6" i="24"/>
  <c r="BA6" i="24" s="1"/>
  <c r="AN6" i="24"/>
  <c r="AZ6" i="24" s="1"/>
  <c r="M68" i="23"/>
  <c r="Q67" i="23"/>
  <c r="K67" i="23"/>
  <c r="O66" i="23"/>
  <c r="I66" i="23"/>
  <c r="M65" i="23"/>
  <c r="K58" i="23"/>
  <c r="R56" i="23"/>
  <c r="E50" i="23"/>
  <c r="P41" i="23"/>
  <c r="K36" i="23"/>
  <c r="K30" i="23"/>
  <c r="K28" i="23"/>
  <c r="K17" i="23"/>
  <c r="R15" i="23"/>
  <c r="P11" i="23"/>
  <c r="Q68" i="23"/>
  <c r="K68" i="23"/>
  <c r="K14" i="23" l="1"/>
  <c r="K16" i="23"/>
  <c r="P20" i="23"/>
  <c r="R28" i="23"/>
  <c r="E31" i="23"/>
  <c r="K37" i="23"/>
  <c r="E44" i="23"/>
  <c r="K55" i="23"/>
  <c r="K57" i="23"/>
  <c r="I65" i="23"/>
  <c r="O65" i="23"/>
  <c r="K66" i="23"/>
  <c r="Q66" i="23"/>
  <c r="M67" i="23"/>
  <c r="I68" i="23"/>
  <c r="O68" i="23"/>
  <c r="E8" i="23"/>
  <c r="R14" i="23"/>
  <c r="E17" i="23"/>
  <c r="E23" i="23"/>
  <c r="R29" i="23"/>
  <c r="K31" i="23"/>
  <c r="K38" i="23"/>
  <c r="P47" i="23"/>
  <c r="R55" i="23"/>
  <c r="E58" i="23"/>
  <c r="K65" i="23"/>
  <c r="Q65" i="23"/>
  <c r="M66" i="23"/>
  <c r="I67" i="23"/>
  <c r="O67" i="23"/>
  <c r="Y17" i="27" l="1"/>
  <c r="E110" i="24"/>
  <c r="G110" i="24"/>
  <c r="H110" i="24"/>
  <c r="J110" i="24"/>
  <c r="I110" i="24"/>
  <c r="D110" i="24"/>
  <c r="F110" i="24"/>
  <c r="K110" i="24"/>
  <c r="L110" i="24"/>
  <c r="Y18" i="27" l="1"/>
  <c r="J19" i="22" s="1"/>
  <c r="C14" i="17"/>
  <c r="M110" i="24"/>
  <c r="O110" i="24" s="1"/>
  <c r="U110" i="24" l="1"/>
  <c r="T110" i="24"/>
  <c r="R110" i="24"/>
  <c r="Q110" i="24"/>
  <c r="S110" i="24" l="1"/>
  <c r="D7" i="19" l="1"/>
  <c r="H7" i="19"/>
  <c r="I7" i="19"/>
  <c r="D8" i="19"/>
  <c r="G8" i="19"/>
  <c r="H8" i="19"/>
  <c r="I8" i="19"/>
  <c r="D9" i="19"/>
  <c r="G9" i="19"/>
  <c r="H9" i="19"/>
  <c r="I9" i="19"/>
  <c r="D10" i="19"/>
  <c r="G10" i="19"/>
  <c r="H10" i="19"/>
  <c r="I10" i="19"/>
  <c r="D11" i="19"/>
  <c r="H11" i="19"/>
  <c r="I11" i="19"/>
  <c r="D12" i="19"/>
  <c r="G12" i="19"/>
  <c r="H12" i="19"/>
  <c r="I12" i="19"/>
  <c r="D13" i="19"/>
  <c r="G13" i="19"/>
  <c r="H13" i="19"/>
  <c r="I13" i="19"/>
  <c r="D14" i="19"/>
  <c r="H14" i="19"/>
  <c r="I14" i="19"/>
  <c r="D15" i="19"/>
  <c r="G15" i="19"/>
  <c r="H15" i="19"/>
  <c r="I15" i="19"/>
  <c r="D16" i="19"/>
  <c r="G16" i="19"/>
  <c r="H16" i="19"/>
  <c r="I16" i="19"/>
  <c r="D17" i="19"/>
  <c r="G17" i="19"/>
  <c r="H17" i="19"/>
  <c r="I17" i="19"/>
  <c r="D18" i="19"/>
  <c r="G18" i="19"/>
  <c r="H18" i="19"/>
  <c r="I18" i="19"/>
  <c r="D19" i="19"/>
  <c r="H19" i="19"/>
  <c r="I19" i="19"/>
  <c r="D20" i="19"/>
  <c r="G20" i="19"/>
  <c r="H20" i="19"/>
  <c r="I20" i="19"/>
  <c r="D21" i="19"/>
  <c r="G21" i="19"/>
  <c r="H21" i="19"/>
  <c r="I21" i="19"/>
  <c r="D22" i="19"/>
  <c r="G22" i="19"/>
  <c r="H22" i="19"/>
  <c r="I22" i="19"/>
  <c r="D23" i="19"/>
  <c r="G23" i="19"/>
  <c r="H23" i="19"/>
  <c r="I23" i="19"/>
  <c r="D24" i="19"/>
  <c r="G24" i="19"/>
  <c r="H24" i="19"/>
  <c r="I24" i="19"/>
  <c r="D25" i="19"/>
  <c r="G25" i="19"/>
  <c r="H25" i="19"/>
  <c r="I25" i="19"/>
  <c r="D26" i="19"/>
  <c r="G26" i="19"/>
  <c r="H26" i="19"/>
  <c r="I26" i="19"/>
  <c r="D27" i="19"/>
  <c r="G27" i="19"/>
  <c r="H27" i="19"/>
  <c r="I27" i="19"/>
  <c r="D28" i="19"/>
  <c r="G28" i="19"/>
  <c r="H28" i="19"/>
  <c r="I28" i="19"/>
  <c r="D29" i="19"/>
  <c r="G29" i="19"/>
  <c r="H29" i="19"/>
  <c r="I29" i="19"/>
  <c r="D30" i="19"/>
  <c r="G30" i="19"/>
  <c r="H30" i="19"/>
  <c r="I30" i="19"/>
  <c r="D31" i="19"/>
  <c r="G31" i="19"/>
  <c r="H31" i="19"/>
  <c r="I31" i="19"/>
  <c r="D32" i="19"/>
  <c r="H32" i="19"/>
  <c r="I32" i="19"/>
  <c r="G33" i="19"/>
  <c r="H33" i="19"/>
  <c r="I33" i="19"/>
  <c r="D34" i="19"/>
  <c r="G34" i="19"/>
  <c r="H34" i="19"/>
  <c r="I34" i="19"/>
  <c r="D35" i="19"/>
  <c r="G35" i="19"/>
  <c r="H35" i="19"/>
  <c r="I35" i="19"/>
  <c r="D36" i="19"/>
  <c r="G36" i="19"/>
  <c r="H36" i="19"/>
  <c r="I36" i="19"/>
  <c r="D37" i="19"/>
  <c r="H37" i="19"/>
  <c r="I37" i="19"/>
  <c r="D38" i="19"/>
  <c r="G38" i="19"/>
  <c r="H38" i="19"/>
  <c r="I38" i="19"/>
  <c r="D39" i="19"/>
  <c r="G39" i="19"/>
  <c r="H39" i="19"/>
  <c r="I39" i="19"/>
  <c r="D40" i="19"/>
  <c r="H40" i="19"/>
  <c r="I40" i="19"/>
  <c r="D41" i="19"/>
  <c r="G41" i="19"/>
  <c r="H41" i="19"/>
  <c r="I41" i="19"/>
  <c r="D42" i="19"/>
  <c r="G42" i="19"/>
  <c r="H42" i="19"/>
  <c r="I42" i="19"/>
  <c r="D43" i="19"/>
  <c r="G43" i="19"/>
  <c r="H43" i="19"/>
  <c r="I43" i="19"/>
  <c r="D44" i="19"/>
  <c r="G44" i="19"/>
  <c r="H44" i="19"/>
  <c r="I44" i="19"/>
  <c r="D45" i="19"/>
  <c r="G45" i="19"/>
  <c r="H45" i="19"/>
  <c r="I45" i="19"/>
  <c r="D46" i="19"/>
  <c r="G46" i="19"/>
  <c r="H46" i="19"/>
  <c r="I46" i="19"/>
  <c r="D47" i="19"/>
  <c r="G47" i="19"/>
  <c r="H47" i="19"/>
  <c r="I47" i="19"/>
  <c r="D48" i="19"/>
  <c r="G48" i="19"/>
  <c r="H48" i="19"/>
  <c r="I48" i="19"/>
  <c r="D49" i="19"/>
  <c r="G49" i="19"/>
  <c r="H49" i="19"/>
  <c r="I49" i="19"/>
  <c r="D50" i="19"/>
  <c r="G50" i="19"/>
  <c r="H50" i="19"/>
  <c r="I50" i="19"/>
  <c r="D51" i="19"/>
  <c r="G51" i="19"/>
  <c r="H51" i="19"/>
  <c r="I51" i="19"/>
  <c r="D52" i="19"/>
  <c r="G52" i="19"/>
  <c r="H52" i="19"/>
  <c r="I52" i="19"/>
  <c r="D53" i="19"/>
  <c r="G53" i="19"/>
  <c r="H53" i="19"/>
  <c r="I53" i="19"/>
  <c r="D54" i="19"/>
  <c r="G54" i="19"/>
  <c r="H54" i="19"/>
  <c r="I54" i="19"/>
  <c r="D55" i="19"/>
  <c r="G55" i="19"/>
  <c r="H55" i="19"/>
  <c r="I55" i="19"/>
  <c r="D56" i="19"/>
  <c r="G56" i="19"/>
  <c r="H56" i="19"/>
  <c r="I56" i="19"/>
  <c r="D57" i="19"/>
  <c r="G57" i="19"/>
  <c r="H57" i="19"/>
  <c r="I57" i="19"/>
  <c r="D58" i="19"/>
  <c r="G58" i="19"/>
  <c r="H58" i="19"/>
  <c r="I58" i="19"/>
  <c r="D59" i="19"/>
  <c r="G59" i="19"/>
  <c r="H59" i="19"/>
  <c r="I59" i="19"/>
  <c r="D60" i="19"/>
  <c r="G60" i="19"/>
  <c r="H60" i="19"/>
  <c r="I60" i="19"/>
  <c r="D61" i="19"/>
  <c r="G61" i="19"/>
  <c r="H61" i="19"/>
  <c r="I61" i="19"/>
  <c r="D62" i="19"/>
  <c r="G62" i="19"/>
  <c r="H62" i="19"/>
  <c r="I62" i="19"/>
  <c r="D63" i="19"/>
  <c r="G63" i="19"/>
  <c r="H63" i="19"/>
  <c r="I63" i="19"/>
  <c r="D64" i="19"/>
  <c r="G64" i="19"/>
  <c r="H64" i="19"/>
  <c r="I64" i="19"/>
  <c r="D65" i="19"/>
  <c r="G65" i="19"/>
  <c r="H65" i="19"/>
  <c r="I65" i="19"/>
  <c r="D66" i="19"/>
  <c r="H66" i="19"/>
  <c r="I66" i="19"/>
  <c r="D67" i="19"/>
  <c r="G67" i="19"/>
  <c r="H67" i="19"/>
  <c r="I67" i="19"/>
  <c r="D68" i="19"/>
  <c r="G68" i="19"/>
  <c r="H68" i="19"/>
  <c r="I68" i="19"/>
  <c r="D69" i="19"/>
  <c r="G69" i="19"/>
  <c r="H69" i="19"/>
  <c r="I69" i="19"/>
  <c r="D70" i="19"/>
  <c r="G70" i="19"/>
  <c r="H70" i="19"/>
  <c r="I70" i="19"/>
  <c r="D71" i="19"/>
  <c r="G71" i="19"/>
  <c r="H71" i="19"/>
  <c r="I71" i="19"/>
  <c r="D72" i="19"/>
  <c r="G72" i="19"/>
  <c r="H72" i="19"/>
  <c r="I72" i="19"/>
  <c r="D73" i="19"/>
  <c r="G73" i="19"/>
  <c r="H73" i="19"/>
  <c r="I73" i="19"/>
  <c r="D74" i="19"/>
  <c r="G74" i="19"/>
  <c r="H74" i="19"/>
  <c r="I74" i="19"/>
  <c r="D75" i="19"/>
  <c r="G75" i="19"/>
  <c r="H75" i="19"/>
  <c r="I75" i="19"/>
  <c r="D76" i="19"/>
  <c r="G76" i="19"/>
  <c r="H76" i="19"/>
  <c r="I76" i="19"/>
  <c r="D77" i="19"/>
  <c r="G77" i="19"/>
  <c r="H77" i="19"/>
  <c r="I77" i="19"/>
  <c r="D78" i="19"/>
  <c r="G78" i="19"/>
  <c r="H78" i="19"/>
  <c r="I78" i="19"/>
  <c r="D79" i="19"/>
  <c r="G79" i="19"/>
  <c r="H79" i="19"/>
  <c r="I79" i="19"/>
  <c r="D80" i="19"/>
  <c r="G80" i="19"/>
  <c r="H80" i="19"/>
  <c r="I80" i="19"/>
  <c r="G81" i="19"/>
  <c r="H81" i="19"/>
  <c r="I81" i="19"/>
  <c r="G82" i="19"/>
  <c r="H82" i="19"/>
  <c r="I82" i="19"/>
  <c r="D83" i="19"/>
  <c r="G83" i="19"/>
  <c r="H83" i="19"/>
  <c r="I83" i="19"/>
  <c r="G84" i="19"/>
  <c r="H84" i="19"/>
  <c r="I84" i="19"/>
  <c r="G85" i="19"/>
  <c r="H85" i="19"/>
  <c r="I85" i="19"/>
  <c r="D86" i="19"/>
  <c r="G86" i="19"/>
  <c r="H86" i="19"/>
  <c r="I86" i="19"/>
  <c r="D87" i="19"/>
  <c r="G87" i="19"/>
  <c r="H87" i="19"/>
  <c r="I87" i="19"/>
  <c r="G88" i="19"/>
  <c r="H88" i="19"/>
  <c r="I88" i="19"/>
  <c r="D89" i="19"/>
  <c r="G89" i="19"/>
  <c r="H89" i="19"/>
  <c r="I89" i="19"/>
  <c r="D90" i="19"/>
  <c r="G90" i="19"/>
  <c r="H90" i="19"/>
  <c r="I90" i="19"/>
  <c r="D91" i="19"/>
  <c r="G91" i="19"/>
  <c r="H91" i="19"/>
  <c r="I91" i="19"/>
  <c r="D92" i="19"/>
  <c r="G92" i="19"/>
  <c r="H92" i="19"/>
  <c r="I92" i="19"/>
  <c r="D93" i="19"/>
  <c r="G93" i="19"/>
  <c r="H93" i="19"/>
  <c r="I93" i="19"/>
  <c r="D94" i="19"/>
  <c r="G94" i="19"/>
  <c r="H94" i="19"/>
  <c r="I94" i="19"/>
  <c r="D95" i="19"/>
  <c r="G95" i="19"/>
  <c r="H95" i="19"/>
  <c r="I95" i="19"/>
  <c r="D96" i="19"/>
  <c r="G96" i="19"/>
  <c r="I96" i="19"/>
  <c r="D97" i="19"/>
  <c r="G97" i="19"/>
  <c r="H97" i="19"/>
  <c r="I97" i="19"/>
  <c r="D98" i="19"/>
  <c r="G98" i="19"/>
  <c r="H98" i="19"/>
  <c r="I98" i="19"/>
  <c r="D99" i="19"/>
  <c r="G99" i="19"/>
  <c r="H99" i="19"/>
  <c r="I99" i="19"/>
  <c r="D100" i="19"/>
  <c r="G100" i="19"/>
  <c r="H100" i="19"/>
  <c r="I100" i="19"/>
  <c r="D101" i="19"/>
  <c r="G101" i="19"/>
  <c r="H101" i="19"/>
  <c r="I101" i="19"/>
  <c r="D102" i="19"/>
  <c r="G102" i="19"/>
  <c r="H102" i="19"/>
  <c r="I102" i="19"/>
  <c r="G103" i="19"/>
  <c r="H103" i="19"/>
  <c r="D104" i="19"/>
  <c r="G104" i="19"/>
  <c r="H104" i="19"/>
  <c r="I104" i="19"/>
  <c r="D105" i="19"/>
  <c r="G105" i="19"/>
  <c r="H105" i="19"/>
  <c r="I105" i="19"/>
  <c r="D106" i="19"/>
  <c r="G106" i="19"/>
  <c r="H106" i="19"/>
  <c r="I106" i="19"/>
  <c r="D107" i="19"/>
  <c r="G107" i="19"/>
  <c r="H107" i="19"/>
  <c r="I107" i="19"/>
  <c r="D108" i="19"/>
  <c r="G108" i="19"/>
  <c r="H108" i="19"/>
  <c r="I108" i="19"/>
  <c r="D109" i="19"/>
  <c r="G109" i="19"/>
  <c r="I109" i="19"/>
  <c r="D110" i="19"/>
  <c r="G110" i="19"/>
  <c r="G113" i="19"/>
  <c r="H113" i="19"/>
  <c r="I113" i="19"/>
  <c r="G114" i="19"/>
  <c r="H114" i="19"/>
  <c r="I114" i="19"/>
  <c r="I16" i="18"/>
  <c r="J16" i="18"/>
  <c r="I17" i="18"/>
  <c r="J17" i="18"/>
  <c r="I18" i="18"/>
  <c r="J18" i="18"/>
  <c r="I19" i="18"/>
  <c r="J19" i="18"/>
  <c r="I20" i="18"/>
  <c r="J20" i="18"/>
  <c r="I21" i="18"/>
  <c r="J21" i="18"/>
  <c r="I22" i="18"/>
  <c r="I23" i="18"/>
  <c r="J23" i="18"/>
  <c r="I24" i="18"/>
  <c r="J24" i="18"/>
  <c r="I25" i="18"/>
  <c r="J25" i="18"/>
  <c r="I26" i="18"/>
  <c r="J26" i="18"/>
  <c r="I27" i="18"/>
  <c r="J27" i="18"/>
  <c r="I28" i="18"/>
  <c r="J28" i="18"/>
  <c r="I29" i="18"/>
  <c r="J29" i="18"/>
  <c r="I30" i="18"/>
  <c r="I31" i="18"/>
  <c r="J31" i="18"/>
  <c r="I32" i="18"/>
  <c r="J32" i="18"/>
  <c r="I33" i="18"/>
  <c r="J33" i="18"/>
  <c r="I34" i="18"/>
  <c r="J34" i="18"/>
  <c r="I35" i="18"/>
  <c r="J35" i="18"/>
  <c r="I36" i="18"/>
  <c r="J36" i="18"/>
  <c r="I37" i="18"/>
  <c r="J37" i="18"/>
  <c r="I38" i="18"/>
  <c r="J38" i="18"/>
  <c r="I39" i="18"/>
  <c r="J39" i="18"/>
  <c r="I40" i="18"/>
  <c r="J40" i="18"/>
  <c r="I41" i="18"/>
  <c r="J41" i="18"/>
  <c r="I42" i="18"/>
  <c r="J42" i="18"/>
  <c r="I43" i="18"/>
  <c r="J43" i="18"/>
  <c r="I44" i="18"/>
  <c r="J44" i="18"/>
  <c r="I45" i="18"/>
  <c r="J45" i="18"/>
  <c r="I46" i="18"/>
  <c r="J46" i="18"/>
  <c r="I47" i="18"/>
  <c r="J47" i="18"/>
  <c r="I48" i="18"/>
  <c r="J48" i="18"/>
  <c r="I49" i="18"/>
  <c r="J49" i="18"/>
  <c r="I50" i="18"/>
  <c r="J50" i="18"/>
  <c r="I51" i="18"/>
  <c r="J51" i="18"/>
  <c r="I52" i="18"/>
  <c r="J52" i="18"/>
  <c r="I53" i="18"/>
  <c r="J53" i="18"/>
  <c r="F58" i="18"/>
  <c r="I58" i="18" s="1"/>
  <c r="D43" i="17" s="1"/>
  <c r="G58" i="18"/>
  <c r="J58" i="18" s="1"/>
  <c r="F59" i="18"/>
  <c r="I59" i="18" s="1"/>
  <c r="D44" i="17" s="1"/>
  <c r="D58" i="17" s="1"/>
  <c r="F58" i="17" s="1"/>
  <c r="G59" i="18"/>
  <c r="J59" i="18" s="1"/>
  <c r="E44" i="17" s="1"/>
  <c r="E58" i="17" s="1"/>
  <c r="G58" i="17" s="1"/>
  <c r="F60" i="18"/>
  <c r="I60" i="18" s="1"/>
  <c r="G60" i="18"/>
  <c r="J60" i="18"/>
  <c r="E45" i="17" s="1"/>
  <c r="E59" i="17" s="1"/>
  <c r="G59" i="17" s="1"/>
  <c r="F61" i="18"/>
  <c r="I61" i="18" s="1"/>
  <c r="D46" i="17" s="1"/>
  <c r="D60" i="17" s="1"/>
  <c r="F60" i="17" s="1"/>
  <c r="G61" i="18"/>
  <c r="J61" i="18" s="1"/>
  <c r="E46" i="17" s="1"/>
  <c r="E60" i="17" s="1"/>
  <c r="G60" i="17" s="1"/>
  <c r="M67" i="18" s="1"/>
  <c r="F62" i="18"/>
  <c r="I62" i="18" s="1"/>
  <c r="D47" i="17" s="1"/>
  <c r="D61" i="17" s="1"/>
  <c r="F61" i="17" s="1"/>
  <c r="G62" i="18"/>
  <c r="J62" i="18" s="1"/>
  <c r="E47" i="17" s="1"/>
  <c r="E61" i="17" s="1"/>
  <c r="G61" i="17" s="1"/>
  <c r="M110" i="18" s="1"/>
  <c r="F63" i="18"/>
  <c r="I63" i="18" s="1"/>
  <c r="D48" i="17" s="1"/>
  <c r="D62" i="17" s="1"/>
  <c r="F62" i="17" s="1"/>
  <c r="G63" i="18"/>
  <c r="J63" i="18" s="1"/>
  <c r="E48" i="17" s="1"/>
  <c r="E62" i="17" s="1"/>
  <c r="G62" i="17" s="1"/>
  <c r="M83" i="18" s="1"/>
  <c r="F71" i="18"/>
  <c r="G71" i="18"/>
  <c r="F72" i="18"/>
  <c r="G72" i="18"/>
  <c r="F73" i="18"/>
  <c r="G73" i="18"/>
  <c r="F74" i="18"/>
  <c r="G74" i="18"/>
  <c r="F75" i="18"/>
  <c r="G75" i="18"/>
  <c r="F76" i="18"/>
  <c r="G76" i="18"/>
  <c r="F77" i="18"/>
  <c r="G77" i="18"/>
  <c r="F78" i="18"/>
  <c r="G78" i="18"/>
  <c r="F87" i="18"/>
  <c r="G87" i="18"/>
  <c r="F88" i="18"/>
  <c r="G88" i="18"/>
  <c r="F98" i="18"/>
  <c r="G98" i="18"/>
  <c r="F99" i="18"/>
  <c r="G99" i="18"/>
  <c r="F100" i="18"/>
  <c r="G100" i="18"/>
  <c r="F101" i="18"/>
  <c r="G101" i="18"/>
  <c r="F102" i="18"/>
  <c r="G102" i="18"/>
  <c r="F103" i="18"/>
  <c r="G103" i="18"/>
  <c r="F104" i="18"/>
  <c r="G104" i="18"/>
  <c r="F114" i="18"/>
  <c r="G114" i="18"/>
  <c r="F115" i="18"/>
  <c r="G115" i="18"/>
  <c r="F116" i="18"/>
  <c r="G116" i="18"/>
  <c r="D37" i="17"/>
  <c r="E37" i="17"/>
  <c r="G64" i="18" l="1"/>
  <c r="F105" i="18"/>
  <c r="I104" i="18" s="1"/>
  <c r="F89" i="18"/>
  <c r="I88" i="18" s="1"/>
  <c r="G117" i="18"/>
  <c r="G79" i="18"/>
  <c r="J77" i="18" s="1"/>
  <c r="M77" i="18" s="1"/>
  <c r="J92" i="19"/>
  <c r="C91" i="24" s="1"/>
  <c r="J97" i="19"/>
  <c r="C96" i="24" s="1"/>
  <c r="J21" i="19"/>
  <c r="C20" i="24" s="1"/>
  <c r="J12" i="19"/>
  <c r="C11" i="24" s="1"/>
  <c r="J91" i="19"/>
  <c r="C90" i="24" s="1"/>
  <c r="J79" i="19"/>
  <c r="C78" i="24" s="1"/>
  <c r="J98" i="19"/>
  <c r="C97" i="24" s="1"/>
  <c r="J45" i="19"/>
  <c r="C44" i="24" s="1"/>
  <c r="J71" i="19"/>
  <c r="C70" i="24" s="1"/>
  <c r="J50" i="19"/>
  <c r="C49" i="24" s="1"/>
  <c r="J49" i="19"/>
  <c r="C48" i="24" s="1"/>
  <c r="J27" i="19"/>
  <c r="C26" i="24" s="1"/>
  <c r="J9" i="19"/>
  <c r="C8" i="24" s="1"/>
  <c r="J87" i="19"/>
  <c r="C86" i="24" s="1"/>
  <c r="J83" i="19"/>
  <c r="C82" i="24" s="1"/>
  <c r="J63" i="19"/>
  <c r="C62" i="24" s="1"/>
  <c r="J57" i="19"/>
  <c r="C56" i="24" s="1"/>
  <c r="J38" i="19"/>
  <c r="C37" i="24" s="1"/>
  <c r="J18" i="19"/>
  <c r="C17" i="24" s="1"/>
  <c r="J106" i="19"/>
  <c r="C105" i="24" s="1"/>
  <c r="J105" i="19"/>
  <c r="C104" i="24" s="1"/>
  <c r="J95" i="19"/>
  <c r="C94" i="24" s="1"/>
  <c r="J64" i="19"/>
  <c r="C63" i="24" s="1"/>
  <c r="J51" i="19"/>
  <c r="C50" i="24" s="1"/>
  <c r="J69" i="19"/>
  <c r="C68" i="24" s="1"/>
  <c r="J36" i="19"/>
  <c r="C35" i="24" s="1"/>
  <c r="J76" i="19"/>
  <c r="C75" i="24" s="1"/>
  <c r="J70" i="19"/>
  <c r="C69" i="24" s="1"/>
  <c r="J54" i="19"/>
  <c r="C53" i="24" s="1"/>
  <c r="J15" i="19"/>
  <c r="C14" i="24" s="1"/>
  <c r="J113" i="19"/>
  <c r="C112" i="24" s="1"/>
  <c r="J102" i="19"/>
  <c r="C101" i="24" s="1"/>
  <c r="J75" i="19"/>
  <c r="C74" i="24" s="1"/>
  <c r="J65" i="19"/>
  <c r="C64" i="24" s="1"/>
  <c r="J44" i="19"/>
  <c r="C43" i="24" s="1"/>
  <c r="J39" i="19"/>
  <c r="C38" i="24" s="1"/>
  <c r="J112" i="19"/>
  <c r="C111" i="24" s="1"/>
  <c r="J90" i="19"/>
  <c r="C89" i="24" s="1"/>
  <c r="J89" i="19"/>
  <c r="C88" i="24" s="1"/>
  <c r="J73" i="19"/>
  <c r="C72" i="24" s="1"/>
  <c r="J43" i="19"/>
  <c r="C42" i="24" s="1"/>
  <c r="J10" i="19"/>
  <c r="C9" i="24" s="1"/>
  <c r="J52" i="19"/>
  <c r="C51" i="24" s="1"/>
  <c r="J20" i="19"/>
  <c r="C19" i="24" s="1"/>
  <c r="J114" i="19"/>
  <c r="C113" i="24" s="1"/>
  <c r="J104" i="19"/>
  <c r="C103" i="24" s="1"/>
  <c r="J99" i="19"/>
  <c r="C98" i="24" s="1"/>
  <c r="J93" i="19"/>
  <c r="C92" i="24" s="1"/>
  <c r="J67" i="19"/>
  <c r="C66" i="24" s="1"/>
  <c r="J60" i="19"/>
  <c r="C59" i="24" s="1"/>
  <c r="J46" i="19"/>
  <c r="C45" i="24" s="1"/>
  <c r="J31" i="19"/>
  <c r="C30" i="24" s="1"/>
  <c r="J30" i="19"/>
  <c r="C29" i="24" s="1"/>
  <c r="J29" i="19"/>
  <c r="C28" i="24" s="1"/>
  <c r="J22" i="19"/>
  <c r="C21" i="24" s="1"/>
  <c r="J74" i="19"/>
  <c r="C73" i="24" s="1"/>
  <c r="J59" i="19"/>
  <c r="C58" i="24" s="1"/>
  <c r="J101" i="19"/>
  <c r="C100" i="24" s="1"/>
  <c r="J86" i="19"/>
  <c r="C85" i="24" s="1"/>
  <c r="J80" i="19"/>
  <c r="C79" i="24" s="1"/>
  <c r="J58" i="19"/>
  <c r="C57" i="24" s="1"/>
  <c r="J47" i="19"/>
  <c r="C46" i="24" s="1"/>
  <c r="J34" i="19"/>
  <c r="C33" i="24" s="1"/>
  <c r="J26" i="19"/>
  <c r="C25" i="24" s="1"/>
  <c r="J24" i="19"/>
  <c r="C23" i="24" s="1"/>
  <c r="J16" i="19"/>
  <c r="C15" i="24" s="1"/>
  <c r="L83" i="18"/>
  <c r="H62" i="17"/>
  <c r="I100" i="18"/>
  <c r="I87" i="18"/>
  <c r="H61" i="17"/>
  <c r="L110" i="18"/>
  <c r="D57" i="17"/>
  <c r="D45" i="17"/>
  <c r="D59" i="17" s="1"/>
  <c r="F59" i="17" s="1"/>
  <c r="H59" i="17" s="1"/>
  <c r="F108" i="19" s="1"/>
  <c r="I64" i="18"/>
  <c r="J64" i="18"/>
  <c r="E43" i="17"/>
  <c r="H58" i="17"/>
  <c r="E107" i="19" s="1"/>
  <c r="J78" i="18"/>
  <c r="M78" i="18" s="1"/>
  <c r="H60" i="17"/>
  <c r="L67" i="18"/>
  <c r="F117" i="18"/>
  <c r="I114" i="18" s="1"/>
  <c r="G105" i="18"/>
  <c r="J100" i="18" s="1"/>
  <c r="G89" i="18"/>
  <c r="F64" i="18"/>
  <c r="F79" i="18"/>
  <c r="I77" i="18" s="1"/>
  <c r="J100" i="19"/>
  <c r="C99" i="24" s="1"/>
  <c r="J94" i="19"/>
  <c r="C93" i="24" s="1"/>
  <c r="J78" i="19"/>
  <c r="C77" i="24" s="1"/>
  <c r="J61" i="19"/>
  <c r="C60" i="24" s="1"/>
  <c r="J56" i="19"/>
  <c r="C55" i="24" s="1"/>
  <c r="J68" i="19"/>
  <c r="C67" i="24" s="1"/>
  <c r="J72" i="19"/>
  <c r="C71" i="24" s="1"/>
  <c r="J62" i="19"/>
  <c r="C61" i="24" s="1"/>
  <c r="J77" i="19"/>
  <c r="C76" i="24" s="1"/>
  <c r="J55" i="19"/>
  <c r="C54" i="24" s="1"/>
  <c r="J53" i="19"/>
  <c r="C52" i="24" s="1"/>
  <c r="J48" i="19"/>
  <c r="C47" i="24" s="1"/>
  <c r="J42" i="19"/>
  <c r="C41" i="24" s="1"/>
  <c r="J41" i="19"/>
  <c r="C40" i="24" s="1"/>
  <c r="J35" i="19"/>
  <c r="C34" i="24" s="1"/>
  <c r="J13" i="19"/>
  <c r="C12" i="24" s="1"/>
  <c r="J28" i="19"/>
  <c r="C27" i="24" s="1"/>
  <c r="J8" i="19"/>
  <c r="C7" i="24" s="1"/>
  <c r="J17" i="19"/>
  <c r="C16" i="24" s="1"/>
  <c r="J25" i="19"/>
  <c r="C24" i="24" s="1"/>
  <c r="J23" i="19"/>
  <c r="C22" i="24" s="1"/>
  <c r="J73" i="18" l="1"/>
  <c r="M73" i="18" s="1"/>
  <c r="L67" i="24"/>
  <c r="K67" i="24"/>
  <c r="F67" i="24"/>
  <c r="J67" i="24"/>
  <c r="E67" i="24"/>
  <c r="D67" i="24"/>
  <c r="I67" i="24"/>
  <c r="G67" i="24"/>
  <c r="H67" i="24"/>
  <c r="F88" i="24"/>
  <c r="D88" i="24"/>
  <c r="J88" i="24"/>
  <c r="L88" i="24"/>
  <c r="I88" i="24"/>
  <c r="K88" i="24"/>
  <c r="E88" i="24"/>
  <c r="H88" i="24"/>
  <c r="G88" i="24"/>
  <c r="D75" i="24"/>
  <c r="E75" i="24"/>
  <c r="H75" i="24"/>
  <c r="I75" i="24"/>
  <c r="K75" i="24"/>
  <c r="G75" i="24"/>
  <c r="F75" i="24"/>
  <c r="L75" i="24"/>
  <c r="J75" i="24"/>
  <c r="L46" i="24"/>
  <c r="E46" i="24"/>
  <c r="D46" i="24"/>
  <c r="K46" i="24"/>
  <c r="F46" i="24"/>
  <c r="J46" i="24"/>
  <c r="I46" i="24"/>
  <c r="H46" i="24"/>
  <c r="G46" i="24"/>
  <c r="E54" i="24"/>
  <c r="F54" i="24"/>
  <c r="K54" i="24"/>
  <c r="I54" i="24"/>
  <c r="H54" i="24"/>
  <c r="G54" i="24"/>
  <c r="D54" i="24"/>
  <c r="J54" i="24"/>
  <c r="L54" i="24"/>
  <c r="J60" i="24"/>
  <c r="L60" i="24"/>
  <c r="K60" i="24"/>
  <c r="F60" i="24"/>
  <c r="D60" i="24"/>
  <c r="I60" i="24"/>
  <c r="E60" i="24"/>
  <c r="G60" i="24"/>
  <c r="H60" i="24"/>
  <c r="J57" i="24"/>
  <c r="D57" i="24"/>
  <c r="L57" i="24"/>
  <c r="F57" i="24"/>
  <c r="I57" i="24"/>
  <c r="G57" i="24"/>
  <c r="H57" i="24"/>
  <c r="E57" i="24"/>
  <c r="K57" i="24"/>
  <c r="D66" i="24"/>
  <c r="J66" i="24"/>
  <c r="I66" i="24"/>
  <c r="K66" i="24"/>
  <c r="L66" i="24"/>
  <c r="E66" i="24"/>
  <c r="F66" i="24"/>
  <c r="H66" i="24"/>
  <c r="G66" i="24"/>
  <c r="J112" i="24"/>
  <c r="K112" i="24"/>
  <c r="D112" i="24"/>
  <c r="E112" i="24"/>
  <c r="L112" i="24"/>
  <c r="F112" i="24"/>
  <c r="H112" i="24"/>
  <c r="G112" i="24"/>
  <c r="I112" i="24"/>
  <c r="F76" i="24"/>
  <c r="E76" i="24"/>
  <c r="K76" i="24"/>
  <c r="H76" i="24"/>
  <c r="D76" i="24"/>
  <c r="J76" i="24"/>
  <c r="I76" i="24"/>
  <c r="L76" i="24"/>
  <c r="G76" i="24"/>
  <c r="K28" i="24"/>
  <c r="L28" i="24"/>
  <c r="F28" i="24"/>
  <c r="E28" i="24"/>
  <c r="G28" i="24"/>
  <c r="D28" i="24"/>
  <c r="H28" i="24"/>
  <c r="J28" i="24"/>
  <c r="I28" i="24"/>
  <c r="J47" i="24"/>
  <c r="F47" i="24"/>
  <c r="K47" i="24"/>
  <c r="D47" i="24"/>
  <c r="E47" i="24"/>
  <c r="H47" i="24"/>
  <c r="L47" i="24"/>
  <c r="G47" i="24"/>
  <c r="I47" i="24"/>
  <c r="J45" i="24"/>
  <c r="I45" i="24"/>
  <c r="K45" i="24"/>
  <c r="H45" i="24"/>
  <c r="F45" i="24"/>
  <c r="E45" i="24"/>
  <c r="L45" i="24"/>
  <c r="D45" i="24"/>
  <c r="G45" i="24"/>
  <c r="J27" i="24"/>
  <c r="D27" i="24"/>
  <c r="E27" i="24"/>
  <c r="H27" i="24"/>
  <c r="I27" i="24"/>
  <c r="L27" i="24"/>
  <c r="G27" i="24"/>
  <c r="F27" i="24"/>
  <c r="K27" i="24"/>
  <c r="L55" i="24"/>
  <c r="I55" i="24"/>
  <c r="F55" i="24"/>
  <c r="E55" i="24"/>
  <c r="D55" i="24"/>
  <c r="J55" i="24"/>
  <c r="H55" i="24"/>
  <c r="G55" i="24"/>
  <c r="K55" i="24"/>
  <c r="D12" i="24"/>
  <c r="L12" i="24"/>
  <c r="F12" i="24"/>
  <c r="H12" i="24"/>
  <c r="I12" i="24"/>
  <c r="E12" i="24"/>
  <c r="J12" i="24"/>
  <c r="K12" i="24"/>
  <c r="G12" i="24"/>
  <c r="D21" i="24"/>
  <c r="J21" i="24"/>
  <c r="E21" i="24"/>
  <c r="I21" i="24"/>
  <c r="H21" i="24"/>
  <c r="G21" i="24"/>
  <c r="F21" i="24"/>
  <c r="K21" i="24"/>
  <c r="L21" i="24"/>
  <c r="F51" i="24"/>
  <c r="J51" i="24"/>
  <c r="E51" i="24"/>
  <c r="I51" i="24"/>
  <c r="H51" i="24"/>
  <c r="D51" i="24"/>
  <c r="K51" i="24"/>
  <c r="G51" i="24"/>
  <c r="L51" i="24"/>
  <c r="D111" i="24"/>
  <c r="I111" i="24"/>
  <c r="F111" i="24"/>
  <c r="K111" i="24"/>
  <c r="H111" i="24"/>
  <c r="L111" i="24"/>
  <c r="E111" i="24"/>
  <c r="J111" i="24"/>
  <c r="G111" i="24"/>
  <c r="L68" i="24"/>
  <c r="K68" i="24"/>
  <c r="E68" i="24"/>
  <c r="F68" i="24"/>
  <c r="I68" i="24"/>
  <c r="J68" i="24"/>
  <c r="D68" i="24"/>
  <c r="G68" i="24"/>
  <c r="H68" i="24"/>
  <c r="L17" i="24"/>
  <c r="F17" i="24"/>
  <c r="I17" i="24"/>
  <c r="K17" i="24"/>
  <c r="E17" i="24"/>
  <c r="D17" i="24"/>
  <c r="G17" i="24"/>
  <c r="H17" i="24"/>
  <c r="J17" i="24"/>
  <c r="H8" i="24"/>
  <c r="I8" i="24"/>
  <c r="L8" i="24"/>
  <c r="D8" i="24"/>
  <c r="F8" i="24"/>
  <c r="G8" i="24"/>
  <c r="J8" i="24"/>
  <c r="E8" i="24"/>
  <c r="K8" i="24"/>
  <c r="F97" i="24"/>
  <c r="H97" i="24"/>
  <c r="I97" i="24"/>
  <c r="E97" i="24"/>
  <c r="L97" i="24"/>
  <c r="J97" i="24"/>
  <c r="K97" i="24"/>
  <c r="G97" i="24"/>
  <c r="D97" i="24"/>
  <c r="F91" i="24"/>
  <c r="L91" i="24"/>
  <c r="J91" i="24"/>
  <c r="K91" i="24"/>
  <c r="E91" i="24"/>
  <c r="D91" i="24"/>
  <c r="G91" i="24"/>
  <c r="I91" i="24"/>
  <c r="H91" i="24"/>
  <c r="K22" i="24"/>
  <c r="L22" i="24"/>
  <c r="J22" i="24"/>
  <c r="D22" i="24"/>
  <c r="G22" i="24"/>
  <c r="H22" i="24"/>
  <c r="I22" i="24"/>
  <c r="E22" i="24"/>
  <c r="F22" i="24"/>
  <c r="K34" i="24"/>
  <c r="I34" i="24"/>
  <c r="J34" i="24"/>
  <c r="G34" i="24"/>
  <c r="L34" i="24"/>
  <c r="H34" i="24"/>
  <c r="F34" i="24"/>
  <c r="E34" i="24"/>
  <c r="D34" i="24"/>
  <c r="D77" i="24"/>
  <c r="I77" i="24"/>
  <c r="L77" i="24"/>
  <c r="K77" i="24"/>
  <c r="F77" i="24"/>
  <c r="J77" i="24"/>
  <c r="E77" i="24"/>
  <c r="G77" i="24"/>
  <c r="H77" i="24"/>
  <c r="E15" i="24"/>
  <c r="L15" i="24"/>
  <c r="F15" i="24"/>
  <c r="D15" i="24"/>
  <c r="J15" i="24"/>
  <c r="K15" i="24"/>
  <c r="H15" i="24"/>
  <c r="G15" i="24"/>
  <c r="I15" i="24"/>
  <c r="E79" i="24"/>
  <c r="L79" i="24"/>
  <c r="F79" i="24"/>
  <c r="K79" i="24"/>
  <c r="D79" i="24"/>
  <c r="I79" i="24"/>
  <c r="J79" i="24"/>
  <c r="G79" i="24"/>
  <c r="H79" i="24"/>
  <c r="F92" i="24"/>
  <c r="K92" i="24"/>
  <c r="D92" i="24"/>
  <c r="L92" i="24"/>
  <c r="I92" i="24"/>
  <c r="E92" i="24"/>
  <c r="J92" i="24"/>
  <c r="G92" i="24"/>
  <c r="H92" i="24"/>
  <c r="H9" i="24"/>
  <c r="E9" i="24"/>
  <c r="D9" i="24"/>
  <c r="L9" i="24"/>
  <c r="I9" i="24"/>
  <c r="J9" i="24"/>
  <c r="K9" i="24"/>
  <c r="G9" i="24"/>
  <c r="F9" i="24"/>
  <c r="G38" i="24"/>
  <c r="E38" i="24"/>
  <c r="L38" i="24"/>
  <c r="K38" i="24"/>
  <c r="H38" i="24"/>
  <c r="D38" i="24"/>
  <c r="I38" i="24"/>
  <c r="F38" i="24"/>
  <c r="J38" i="24"/>
  <c r="D14" i="24"/>
  <c r="J14" i="24"/>
  <c r="K14" i="24"/>
  <c r="F14" i="24"/>
  <c r="I14" i="24"/>
  <c r="E14" i="24"/>
  <c r="H14" i="24"/>
  <c r="G14" i="24"/>
  <c r="L14" i="24"/>
  <c r="H50" i="24"/>
  <c r="K50" i="24"/>
  <c r="D50" i="24"/>
  <c r="J50" i="24"/>
  <c r="G50" i="24"/>
  <c r="I50" i="24"/>
  <c r="L50" i="24"/>
  <c r="F50" i="24"/>
  <c r="E50" i="24"/>
  <c r="G37" i="24"/>
  <c r="I37" i="24"/>
  <c r="D37" i="24"/>
  <c r="K37" i="24"/>
  <c r="L37" i="24"/>
  <c r="F37" i="24"/>
  <c r="E37" i="24"/>
  <c r="J37" i="24"/>
  <c r="H37" i="24"/>
  <c r="F26" i="24"/>
  <c r="K26" i="24"/>
  <c r="I26" i="24"/>
  <c r="D26" i="24"/>
  <c r="E26" i="24"/>
  <c r="J26" i="24"/>
  <c r="H26" i="24"/>
  <c r="G26" i="24"/>
  <c r="L26" i="24"/>
  <c r="G78" i="24"/>
  <c r="L78" i="24"/>
  <c r="K78" i="24"/>
  <c r="I78" i="24"/>
  <c r="F78" i="24"/>
  <c r="H78" i="24"/>
  <c r="D78" i="24"/>
  <c r="E78" i="24"/>
  <c r="J78" i="24"/>
  <c r="F24" i="24"/>
  <c r="K24" i="24"/>
  <c r="I24" i="24"/>
  <c r="J24" i="24"/>
  <c r="L24" i="24"/>
  <c r="D24" i="24"/>
  <c r="H24" i="24"/>
  <c r="G24" i="24"/>
  <c r="E24" i="24"/>
  <c r="I40" i="24"/>
  <c r="E40" i="24"/>
  <c r="D40" i="24"/>
  <c r="J40" i="24"/>
  <c r="H40" i="24"/>
  <c r="G40" i="24"/>
  <c r="K40" i="24"/>
  <c r="L40" i="24"/>
  <c r="F40" i="24"/>
  <c r="D61" i="24"/>
  <c r="J61" i="24"/>
  <c r="L61" i="24"/>
  <c r="K61" i="24"/>
  <c r="F61" i="24"/>
  <c r="E61" i="24"/>
  <c r="I61" i="24"/>
  <c r="H61" i="24"/>
  <c r="G61" i="24"/>
  <c r="L93" i="24"/>
  <c r="D93" i="24"/>
  <c r="J93" i="24"/>
  <c r="I93" i="24"/>
  <c r="K93" i="24"/>
  <c r="F93" i="24"/>
  <c r="H93" i="24"/>
  <c r="E93" i="24"/>
  <c r="G93" i="24"/>
  <c r="G23" i="24"/>
  <c r="K23" i="24"/>
  <c r="D23" i="24"/>
  <c r="E23" i="24"/>
  <c r="J23" i="24"/>
  <c r="H23" i="24"/>
  <c r="I23" i="24"/>
  <c r="L23" i="24"/>
  <c r="F23" i="24"/>
  <c r="K85" i="24"/>
  <c r="F85" i="24"/>
  <c r="L85" i="24"/>
  <c r="G85" i="24"/>
  <c r="H85" i="24"/>
  <c r="I85" i="24"/>
  <c r="D85" i="24"/>
  <c r="E85" i="24"/>
  <c r="J85" i="24"/>
  <c r="L29" i="24"/>
  <c r="H29" i="24"/>
  <c r="K29" i="24"/>
  <c r="E29" i="24"/>
  <c r="J29" i="24"/>
  <c r="F29" i="24"/>
  <c r="D29" i="24"/>
  <c r="I29" i="24"/>
  <c r="G29" i="24"/>
  <c r="H98" i="24"/>
  <c r="D98" i="24"/>
  <c r="E98" i="24"/>
  <c r="I98" i="24"/>
  <c r="G98" i="24"/>
  <c r="F98" i="24"/>
  <c r="K98" i="24"/>
  <c r="L98" i="24"/>
  <c r="J98" i="24"/>
  <c r="L42" i="24"/>
  <c r="E42" i="24"/>
  <c r="K42" i="24"/>
  <c r="F42" i="24"/>
  <c r="J42" i="24"/>
  <c r="I42" i="24"/>
  <c r="H42" i="24"/>
  <c r="D42" i="24"/>
  <c r="G42" i="24"/>
  <c r="L43" i="24"/>
  <c r="K43" i="24"/>
  <c r="I43" i="24"/>
  <c r="G43" i="24"/>
  <c r="H43" i="24"/>
  <c r="J43" i="24"/>
  <c r="E43" i="24"/>
  <c r="D43" i="24"/>
  <c r="F43" i="24"/>
  <c r="J53" i="24"/>
  <c r="K53" i="24"/>
  <c r="F53" i="24"/>
  <c r="E53" i="24"/>
  <c r="D53" i="24"/>
  <c r="L53" i="24"/>
  <c r="G53" i="24"/>
  <c r="I53" i="24"/>
  <c r="H53" i="24"/>
  <c r="L63" i="24"/>
  <c r="F63" i="24"/>
  <c r="E63" i="24"/>
  <c r="K63" i="24"/>
  <c r="I63" i="24"/>
  <c r="H63" i="24"/>
  <c r="G63" i="24"/>
  <c r="J63" i="24"/>
  <c r="D63" i="24"/>
  <c r="H56" i="24"/>
  <c r="L56" i="24"/>
  <c r="I56" i="24"/>
  <c r="F56" i="24"/>
  <c r="G56" i="24"/>
  <c r="J56" i="24"/>
  <c r="E56" i="24"/>
  <c r="D56" i="24"/>
  <c r="K56" i="24"/>
  <c r="F48" i="24"/>
  <c r="E48" i="24"/>
  <c r="J48" i="24"/>
  <c r="I48" i="24"/>
  <c r="K48" i="24"/>
  <c r="D48" i="24"/>
  <c r="G48" i="24"/>
  <c r="L48" i="24"/>
  <c r="H48" i="24"/>
  <c r="F90" i="24"/>
  <c r="K90" i="24"/>
  <c r="J90" i="24"/>
  <c r="I90" i="24"/>
  <c r="L90" i="24"/>
  <c r="E90" i="24"/>
  <c r="H90" i="24"/>
  <c r="G90" i="24"/>
  <c r="D90" i="24"/>
  <c r="J7" i="24"/>
  <c r="I7" i="24"/>
  <c r="D7" i="24"/>
  <c r="K7" i="24"/>
  <c r="L7" i="24"/>
  <c r="H7" i="24"/>
  <c r="E7" i="24"/>
  <c r="G7" i="24"/>
  <c r="F7" i="24"/>
  <c r="L16" i="24"/>
  <c r="F16" i="24"/>
  <c r="H16" i="24"/>
  <c r="J16" i="24"/>
  <c r="D16" i="24"/>
  <c r="I16" i="24"/>
  <c r="E16" i="24"/>
  <c r="G16" i="24"/>
  <c r="K16" i="24"/>
  <c r="K41" i="24"/>
  <c r="J41" i="24"/>
  <c r="E41" i="24"/>
  <c r="D41" i="24"/>
  <c r="F41" i="24"/>
  <c r="L41" i="24"/>
  <c r="H41" i="24"/>
  <c r="I41" i="24"/>
  <c r="G41" i="24"/>
  <c r="I71" i="24"/>
  <c r="K71" i="24"/>
  <c r="F71" i="24"/>
  <c r="J71" i="24"/>
  <c r="E71" i="24"/>
  <c r="H71" i="24"/>
  <c r="D71" i="24"/>
  <c r="L71" i="24"/>
  <c r="G71" i="24"/>
  <c r="J99" i="24"/>
  <c r="F99" i="24"/>
  <c r="H99" i="24"/>
  <c r="E99" i="24"/>
  <c r="K99" i="24"/>
  <c r="I99" i="24"/>
  <c r="L99" i="24"/>
  <c r="D99" i="24"/>
  <c r="G99" i="24"/>
  <c r="L25" i="24"/>
  <c r="E25" i="24"/>
  <c r="K25" i="24"/>
  <c r="I25" i="24"/>
  <c r="D25" i="24"/>
  <c r="J25" i="24"/>
  <c r="H25" i="24"/>
  <c r="F25" i="24"/>
  <c r="G25" i="24"/>
  <c r="K100" i="24"/>
  <c r="L100" i="24"/>
  <c r="E100" i="24"/>
  <c r="F100" i="24"/>
  <c r="D100" i="24"/>
  <c r="J100" i="24"/>
  <c r="G100" i="24"/>
  <c r="I100" i="24"/>
  <c r="H100" i="24"/>
  <c r="G30" i="24"/>
  <c r="L30" i="24"/>
  <c r="F30" i="24"/>
  <c r="J30" i="24"/>
  <c r="E30" i="24"/>
  <c r="I30" i="24"/>
  <c r="D30" i="24"/>
  <c r="K30" i="24"/>
  <c r="H30" i="24"/>
  <c r="L103" i="24"/>
  <c r="J103" i="24"/>
  <c r="F103" i="24"/>
  <c r="D103" i="24"/>
  <c r="E103" i="24"/>
  <c r="K103" i="24"/>
  <c r="I103" i="24"/>
  <c r="G103" i="24"/>
  <c r="H103" i="24"/>
  <c r="I72" i="24"/>
  <c r="J72" i="24"/>
  <c r="L72" i="24"/>
  <c r="K72" i="24"/>
  <c r="E72" i="24"/>
  <c r="D72" i="24"/>
  <c r="F72" i="24"/>
  <c r="G72" i="24"/>
  <c r="H72" i="24"/>
  <c r="I64" i="24"/>
  <c r="D64" i="24"/>
  <c r="F64" i="24"/>
  <c r="J64" i="24"/>
  <c r="L64" i="24"/>
  <c r="E64" i="24"/>
  <c r="H64" i="24"/>
  <c r="G64" i="24"/>
  <c r="K64" i="24"/>
  <c r="L69" i="24"/>
  <c r="F69" i="24"/>
  <c r="K69" i="24"/>
  <c r="J69" i="24"/>
  <c r="H69" i="24"/>
  <c r="I69" i="24"/>
  <c r="D69" i="24"/>
  <c r="E69" i="24"/>
  <c r="G69" i="24"/>
  <c r="K94" i="24"/>
  <c r="F94" i="24"/>
  <c r="L94" i="24"/>
  <c r="J94" i="24"/>
  <c r="D94" i="24"/>
  <c r="I94" i="24"/>
  <c r="E94" i="24"/>
  <c r="G94" i="24"/>
  <c r="H94" i="24"/>
  <c r="E62" i="24"/>
  <c r="F62" i="24"/>
  <c r="K62" i="24"/>
  <c r="L62" i="24"/>
  <c r="I62" i="24"/>
  <c r="D62" i="24"/>
  <c r="J62" i="24"/>
  <c r="H62" i="24"/>
  <c r="G62" i="24"/>
  <c r="L49" i="24"/>
  <c r="J49" i="24"/>
  <c r="K49" i="24"/>
  <c r="D49" i="24"/>
  <c r="E49" i="24"/>
  <c r="I49" i="24"/>
  <c r="H49" i="24"/>
  <c r="F49" i="24"/>
  <c r="G49" i="24"/>
  <c r="K11" i="24"/>
  <c r="F11" i="24"/>
  <c r="I11" i="24"/>
  <c r="L11" i="24"/>
  <c r="G11" i="24"/>
  <c r="J11" i="24"/>
  <c r="E11" i="24"/>
  <c r="D11" i="24"/>
  <c r="H11" i="24"/>
  <c r="H58" i="24"/>
  <c r="K58" i="24"/>
  <c r="L58" i="24"/>
  <c r="G58" i="24"/>
  <c r="F58" i="24"/>
  <c r="J58" i="24"/>
  <c r="D58" i="24"/>
  <c r="I58" i="24"/>
  <c r="E58" i="24"/>
  <c r="H113" i="24"/>
  <c r="J113" i="24"/>
  <c r="E113" i="24"/>
  <c r="K113" i="24"/>
  <c r="D113" i="24"/>
  <c r="L113" i="24"/>
  <c r="I113" i="24"/>
  <c r="F113" i="24"/>
  <c r="G113" i="24"/>
  <c r="K74" i="24"/>
  <c r="F74" i="24"/>
  <c r="E74" i="24"/>
  <c r="L74" i="24"/>
  <c r="H74" i="24"/>
  <c r="D74" i="24"/>
  <c r="I74" i="24"/>
  <c r="J74" i="24"/>
  <c r="G74" i="24"/>
  <c r="I104" i="24"/>
  <c r="K104" i="24"/>
  <c r="D104" i="24"/>
  <c r="H104" i="24"/>
  <c r="L104" i="24"/>
  <c r="E104" i="24"/>
  <c r="J104" i="24"/>
  <c r="F104" i="24"/>
  <c r="G104" i="24"/>
  <c r="E82" i="24"/>
  <c r="D82" i="24"/>
  <c r="F82" i="24"/>
  <c r="I82" i="24"/>
  <c r="L82" i="24"/>
  <c r="K82" i="24"/>
  <c r="J82" i="24"/>
  <c r="H82" i="24"/>
  <c r="G82" i="24"/>
  <c r="I70" i="24"/>
  <c r="D70" i="24"/>
  <c r="H70" i="24"/>
  <c r="F70" i="24"/>
  <c r="J70" i="24"/>
  <c r="E70" i="24"/>
  <c r="G70" i="24"/>
  <c r="L70" i="24"/>
  <c r="K70" i="24"/>
  <c r="I20" i="24"/>
  <c r="D20" i="24"/>
  <c r="F20" i="24"/>
  <c r="J20" i="24"/>
  <c r="G20" i="24"/>
  <c r="K20" i="24"/>
  <c r="E20" i="24"/>
  <c r="H20" i="24"/>
  <c r="L20" i="24"/>
  <c r="K33" i="24"/>
  <c r="J33" i="24"/>
  <c r="D33" i="24"/>
  <c r="E33" i="24"/>
  <c r="L33" i="24"/>
  <c r="I33" i="24"/>
  <c r="G33" i="24"/>
  <c r="F33" i="24"/>
  <c r="H33" i="24"/>
  <c r="K52" i="24"/>
  <c r="J52" i="24"/>
  <c r="F52" i="24"/>
  <c r="E52" i="24"/>
  <c r="I52" i="24"/>
  <c r="D52" i="24"/>
  <c r="L52" i="24"/>
  <c r="H52" i="24"/>
  <c r="G52" i="24"/>
  <c r="L73" i="24"/>
  <c r="J73" i="24"/>
  <c r="D73" i="24"/>
  <c r="F73" i="24"/>
  <c r="E73" i="24"/>
  <c r="K73" i="24"/>
  <c r="H73" i="24"/>
  <c r="I73" i="24"/>
  <c r="G73" i="24"/>
  <c r="I59" i="24"/>
  <c r="E59" i="24"/>
  <c r="K59" i="24"/>
  <c r="L59" i="24"/>
  <c r="J59" i="24"/>
  <c r="H59" i="24"/>
  <c r="D59" i="24"/>
  <c r="F59" i="24"/>
  <c r="G59" i="24"/>
  <c r="H19" i="24"/>
  <c r="I19" i="24"/>
  <c r="K19" i="24"/>
  <c r="D19" i="24"/>
  <c r="J19" i="24"/>
  <c r="E19" i="24"/>
  <c r="G19" i="24"/>
  <c r="L19" i="24"/>
  <c r="F19" i="24"/>
  <c r="J89" i="24"/>
  <c r="D89" i="24"/>
  <c r="L89" i="24"/>
  <c r="F89" i="24"/>
  <c r="G89" i="24"/>
  <c r="I89" i="24"/>
  <c r="K89" i="24"/>
  <c r="E89" i="24"/>
  <c r="H89" i="24"/>
  <c r="E101" i="24"/>
  <c r="F101" i="24"/>
  <c r="K101" i="24"/>
  <c r="L101" i="24"/>
  <c r="D101" i="24"/>
  <c r="H101" i="24"/>
  <c r="I101" i="24"/>
  <c r="G101" i="24"/>
  <c r="J101" i="24"/>
  <c r="J35" i="24"/>
  <c r="K35" i="24"/>
  <c r="F35" i="24"/>
  <c r="E35" i="24"/>
  <c r="D35" i="24"/>
  <c r="H35" i="24"/>
  <c r="I35" i="24"/>
  <c r="L35" i="24"/>
  <c r="G35" i="24"/>
  <c r="G105" i="24"/>
  <c r="J105" i="24"/>
  <c r="D105" i="24"/>
  <c r="L105" i="24"/>
  <c r="E105" i="24"/>
  <c r="K105" i="24"/>
  <c r="F105" i="24"/>
  <c r="I105" i="24"/>
  <c r="H105" i="24"/>
  <c r="L86" i="24"/>
  <c r="F86" i="24"/>
  <c r="K86" i="24"/>
  <c r="G86" i="24"/>
  <c r="H86" i="24"/>
  <c r="J86" i="24"/>
  <c r="E86" i="24"/>
  <c r="I86" i="24"/>
  <c r="D86" i="24"/>
  <c r="E44" i="24"/>
  <c r="G44" i="24"/>
  <c r="H44" i="24"/>
  <c r="K44" i="24"/>
  <c r="D44" i="24"/>
  <c r="L44" i="24"/>
  <c r="F44" i="24"/>
  <c r="I44" i="24"/>
  <c r="J44" i="24"/>
  <c r="I96" i="24"/>
  <c r="J96" i="24"/>
  <c r="G96" i="24"/>
  <c r="D96" i="24"/>
  <c r="L96" i="24"/>
  <c r="H96" i="24"/>
  <c r="K96" i="24"/>
  <c r="E96" i="24"/>
  <c r="F96" i="24"/>
  <c r="I99" i="18"/>
  <c r="J71" i="18"/>
  <c r="M71" i="18" s="1"/>
  <c r="J74" i="18"/>
  <c r="M74" i="18" s="1"/>
  <c r="I102" i="18"/>
  <c r="J72" i="18"/>
  <c r="M72" i="18" s="1"/>
  <c r="J76" i="18"/>
  <c r="M76" i="18" s="1"/>
  <c r="J115" i="18"/>
  <c r="M115" i="18" s="1"/>
  <c r="J75" i="18"/>
  <c r="M75" i="18" s="1"/>
  <c r="I103" i="18"/>
  <c r="I98" i="18"/>
  <c r="J114" i="18"/>
  <c r="I101" i="18"/>
  <c r="J116" i="18"/>
  <c r="M116" i="18" s="1"/>
  <c r="J102" i="18"/>
  <c r="J99" i="18"/>
  <c r="I116" i="18"/>
  <c r="L116" i="18" s="1"/>
  <c r="L77" i="18"/>
  <c r="N77" i="18" s="1"/>
  <c r="G40" i="19" s="1"/>
  <c r="J40" i="19" s="1"/>
  <c r="C39" i="24" s="1"/>
  <c r="F115" i="19"/>
  <c r="J108" i="19"/>
  <c r="C107" i="24" s="1"/>
  <c r="D49" i="17"/>
  <c r="I71" i="18"/>
  <c r="L71" i="18" s="1"/>
  <c r="J103" i="18"/>
  <c r="I73" i="18"/>
  <c r="L73" i="18" s="1"/>
  <c r="N73" i="18" s="1"/>
  <c r="G14" i="19" s="1"/>
  <c r="J14" i="19" s="1"/>
  <c r="C13" i="24" s="1"/>
  <c r="D63" i="17"/>
  <c r="F57" i="17"/>
  <c r="I74" i="18"/>
  <c r="L74" i="18" s="1"/>
  <c r="L88" i="18"/>
  <c r="L87" i="18"/>
  <c r="J88" i="18"/>
  <c r="M88" i="18" s="1"/>
  <c r="J98" i="18"/>
  <c r="I76" i="18"/>
  <c r="L76" i="18" s="1"/>
  <c r="J87" i="18"/>
  <c r="I115" i="18"/>
  <c r="L115" i="18" s="1"/>
  <c r="E115" i="19"/>
  <c r="J107" i="19"/>
  <c r="C106" i="24" s="1"/>
  <c r="J101" i="18"/>
  <c r="E57" i="17"/>
  <c r="E49" i="17"/>
  <c r="L114" i="18"/>
  <c r="I72" i="18"/>
  <c r="L72" i="18" s="1"/>
  <c r="I78" i="18"/>
  <c r="L78" i="18" s="1"/>
  <c r="N78" i="18" s="1"/>
  <c r="G66" i="19" s="1"/>
  <c r="J66" i="19" s="1"/>
  <c r="C65" i="24" s="1"/>
  <c r="I75" i="18"/>
  <c r="L75" i="18" s="1"/>
  <c r="J104" i="18"/>
  <c r="I89" i="18"/>
  <c r="N116" i="18" l="1"/>
  <c r="H110" i="19" s="1"/>
  <c r="N115" i="18"/>
  <c r="H109" i="19" s="1"/>
  <c r="J109" i="19" s="1"/>
  <c r="C108" i="24" s="1"/>
  <c r="H108" i="24" s="1"/>
  <c r="M49" i="24"/>
  <c r="O49" i="24" s="1"/>
  <c r="Q49" i="24" s="1"/>
  <c r="M92" i="24"/>
  <c r="O92" i="24" s="1"/>
  <c r="R92" i="24" s="1"/>
  <c r="M100" i="24"/>
  <c r="O100" i="24" s="1"/>
  <c r="R100" i="24" s="1"/>
  <c r="M25" i="24"/>
  <c r="M56" i="24"/>
  <c r="O56" i="24" s="1"/>
  <c r="R56" i="24" s="1"/>
  <c r="M26" i="24"/>
  <c r="O26" i="24" s="1"/>
  <c r="Q26" i="24" s="1"/>
  <c r="M33" i="24"/>
  <c r="O33" i="24" s="1"/>
  <c r="R33" i="24" s="1"/>
  <c r="M69" i="24"/>
  <c r="O69" i="24" s="1"/>
  <c r="Q69" i="24" s="1"/>
  <c r="M112" i="24"/>
  <c r="O112" i="24" s="1"/>
  <c r="R112" i="24" s="1"/>
  <c r="M60" i="24"/>
  <c r="M96" i="24"/>
  <c r="O96" i="24" s="1"/>
  <c r="Q96" i="24" s="1"/>
  <c r="M101" i="24"/>
  <c r="M97" i="24"/>
  <c r="O97" i="24" s="1"/>
  <c r="Q97" i="24" s="1"/>
  <c r="M111" i="24"/>
  <c r="O111" i="24" s="1"/>
  <c r="R111" i="24" s="1"/>
  <c r="M19" i="24"/>
  <c r="M9" i="24"/>
  <c r="O9" i="24" s="1"/>
  <c r="Q9" i="24" s="1"/>
  <c r="M22" i="24"/>
  <c r="O22" i="24" s="1"/>
  <c r="Q22" i="24" s="1"/>
  <c r="M14" i="24"/>
  <c r="O14" i="24" s="1"/>
  <c r="Q14" i="24" s="1"/>
  <c r="M70" i="24"/>
  <c r="O70" i="24" s="1"/>
  <c r="Q70" i="24" s="1"/>
  <c r="M11" i="24"/>
  <c r="M64" i="24"/>
  <c r="O64" i="24" s="1"/>
  <c r="R64" i="24" s="1"/>
  <c r="M63" i="24"/>
  <c r="M78" i="24"/>
  <c r="O78" i="24" s="1"/>
  <c r="R78" i="24" s="1"/>
  <c r="M37" i="24"/>
  <c r="O37" i="24" s="1"/>
  <c r="R37" i="24" s="1"/>
  <c r="M55" i="24"/>
  <c r="M27" i="24"/>
  <c r="M44" i="24"/>
  <c r="O44" i="24" s="1"/>
  <c r="Q44" i="24" s="1"/>
  <c r="M62" i="24"/>
  <c r="M71" i="24"/>
  <c r="O71" i="24" s="1"/>
  <c r="M90" i="24"/>
  <c r="O90" i="24" s="1"/>
  <c r="Q90" i="24" s="1"/>
  <c r="M23" i="24"/>
  <c r="O23" i="24" s="1"/>
  <c r="R23" i="24" s="1"/>
  <c r="M50" i="24"/>
  <c r="O50" i="24" s="1"/>
  <c r="M91" i="24"/>
  <c r="M68" i="24"/>
  <c r="O68" i="24" s="1"/>
  <c r="N72" i="18"/>
  <c r="G11" i="19" s="1"/>
  <c r="J11" i="19" s="1"/>
  <c r="C10" i="24" s="1"/>
  <c r="L10" i="24" s="1"/>
  <c r="M73" i="24"/>
  <c r="M30" i="24"/>
  <c r="O30" i="24" s="1"/>
  <c r="Q30" i="24" s="1"/>
  <c r="M41" i="24"/>
  <c r="O41" i="24" s="1"/>
  <c r="Q41" i="24" s="1"/>
  <c r="M16" i="24"/>
  <c r="M42" i="24"/>
  <c r="O42" i="24" s="1"/>
  <c r="M24" i="24"/>
  <c r="O24" i="24" s="1"/>
  <c r="Q24" i="24" s="1"/>
  <c r="M15" i="24"/>
  <c r="O15" i="24" s="1"/>
  <c r="Q15" i="24" s="1"/>
  <c r="M77" i="24"/>
  <c r="O77" i="24" s="1"/>
  <c r="R77" i="24" s="1"/>
  <c r="M17" i="24"/>
  <c r="O17" i="24" s="1"/>
  <c r="M76" i="24"/>
  <c r="M20" i="24"/>
  <c r="M58" i="24"/>
  <c r="M103" i="24"/>
  <c r="O103" i="24" s="1"/>
  <c r="R103" i="24" s="1"/>
  <c r="M7" i="24"/>
  <c r="M29" i="24"/>
  <c r="M61" i="24"/>
  <c r="M40" i="24"/>
  <c r="O40" i="24" s="1"/>
  <c r="M8" i="24"/>
  <c r="M21" i="24"/>
  <c r="M57" i="24"/>
  <c r="O57" i="24" s="1"/>
  <c r="Q57" i="24" s="1"/>
  <c r="M89" i="24"/>
  <c r="O89" i="24" s="1"/>
  <c r="M113" i="24"/>
  <c r="M35" i="24"/>
  <c r="O35" i="24" s="1"/>
  <c r="M52" i="24"/>
  <c r="M74" i="24"/>
  <c r="M72" i="24"/>
  <c r="M48" i="24"/>
  <c r="M53" i="24"/>
  <c r="M43" i="24"/>
  <c r="O43" i="24" s="1"/>
  <c r="M98" i="24"/>
  <c r="O98" i="24" s="1"/>
  <c r="Q98" i="24" s="1"/>
  <c r="M38" i="24"/>
  <c r="M79" i="24"/>
  <c r="O79" i="24" s="1"/>
  <c r="Q79" i="24" s="1"/>
  <c r="M34" i="24"/>
  <c r="O34" i="24" s="1"/>
  <c r="M28" i="24"/>
  <c r="O28" i="24" s="1"/>
  <c r="Q28" i="24" s="1"/>
  <c r="M54" i="24"/>
  <c r="O54" i="24" s="1"/>
  <c r="Q78" i="24"/>
  <c r="Q111" i="24"/>
  <c r="M47" i="24"/>
  <c r="O47" i="24" s="1"/>
  <c r="M46" i="24"/>
  <c r="O46" i="24" s="1"/>
  <c r="M88" i="24"/>
  <c r="O88" i="24" s="1"/>
  <c r="M82" i="24"/>
  <c r="O82" i="24" s="1"/>
  <c r="M94" i="24"/>
  <c r="O94" i="24" s="1"/>
  <c r="M51" i="24"/>
  <c r="O51" i="24" s="1"/>
  <c r="M45" i="24"/>
  <c r="O45" i="24" s="1"/>
  <c r="M66" i="24"/>
  <c r="O66" i="24" s="1"/>
  <c r="E107" i="24"/>
  <c r="K107" i="24"/>
  <c r="L107" i="24"/>
  <c r="J107" i="24"/>
  <c r="H107" i="24"/>
  <c r="I107" i="24"/>
  <c r="G107" i="24"/>
  <c r="F107" i="24"/>
  <c r="D107" i="24"/>
  <c r="M105" i="24"/>
  <c r="O105" i="24" s="1"/>
  <c r="M99" i="24"/>
  <c r="O99" i="24" s="1"/>
  <c r="M59" i="24"/>
  <c r="O59" i="24" s="1"/>
  <c r="M93" i="24"/>
  <c r="O93" i="24" s="1"/>
  <c r="M12" i="24"/>
  <c r="O12" i="24" s="1"/>
  <c r="M67" i="24"/>
  <c r="O67" i="24" s="1"/>
  <c r="J65" i="24"/>
  <c r="D65" i="24"/>
  <c r="H65" i="24"/>
  <c r="E65" i="24"/>
  <c r="F65" i="24"/>
  <c r="K65" i="24"/>
  <c r="L65" i="24"/>
  <c r="I65" i="24"/>
  <c r="G65" i="24"/>
  <c r="D106" i="24"/>
  <c r="E106" i="24"/>
  <c r="K106" i="24"/>
  <c r="J106" i="24"/>
  <c r="L106" i="24"/>
  <c r="F106" i="24"/>
  <c r="H106" i="24"/>
  <c r="I106" i="24"/>
  <c r="G106" i="24"/>
  <c r="J13" i="24"/>
  <c r="D13" i="24"/>
  <c r="I13" i="24"/>
  <c r="G13" i="24"/>
  <c r="E13" i="24"/>
  <c r="K13" i="24"/>
  <c r="H13" i="24"/>
  <c r="L13" i="24"/>
  <c r="F13" i="24"/>
  <c r="K39" i="24"/>
  <c r="J39" i="24"/>
  <c r="F39" i="24"/>
  <c r="H39" i="24"/>
  <c r="E39" i="24"/>
  <c r="D39" i="24"/>
  <c r="I39" i="24"/>
  <c r="G39" i="24"/>
  <c r="L39" i="24"/>
  <c r="M104" i="24"/>
  <c r="O104" i="24" s="1"/>
  <c r="N74" i="18"/>
  <c r="G19" i="19" s="1"/>
  <c r="J19" i="19" s="1"/>
  <c r="C18" i="24" s="1"/>
  <c r="J79" i="18"/>
  <c r="N76" i="18"/>
  <c r="G37" i="19" s="1"/>
  <c r="J37" i="19" s="1"/>
  <c r="C36" i="24" s="1"/>
  <c r="M79" i="18"/>
  <c r="N88" i="18"/>
  <c r="I110" i="19" s="1"/>
  <c r="N75" i="18"/>
  <c r="G32" i="19" s="1"/>
  <c r="J32" i="19" s="1"/>
  <c r="C31" i="24" s="1"/>
  <c r="I105" i="18"/>
  <c r="I117" i="18"/>
  <c r="J117" i="18"/>
  <c r="M114" i="18"/>
  <c r="M117" i="18" s="1"/>
  <c r="E63" i="17"/>
  <c r="G57" i="17"/>
  <c r="H57" i="17" s="1"/>
  <c r="J89" i="18"/>
  <c r="M87" i="18"/>
  <c r="M89" i="18" s="1"/>
  <c r="N71" i="18"/>
  <c r="L79" i="18"/>
  <c r="F63" i="17"/>
  <c r="L94" i="18"/>
  <c r="J105" i="18"/>
  <c r="L117" i="18"/>
  <c r="L89" i="18"/>
  <c r="I79" i="18"/>
  <c r="R22" i="24" l="1"/>
  <c r="S22" i="24" s="1"/>
  <c r="J110" i="19"/>
  <c r="C109" i="24" s="1"/>
  <c r="J109" i="24" s="1"/>
  <c r="R97" i="24"/>
  <c r="J108" i="24"/>
  <c r="G108" i="24"/>
  <c r="D108" i="24"/>
  <c r="K108" i="24"/>
  <c r="R14" i="24"/>
  <c r="S14" i="24" s="1"/>
  <c r="R57" i="24"/>
  <c r="Q33" i="24"/>
  <c r="Q112" i="24"/>
  <c r="I108" i="24"/>
  <c r="R70" i="24"/>
  <c r="S70" i="24" s="1"/>
  <c r="E108" i="24"/>
  <c r="Q37" i="24"/>
  <c r="R49" i="24"/>
  <c r="S49" i="24" s="1"/>
  <c r="R79" i="24"/>
  <c r="S79" i="24" s="1"/>
  <c r="Q23" i="24"/>
  <c r="L108" i="24"/>
  <c r="R30" i="24"/>
  <c r="S30" i="24" s="1"/>
  <c r="R90" i="24"/>
  <c r="S90" i="24" s="1"/>
  <c r="F108" i="24"/>
  <c r="Q100" i="24"/>
  <c r="Q103" i="24"/>
  <c r="H10" i="24"/>
  <c r="R69" i="24"/>
  <c r="S69" i="24" s="1"/>
  <c r="R9" i="24"/>
  <c r="S9" i="24" s="1"/>
  <c r="R28" i="24"/>
  <c r="S28" i="24" s="1"/>
  <c r="Q77" i="24"/>
  <c r="R44" i="24"/>
  <c r="S44" i="24" s="1"/>
  <c r="R26" i="24"/>
  <c r="S26" i="24" s="1"/>
  <c r="R15" i="24"/>
  <c r="S15" i="24" s="1"/>
  <c r="R96" i="24"/>
  <c r="S96" i="24" s="1"/>
  <c r="Q92" i="24"/>
  <c r="Q56" i="24"/>
  <c r="K10" i="24"/>
  <c r="U93" i="24"/>
  <c r="T93" i="24"/>
  <c r="F10" i="24"/>
  <c r="U51" i="24"/>
  <c r="T51" i="24"/>
  <c r="U88" i="24"/>
  <c r="T88" i="24"/>
  <c r="O38" i="24"/>
  <c r="O74" i="24"/>
  <c r="O21" i="24"/>
  <c r="Q21" i="24" s="1"/>
  <c r="U103" i="24"/>
  <c r="T103" i="24"/>
  <c r="U15" i="24"/>
  <c r="T15" i="24"/>
  <c r="O73" i="24"/>
  <c r="R73" i="24" s="1"/>
  <c r="S73" i="24" s="1"/>
  <c r="U90" i="24"/>
  <c r="T90" i="24"/>
  <c r="U37" i="24"/>
  <c r="T37" i="24"/>
  <c r="U14" i="24"/>
  <c r="T14" i="24"/>
  <c r="O101" i="24"/>
  <c r="R101" i="24" s="1"/>
  <c r="S101" i="24" s="1"/>
  <c r="U26" i="24"/>
  <c r="T26" i="24"/>
  <c r="U46" i="24"/>
  <c r="T46" i="24"/>
  <c r="U98" i="24"/>
  <c r="T98" i="24"/>
  <c r="O52" i="24"/>
  <c r="R52" i="24" s="1"/>
  <c r="S52" i="24" s="1"/>
  <c r="O8" i="24"/>
  <c r="Q8" i="24" s="1"/>
  <c r="O58" i="24"/>
  <c r="R58" i="24" s="1"/>
  <c r="S58" i="24" s="1"/>
  <c r="T24" i="24"/>
  <c r="U24" i="24"/>
  <c r="U71" i="24"/>
  <c r="T71" i="24"/>
  <c r="U78" i="24"/>
  <c r="T78" i="24"/>
  <c r="U22" i="24"/>
  <c r="T22" i="24"/>
  <c r="U96" i="24"/>
  <c r="T96" i="24"/>
  <c r="U56" i="24"/>
  <c r="T56" i="24"/>
  <c r="U99" i="24"/>
  <c r="T99" i="24"/>
  <c r="D10" i="24"/>
  <c r="U47" i="24"/>
  <c r="T47" i="24"/>
  <c r="U54" i="24"/>
  <c r="T54" i="24"/>
  <c r="U43" i="24"/>
  <c r="T43" i="24"/>
  <c r="U35" i="24"/>
  <c r="T35" i="24"/>
  <c r="U40" i="24"/>
  <c r="T40" i="24"/>
  <c r="O20" i="24"/>
  <c r="R20" i="24" s="1"/>
  <c r="S20" i="24" s="1"/>
  <c r="U42" i="24"/>
  <c r="T42" i="24"/>
  <c r="U68" i="24"/>
  <c r="T68" i="24"/>
  <c r="O62" i="24"/>
  <c r="R62" i="24" s="1"/>
  <c r="S62" i="24" s="1"/>
  <c r="O63" i="24"/>
  <c r="R63" i="24" s="1"/>
  <c r="S63" i="24" s="1"/>
  <c r="T9" i="24"/>
  <c r="U9" i="24"/>
  <c r="O60" i="24"/>
  <c r="Q60" i="24" s="1"/>
  <c r="O25" i="24"/>
  <c r="U105" i="24"/>
  <c r="T105" i="24"/>
  <c r="I10" i="24"/>
  <c r="U94" i="24"/>
  <c r="T94" i="24"/>
  <c r="U28" i="24"/>
  <c r="T28" i="24"/>
  <c r="O53" i="24"/>
  <c r="O113" i="24"/>
  <c r="Q113" i="24" s="1"/>
  <c r="O61" i="24"/>
  <c r="Q61" i="24" s="1"/>
  <c r="O76" i="24"/>
  <c r="O16" i="24"/>
  <c r="R16" i="24" s="1"/>
  <c r="S16" i="24" s="1"/>
  <c r="O91" i="24"/>
  <c r="Q91" i="24" s="1"/>
  <c r="U44" i="24"/>
  <c r="T44" i="24"/>
  <c r="U64" i="24"/>
  <c r="T64" i="24"/>
  <c r="O19" i="24"/>
  <c r="Q19" i="24" s="1"/>
  <c r="U112" i="24"/>
  <c r="T112" i="24"/>
  <c r="U100" i="24"/>
  <c r="T100" i="24"/>
  <c r="U104" i="24"/>
  <c r="T104" i="24"/>
  <c r="U59" i="24"/>
  <c r="T59" i="24"/>
  <c r="U66" i="24"/>
  <c r="T66" i="24"/>
  <c r="U82" i="24"/>
  <c r="T82" i="24"/>
  <c r="U34" i="24"/>
  <c r="T34" i="24"/>
  <c r="O48" i="24"/>
  <c r="Q48" i="24" s="1"/>
  <c r="U89" i="24"/>
  <c r="T89" i="24"/>
  <c r="O29" i="24"/>
  <c r="U17" i="24"/>
  <c r="T17" i="24"/>
  <c r="U41" i="24"/>
  <c r="T41" i="24"/>
  <c r="U50" i="24"/>
  <c r="T50" i="24"/>
  <c r="O27" i="24"/>
  <c r="R27" i="24" s="1"/>
  <c r="S27" i="24" s="1"/>
  <c r="O11" i="24"/>
  <c r="U111" i="24"/>
  <c r="T111" i="24"/>
  <c r="U69" i="24"/>
  <c r="T69" i="24"/>
  <c r="U92" i="24"/>
  <c r="T92" i="24"/>
  <c r="U67" i="24"/>
  <c r="T67" i="24"/>
  <c r="T12" i="24"/>
  <c r="U12" i="24"/>
  <c r="E10" i="24"/>
  <c r="U45" i="24"/>
  <c r="T45" i="24"/>
  <c r="R24" i="24"/>
  <c r="S24" i="24" s="1"/>
  <c r="Q64" i="24"/>
  <c r="U79" i="24"/>
  <c r="T79" i="24"/>
  <c r="O72" i="24"/>
  <c r="Q72" i="24" s="1"/>
  <c r="U57" i="24"/>
  <c r="T57" i="24"/>
  <c r="O7" i="24"/>
  <c r="U77" i="24"/>
  <c r="T77" i="24"/>
  <c r="U30" i="24"/>
  <c r="T30" i="24"/>
  <c r="U23" i="24"/>
  <c r="T23" i="24"/>
  <c r="O55" i="24"/>
  <c r="R55" i="24" s="1"/>
  <c r="S55" i="24" s="1"/>
  <c r="U70" i="24"/>
  <c r="T70" i="24"/>
  <c r="U97" i="24"/>
  <c r="T97" i="24"/>
  <c r="U33" i="24"/>
  <c r="T33" i="24"/>
  <c r="U49" i="24"/>
  <c r="T49" i="24"/>
  <c r="R35" i="24"/>
  <c r="S35" i="24" s="1"/>
  <c r="Q71" i="24"/>
  <c r="Q54" i="24"/>
  <c r="Q34" i="24"/>
  <c r="Q43" i="24"/>
  <c r="R40" i="24"/>
  <c r="S40" i="24" s="1"/>
  <c r="Q42" i="24"/>
  <c r="Q35" i="24"/>
  <c r="R54" i="24"/>
  <c r="S54" i="24" s="1"/>
  <c r="R34" i="24"/>
  <c r="S34" i="24" s="1"/>
  <c r="R43" i="24"/>
  <c r="S43" i="24" s="1"/>
  <c r="Q40" i="24"/>
  <c r="R17" i="24"/>
  <c r="S17" i="24" s="1"/>
  <c r="R42" i="24"/>
  <c r="S42" i="24" s="1"/>
  <c r="Q68" i="24"/>
  <c r="R50" i="24"/>
  <c r="S50" i="24" s="1"/>
  <c r="Q89" i="24"/>
  <c r="R68" i="24"/>
  <c r="S68" i="24" s="1"/>
  <c r="M13" i="24"/>
  <c r="M107" i="24"/>
  <c r="O107" i="24" s="1"/>
  <c r="Q107" i="24" s="1"/>
  <c r="R89" i="24"/>
  <c r="S89" i="24" s="1"/>
  <c r="R98" i="24"/>
  <c r="S98" i="24" s="1"/>
  <c r="R71" i="24"/>
  <c r="S71" i="24" s="1"/>
  <c r="G10" i="24"/>
  <c r="J10" i="24"/>
  <c r="Q17" i="24"/>
  <c r="R41" i="24"/>
  <c r="S41" i="24" s="1"/>
  <c r="Q50" i="24"/>
  <c r="M106" i="24"/>
  <c r="O106" i="24" s="1"/>
  <c r="Q106" i="24" s="1"/>
  <c r="M65" i="24"/>
  <c r="O65" i="24" s="1"/>
  <c r="Q105" i="24"/>
  <c r="R105" i="24"/>
  <c r="S112" i="24"/>
  <c r="L18" i="24"/>
  <c r="D18" i="24"/>
  <c r="J18" i="24"/>
  <c r="E18" i="24"/>
  <c r="K18" i="24"/>
  <c r="F18" i="24"/>
  <c r="I18" i="24"/>
  <c r="H18" i="24"/>
  <c r="G18" i="24"/>
  <c r="R82" i="24"/>
  <c r="Q82" i="24"/>
  <c r="Q104" i="24"/>
  <c r="R104" i="24"/>
  <c r="H109" i="24"/>
  <c r="E109" i="24"/>
  <c r="K109" i="24"/>
  <c r="I109" i="24"/>
  <c r="L109" i="24"/>
  <c r="R88" i="24"/>
  <c r="Q88" i="24"/>
  <c r="M39" i="24"/>
  <c r="O39" i="24" s="1"/>
  <c r="R46" i="24"/>
  <c r="Q46" i="24"/>
  <c r="E36" i="24"/>
  <c r="K36" i="24"/>
  <c r="F36" i="24"/>
  <c r="D36" i="24"/>
  <c r="J36" i="24"/>
  <c r="G36" i="24"/>
  <c r="I36" i="24"/>
  <c r="H36" i="24"/>
  <c r="L36" i="24"/>
  <c r="Q12" i="24"/>
  <c r="R12" i="24"/>
  <c r="R45" i="24"/>
  <c r="Q45" i="24"/>
  <c r="Q47" i="24"/>
  <c r="R47" i="24"/>
  <c r="S77" i="24"/>
  <c r="S100" i="24"/>
  <c r="D31" i="24"/>
  <c r="K31" i="24"/>
  <c r="I31" i="24"/>
  <c r="L31" i="24"/>
  <c r="J31" i="24"/>
  <c r="E31" i="24"/>
  <c r="G31" i="24"/>
  <c r="H31" i="24"/>
  <c r="F31" i="24"/>
  <c r="R67" i="24"/>
  <c r="Q67" i="24"/>
  <c r="Q66" i="24"/>
  <c r="R66" i="24"/>
  <c r="Q93" i="24"/>
  <c r="R93" i="24"/>
  <c r="R51" i="24"/>
  <c r="Q51" i="24"/>
  <c r="R94" i="24"/>
  <c r="Q94" i="24"/>
  <c r="S37" i="24"/>
  <c r="R59" i="24"/>
  <c r="Q59" i="24"/>
  <c r="S92" i="24"/>
  <c r="S56" i="24"/>
  <c r="S78" i="24"/>
  <c r="Q99" i="24"/>
  <c r="R99" i="24"/>
  <c r="S97" i="24"/>
  <c r="S23" i="24"/>
  <c r="S33" i="24"/>
  <c r="S111" i="24"/>
  <c r="S57" i="24"/>
  <c r="S64" i="24"/>
  <c r="S103" i="24"/>
  <c r="N114" i="18"/>
  <c r="H96" i="19" s="1"/>
  <c r="L99" i="18"/>
  <c r="L100" i="18"/>
  <c r="L104" i="18"/>
  <c r="L101" i="18"/>
  <c r="L102" i="18"/>
  <c r="L98" i="18"/>
  <c r="L103" i="18"/>
  <c r="G7" i="19"/>
  <c r="N79" i="18"/>
  <c r="N87" i="18"/>
  <c r="M94" i="18"/>
  <c r="G63" i="17"/>
  <c r="H63" i="17" s="1"/>
  <c r="F109" i="24" l="1"/>
  <c r="G109" i="24"/>
  <c r="D109" i="24"/>
  <c r="M108" i="24"/>
  <c r="R107" i="24"/>
  <c r="S107" i="24" s="1"/>
  <c r="Q58" i="24"/>
  <c r="Q20" i="24"/>
  <c r="Q62" i="24"/>
  <c r="U39" i="24"/>
  <c r="T39" i="24"/>
  <c r="R106" i="24"/>
  <c r="S106" i="24" s="1"/>
  <c r="T60" i="24"/>
  <c r="U60" i="24"/>
  <c r="R60" i="24"/>
  <c r="S60" i="24" s="1"/>
  <c r="U62" i="24"/>
  <c r="T62" i="24"/>
  <c r="U20" i="24"/>
  <c r="T20" i="24"/>
  <c r="N117" i="18"/>
  <c r="U106" i="24"/>
  <c r="T106" i="24"/>
  <c r="O108" i="24"/>
  <c r="R108" i="24" s="1"/>
  <c r="S108" i="24" s="1"/>
  <c r="U29" i="24"/>
  <c r="T29" i="24"/>
  <c r="Q29" i="24"/>
  <c r="U76" i="24"/>
  <c r="T76" i="24"/>
  <c r="Q76" i="24"/>
  <c r="U53" i="24"/>
  <c r="T53" i="24"/>
  <c r="R53" i="24"/>
  <c r="S53" i="24" s="1"/>
  <c r="U52" i="24"/>
  <c r="T52" i="24"/>
  <c r="U74" i="24"/>
  <c r="T74" i="24"/>
  <c r="R74" i="24"/>
  <c r="S74" i="24" s="1"/>
  <c r="U65" i="24"/>
  <c r="T65" i="24"/>
  <c r="U55" i="24"/>
  <c r="T55" i="24"/>
  <c r="Q55" i="24"/>
  <c r="U72" i="24"/>
  <c r="T72" i="24"/>
  <c r="R72" i="24"/>
  <c r="S72" i="24" s="1"/>
  <c r="R29" i="24"/>
  <c r="S29" i="24" s="1"/>
  <c r="R76" i="24"/>
  <c r="S76" i="24" s="1"/>
  <c r="Q53" i="24"/>
  <c r="Q52" i="24"/>
  <c r="Q74" i="24"/>
  <c r="U11" i="24"/>
  <c r="T11" i="24"/>
  <c r="R11" i="24"/>
  <c r="S11" i="24" s="1"/>
  <c r="U19" i="24"/>
  <c r="T19" i="24"/>
  <c r="R19" i="24"/>
  <c r="S19" i="24" s="1"/>
  <c r="U91" i="24"/>
  <c r="T91" i="24"/>
  <c r="R91" i="24"/>
  <c r="S91" i="24" s="1"/>
  <c r="U61" i="24"/>
  <c r="T61" i="24"/>
  <c r="R61" i="24"/>
  <c r="S61" i="24" s="1"/>
  <c r="U58" i="24"/>
  <c r="T58" i="24"/>
  <c r="U101" i="24"/>
  <c r="T101" i="24"/>
  <c r="Q101" i="24"/>
  <c r="U38" i="24"/>
  <c r="T38" i="24"/>
  <c r="R38" i="24"/>
  <c r="S38" i="24" s="1"/>
  <c r="U107" i="24"/>
  <c r="T107" i="24"/>
  <c r="U7" i="24"/>
  <c r="T7" i="24"/>
  <c r="Q7" i="24"/>
  <c r="Q11" i="24"/>
  <c r="U25" i="24"/>
  <c r="T25" i="24"/>
  <c r="Q25" i="24"/>
  <c r="U63" i="24"/>
  <c r="T63" i="24"/>
  <c r="Q38" i="24"/>
  <c r="O13" i="24"/>
  <c r="Q13" i="24" s="1"/>
  <c r="R7" i="24"/>
  <c r="S7" i="24" s="1"/>
  <c r="U27" i="24"/>
  <c r="T27" i="24"/>
  <c r="Q27" i="24"/>
  <c r="T48" i="24"/>
  <c r="U48" i="24"/>
  <c r="R48" i="24"/>
  <c r="S48" i="24" s="1"/>
  <c r="U16" i="24"/>
  <c r="T16" i="24"/>
  <c r="Q16" i="24"/>
  <c r="U113" i="24"/>
  <c r="T113" i="24"/>
  <c r="R113" i="24"/>
  <c r="S113" i="24" s="1"/>
  <c r="R25" i="24"/>
  <c r="S25" i="24" s="1"/>
  <c r="Q63" i="24"/>
  <c r="U8" i="24"/>
  <c r="T8" i="24"/>
  <c r="R8" i="24"/>
  <c r="S8" i="24" s="1"/>
  <c r="U73" i="24"/>
  <c r="T73" i="24"/>
  <c r="Q73" i="24"/>
  <c r="U21" i="24"/>
  <c r="T21" i="24"/>
  <c r="R21" i="24"/>
  <c r="S21" i="24" s="1"/>
  <c r="M10" i="24"/>
  <c r="M36" i="24"/>
  <c r="M18" i="24"/>
  <c r="S67" i="24"/>
  <c r="M31" i="24"/>
  <c r="O31" i="24" s="1"/>
  <c r="S88" i="24"/>
  <c r="R39" i="24"/>
  <c r="Q39" i="24"/>
  <c r="S99" i="24"/>
  <c r="S51" i="24"/>
  <c r="S45" i="24"/>
  <c r="S104" i="24"/>
  <c r="S82" i="24"/>
  <c r="S66" i="24"/>
  <c r="R65" i="24"/>
  <c r="Q65" i="24"/>
  <c r="S46" i="24"/>
  <c r="S59" i="24"/>
  <c r="S93" i="24"/>
  <c r="S94" i="24"/>
  <c r="S47" i="24"/>
  <c r="S12" i="24"/>
  <c r="S105" i="24"/>
  <c r="I103" i="19"/>
  <c r="I115" i="19" s="1"/>
  <c r="N89" i="18"/>
  <c r="G115" i="19"/>
  <c r="J7" i="19"/>
  <c r="C6" i="24" s="1"/>
  <c r="M98" i="18"/>
  <c r="N98" i="18" s="1"/>
  <c r="M104" i="18"/>
  <c r="N104" i="18" s="1"/>
  <c r="D103" i="19" s="1"/>
  <c r="M99" i="18"/>
  <c r="N99" i="18" s="1"/>
  <c r="D81" i="19" s="1"/>
  <c r="J81" i="19" s="1"/>
  <c r="C80" i="24" s="1"/>
  <c r="M100" i="18"/>
  <c r="N100" i="18" s="1"/>
  <c r="D82" i="19" s="1"/>
  <c r="J82" i="19" s="1"/>
  <c r="C81" i="24" s="1"/>
  <c r="M101" i="18"/>
  <c r="N101" i="18" s="1"/>
  <c r="D84" i="19" s="1"/>
  <c r="J84" i="19" s="1"/>
  <c r="C83" i="24" s="1"/>
  <c r="M102" i="18"/>
  <c r="N102" i="18" s="1"/>
  <c r="D85" i="19" s="1"/>
  <c r="J85" i="19" s="1"/>
  <c r="C84" i="24" s="1"/>
  <c r="M103" i="18"/>
  <c r="N103" i="18" s="1"/>
  <c r="D88" i="19" s="1"/>
  <c r="J88" i="19" s="1"/>
  <c r="C87" i="24" s="1"/>
  <c r="L105" i="18"/>
  <c r="H115" i="19"/>
  <c r="J96" i="19"/>
  <c r="C95" i="24" s="1"/>
  <c r="M109" i="24" l="1"/>
  <c r="O109" i="24" s="1"/>
  <c r="R109" i="24" s="1"/>
  <c r="S109" i="24" s="1"/>
  <c r="R13" i="24"/>
  <c r="S13" i="24" s="1"/>
  <c r="U31" i="24"/>
  <c r="T31" i="24"/>
  <c r="O18" i="24"/>
  <c r="Q18" i="24" s="1"/>
  <c r="U13" i="24"/>
  <c r="T13" i="24"/>
  <c r="O36" i="24"/>
  <c r="R36" i="24" s="1"/>
  <c r="S36" i="24" s="1"/>
  <c r="U108" i="24"/>
  <c r="T108" i="24"/>
  <c r="O10" i="24"/>
  <c r="R10" i="24" s="1"/>
  <c r="S10" i="24" s="1"/>
  <c r="Q108" i="24"/>
  <c r="H6" i="24"/>
  <c r="L6" i="24"/>
  <c r="I6" i="24"/>
  <c r="E6" i="24"/>
  <c r="F6" i="24"/>
  <c r="K6" i="24"/>
  <c r="G6" i="24"/>
  <c r="D6" i="24"/>
  <c r="J6" i="24"/>
  <c r="G81" i="24"/>
  <c r="I81" i="24"/>
  <c r="K81" i="24"/>
  <c r="H81" i="24"/>
  <c r="D81" i="24"/>
  <c r="J81" i="24"/>
  <c r="F81" i="24"/>
  <c r="E81" i="24"/>
  <c r="L81" i="24"/>
  <c r="F80" i="24"/>
  <c r="K80" i="24"/>
  <c r="D80" i="24"/>
  <c r="G80" i="24"/>
  <c r="J80" i="24"/>
  <c r="I80" i="24"/>
  <c r="H80" i="24"/>
  <c r="L80" i="24"/>
  <c r="E80" i="24"/>
  <c r="S65" i="24"/>
  <c r="F87" i="24"/>
  <c r="H87" i="24"/>
  <c r="D87" i="24"/>
  <c r="E87" i="24"/>
  <c r="L87" i="24"/>
  <c r="I87" i="24"/>
  <c r="J87" i="24"/>
  <c r="K87" i="24"/>
  <c r="G87" i="24"/>
  <c r="S39" i="24"/>
  <c r="I83" i="24"/>
  <c r="H83" i="24"/>
  <c r="K83" i="24"/>
  <c r="D83" i="24"/>
  <c r="J83" i="24"/>
  <c r="E83" i="24"/>
  <c r="L83" i="24"/>
  <c r="G83" i="24"/>
  <c r="F83" i="24"/>
  <c r="J84" i="24"/>
  <c r="K84" i="24"/>
  <c r="F84" i="24"/>
  <c r="E84" i="24"/>
  <c r="H84" i="24"/>
  <c r="D84" i="24"/>
  <c r="I84" i="24"/>
  <c r="G84" i="24"/>
  <c r="L84" i="24"/>
  <c r="K95" i="24"/>
  <c r="E95" i="24"/>
  <c r="D95" i="24"/>
  <c r="F95" i="24"/>
  <c r="J95" i="24"/>
  <c r="L95" i="24"/>
  <c r="I95" i="24"/>
  <c r="H95" i="24"/>
  <c r="G95" i="24"/>
  <c r="R31" i="24"/>
  <c r="Q31" i="24"/>
  <c r="J103" i="19"/>
  <c r="C102" i="24" s="1"/>
  <c r="D33" i="19"/>
  <c r="N105" i="18"/>
  <c r="M105" i="18"/>
  <c r="T109" i="24" l="1"/>
  <c r="U109" i="24"/>
  <c r="Q109" i="24"/>
  <c r="Q36" i="24"/>
  <c r="R18" i="24"/>
  <c r="S18" i="24" s="1"/>
  <c r="T36" i="24"/>
  <c r="U36" i="24"/>
  <c r="U10" i="24"/>
  <c r="T10" i="24"/>
  <c r="Q10" i="24"/>
  <c r="T18" i="24"/>
  <c r="U18" i="24"/>
  <c r="M6" i="24"/>
  <c r="M95" i="24"/>
  <c r="O95" i="24" s="1"/>
  <c r="R95" i="24" s="1"/>
  <c r="S31" i="24"/>
  <c r="F102" i="24"/>
  <c r="L102" i="24"/>
  <c r="I102" i="24"/>
  <c r="J102" i="24"/>
  <c r="G102" i="24"/>
  <c r="H102" i="24"/>
  <c r="E102" i="24"/>
  <c r="D102" i="24"/>
  <c r="K102" i="24"/>
  <c r="M87" i="24"/>
  <c r="O87" i="24" s="1"/>
  <c r="J33" i="19"/>
  <c r="C32" i="24" s="1"/>
  <c r="D115" i="19"/>
  <c r="U87" i="24" l="1"/>
  <c r="T87" i="24"/>
  <c r="U95" i="24"/>
  <c r="T95" i="24"/>
  <c r="O6" i="24"/>
  <c r="Q95" i="24"/>
  <c r="M102" i="24"/>
  <c r="O102" i="24" s="1"/>
  <c r="R102" i="24"/>
  <c r="S95" i="24"/>
  <c r="F32" i="24"/>
  <c r="F114" i="24" s="1"/>
  <c r="M80" i="24" s="1"/>
  <c r="O80" i="24" s="1"/>
  <c r="D32" i="24"/>
  <c r="D114" i="24" s="1"/>
  <c r="J32" i="24"/>
  <c r="J114" i="24" s="1"/>
  <c r="M84" i="24" s="1"/>
  <c r="O84" i="24" s="1"/>
  <c r="I32" i="24"/>
  <c r="I114" i="24" s="1"/>
  <c r="L32" i="24"/>
  <c r="L114" i="24" s="1"/>
  <c r="M86" i="24" s="1"/>
  <c r="O86" i="24" s="1"/>
  <c r="K32" i="24"/>
  <c r="K114" i="24" s="1"/>
  <c r="M85" i="24" s="1"/>
  <c r="O85" i="24" s="1"/>
  <c r="E32" i="24"/>
  <c r="E114" i="24" s="1"/>
  <c r="G32" i="24"/>
  <c r="H32" i="24"/>
  <c r="H114" i="24" s="1"/>
  <c r="C114" i="24"/>
  <c r="R87" i="24"/>
  <c r="Q87" i="24"/>
  <c r="J115" i="19"/>
  <c r="M83" i="24" l="1"/>
  <c r="O83" i="24" s="1"/>
  <c r="T83" i="24" s="1"/>
  <c r="U86" i="24"/>
  <c r="T86" i="24"/>
  <c r="U102" i="24"/>
  <c r="T102" i="24"/>
  <c r="U84" i="24"/>
  <c r="T84" i="24"/>
  <c r="M75" i="24"/>
  <c r="O75" i="24" s="1"/>
  <c r="T6" i="24"/>
  <c r="U6" i="24"/>
  <c r="U80" i="24"/>
  <c r="T80" i="24"/>
  <c r="U85" i="24"/>
  <c r="T85" i="24"/>
  <c r="Q102" i="24"/>
  <c r="Q80" i="24"/>
  <c r="R80" i="24"/>
  <c r="R85" i="24"/>
  <c r="Q85" i="24"/>
  <c r="R86" i="24"/>
  <c r="Q86" i="24"/>
  <c r="R6" i="24"/>
  <c r="Q6" i="24"/>
  <c r="S102" i="24"/>
  <c r="R84" i="24"/>
  <c r="Q84" i="24"/>
  <c r="S87" i="24"/>
  <c r="M32" i="24"/>
  <c r="G114" i="24"/>
  <c r="M81" i="24" s="1"/>
  <c r="O81" i="24" s="1"/>
  <c r="U83" i="24" l="1"/>
  <c r="O32" i="24"/>
  <c r="M114" i="24"/>
  <c r="U75" i="24"/>
  <c r="T75" i="24"/>
  <c r="U81" i="24"/>
  <c r="T81" i="24"/>
  <c r="S86" i="24"/>
  <c r="S85" i="24"/>
  <c r="R75" i="24"/>
  <c r="Q75" i="24"/>
  <c r="S6" i="24"/>
  <c r="Q81" i="24"/>
  <c r="R81" i="24"/>
  <c r="S84" i="24"/>
  <c r="S80" i="24"/>
  <c r="Q83" i="24"/>
  <c r="R83" i="24"/>
  <c r="B8" i="23" l="1"/>
  <c r="H19" i="22"/>
  <c r="U32" i="24"/>
  <c r="T32" i="24"/>
  <c r="S81" i="24"/>
  <c r="S83" i="24"/>
  <c r="S75" i="24"/>
  <c r="T114" i="24" l="1"/>
  <c r="Q32" i="24"/>
  <c r="Q114" i="24" s="1"/>
  <c r="U114" i="24"/>
  <c r="R32" i="24"/>
  <c r="O114" i="24"/>
  <c r="P6" i="24" a="1"/>
  <c r="P110" i="24" l="1"/>
  <c r="V110" i="24" s="1"/>
  <c r="P36" i="24"/>
  <c r="V36" i="24" s="1"/>
  <c r="P41" i="24"/>
  <c r="V41" i="24" s="1"/>
  <c r="P99" i="24"/>
  <c r="V99" i="24" s="1"/>
  <c r="P112" i="24"/>
  <c r="V112" i="24" s="1"/>
  <c r="P107" i="24"/>
  <c r="V107" i="24" s="1"/>
  <c r="P88" i="24"/>
  <c r="V88" i="24" s="1"/>
  <c r="P63" i="24"/>
  <c r="V63" i="24" s="1"/>
  <c r="P94" i="24"/>
  <c r="V94" i="24" s="1"/>
  <c r="P98" i="24"/>
  <c r="V98" i="24" s="1"/>
  <c r="P62" i="24"/>
  <c r="V62" i="24" s="1"/>
  <c r="P26" i="24"/>
  <c r="V26" i="24" s="1"/>
  <c r="P97" i="24"/>
  <c r="V97" i="24" s="1"/>
  <c r="P61" i="24"/>
  <c r="V61" i="24" s="1"/>
  <c r="P25" i="24"/>
  <c r="V25" i="24" s="1"/>
  <c r="P96" i="24"/>
  <c r="V96" i="24" s="1"/>
  <c r="P60" i="24"/>
  <c r="V60" i="24" s="1"/>
  <c r="P24" i="24"/>
  <c r="V24" i="24" s="1"/>
  <c r="P101" i="24"/>
  <c r="V101" i="24" s="1"/>
  <c r="P65" i="24"/>
  <c r="V65" i="24" s="1"/>
  <c r="P29" i="24"/>
  <c r="V29" i="24" s="1"/>
  <c r="P70" i="24"/>
  <c r="V70" i="24" s="1"/>
  <c r="P64" i="24"/>
  <c r="V64" i="24" s="1"/>
  <c r="P45" i="24"/>
  <c r="V45" i="24" s="1"/>
  <c r="P51" i="24"/>
  <c r="V51" i="24" s="1"/>
  <c r="P76" i="24"/>
  <c r="V76" i="24" s="1"/>
  <c r="P75" i="24"/>
  <c r="V75" i="24" s="1"/>
  <c r="P92" i="24"/>
  <c r="V92" i="24" s="1"/>
  <c r="P56" i="24"/>
  <c r="V56" i="24" s="1"/>
  <c r="P20" i="24"/>
  <c r="V20" i="24" s="1"/>
  <c r="P91" i="24"/>
  <c r="V91" i="24" s="1"/>
  <c r="P55" i="24"/>
  <c r="V55" i="24" s="1"/>
  <c r="P19" i="24"/>
  <c r="V19" i="24" s="1"/>
  <c r="P90" i="24"/>
  <c r="V90" i="24" s="1"/>
  <c r="P54" i="24"/>
  <c r="V54" i="24" s="1"/>
  <c r="P18" i="24"/>
  <c r="V18" i="24" s="1"/>
  <c r="P95" i="24"/>
  <c r="V95" i="24" s="1"/>
  <c r="P59" i="24"/>
  <c r="V59" i="24" s="1"/>
  <c r="P23" i="24"/>
  <c r="V23" i="24" s="1"/>
  <c r="P52" i="24"/>
  <c r="V52" i="24" s="1"/>
  <c r="P46" i="24"/>
  <c r="V46" i="24" s="1"/>
  <c r="P27" i="24"/>
  <c r="V27" i="24" s="1"/>
  <c r="P33" i="24"/>
  <c r="V33" i="24" s="1"/>
  <c r="P58" i="24"/>
  <c r="V58" i="24" s="1"/>
  <c r="P57" i="24"/>
  <c r="V57" i="24" s="1"/>
  <c r="P86" i="24"/>
  <c r="V86" i="24" s="1"/>
  <c r="P50" i="24"/>
  <c r="V50" i="24" s="1"/>
  <c r="P14" i="24"/>
  <c r="V14" i="24" s="1"/>
  <c r="P85" i="24"/>
  <c r="V85" i="24" s="1"/>
  <c r="P49" i="24"/>
  <c r="V49" i="24" s="1"/>
  <c r="P13" i="24"/>
  <c r="V13" i="24" s="1"/>
  <c r="P84" i="24"/>
  <c r="V84" i="24" s="1"/>
  <c r="P48" i="24"/>
  <c r="V48" i="24" s="1"/>
  <c r="P12" i="24"/>
  <c r="V12" i="24" s="1"/>
  <c r="P89" i="24"/>
  <c r="V89" i="24" s="1"/>
  <c r="P53" i="24"/>
  <c r="V53" i="24" s="1"/>
  <c r="P17" i="24"/>
  <c r="V17" i="24" s="1"/>
  <c r="P34" i="24"/>
  <c r="V34" i="24" s="1"/>
  <c r="P28" i="24"/>
  <c r="V28" i="24" s="1"/>
  <c r="P9" i="24"/>
  <c r="V9" i="24" s="1"/>
  <c r="P15" i="24"/>
  <c r="V15" i="24" s="1"/>
  <c r="P40" i="24"/>
  <c r="V40" i="24" s="1"/>
  <c r="P39" i="24"/>
  <c r="V39" i="24" s="1"/>
  <c r="P80" i="24"/>
  <c r="V80" i="24" s="1"/>
  <c r="P44" i="24"/>
  <c r="V44" i="24" s="1"/>
  <c r="P8" i="24"/>
  <c r="V8" i="24" s="1"/>
  <c r="P79" i="24"/>
  <c r="V79" i="24" s="1"/>
  <c r="P43" i="24"/>
  <c r="V43" i="24" s="1"/>
  <c r="P7" i="24"/>
  <c r="V7" i="24" s="1"/>
  <c r="P78" i="24"/>
  <c r="V78" i="24" s="1"/>
  <c r="P42" i="24"/>
  <c r="V42" i="24" s="1"/>
  <c r="P6" i="24"/>
  <c r="P83" i="24"/>
  <c r="V83" i="24" s="1"/>
  <c r="P47" i="24"/>
  <c r="V47" i="24" s="1"/>
  <c r="P11" i="24"/>
  <c r="V11" i="24" s="1"/>
  <c r="P16" i="24"/>
  <c r="V16" i="24" s="1"/>
  <c r="P10" i="24"/>
  <c r="V10" i="24" s="1"/>
  <c r="P105" i="24"/>
  <c r="V105" i="24" s="1"/>
  <c r="P81" i="24"/>
  <c r="V81" i="24" s="1"/>
  <c r="P22" i="24"/>
  <c r="V22" i="24" s="1"/>
  <c r="P21" i="24"/>
  <c r="V21" i="24" s="1"/>
  <c r="P74" i="24"/>
  <c r="V74" i="24" s="1"/>
  <c r="P38" i="24"/>
  <c r="V38" i="24" s="1"/>
  <c r="P109" i="24"/>
  <c r="V109" i="24" s="1"/>
  <c r="P73" i="24"/>
  <c r="V73" i="24" s="1"/>
  <c r="P37" i="24"/>
  <c r="V37" i="24" s="1"/>
  <c r="P108" i="24"/>
  <c r="V108" i="24" s="1"/>
  <c r="P72" i="24"/>
  <c r="V72" i="24" s="1"/>
  <c r="P113" i="24"/>
  <c r="V113" i="24" s="1"/>
  <c r="P77" i="24"/>
  <c r="V77" i="24" s="1"/>
  <c r="P106" i="24"/>
  <c r="V106" i="24" s="1"/>
  <c r="P100" i="24"/>
  <c r="V100" i="24" s="1"/>
  <c r="P87" i="24"/>
  <c r="V87" i="24" s="1"/>
  <c r="P111" i="24"/>
  <c r="V111" i="24" s="1"/>
  <c r="P104" i="24"/>
  <c r="V104" i="24" s="1"/>
  <c r="P68" i="24"/>
  <c r="V68" i="24" s="1"/>
  <c r="P32" i="24"/>
  <c r="V32" i="24" s="1"/>
  <c r="P103" i="24"/>
  <c r="V103" i="24" s="1"/>
  <c r="P67" i="24"/>
  <c r="V67" i="24" s="1"/>
  <c r="P31" i="24"/>
  <c r="V31" i="24" s="1"/>
  <c r="P102" i="24"/>
  <c r="V102" i="24" s="1"/>
  <c r="P66" i="24"/>
  <c r="V66" i="24" s="1"/>
  <c r="P30" i="24"/>
  <c r="V30" i="24" s="1"/>
  <c r="P71" i="24"/>
  <c r="V71" i="24" s="1"/>
  <c r="P35" i="24"/>
  <c r="V35" i="24" s="1"/>
  <c r="P82" i="24"/>
  <c r="V82" i="24" s="1"/>
  <c r="P69" i="24"/>
  <c r="V69" i="24" s="1"/>
  <c r="P93" i="24"/>
  <c r="V93" i="24" s="1"/>
  <c r="I29" i="22"/>
  <c r="Q14" i="23"/>
  <c r="N66" i="23" s="1"/>
  <c r="F29" i="22"/>
  <c r="H20" i="22"/>
  <c r="J14" i="23"/>
  <c r="H66" i="23" s="1"/>
  <c r="S32" i="24"/>
  <c r="S114" i="24" s="1"/>
  <c r="R114" i="24"/>
  <c r="J29" i="22"/>
  <c r="Q15" i="23"/>
  <c r="P66" i="23" s="1"/>
  <c r="J16" i="23"/>
  <c r="J66" i="23" s="1"/>
  <c r="G29" i="22"/>
  <c r="O11" i="23" l="1"/>
  <c r="E52" i="22"/>
  <c r="F52" i="22"/>
  <c r="H21" i="22"/>
  <c r="P114" i="24"/>
  <c r="D17" i="23" s="1"/>
  <c r="V6" i="24"/>
  <c r="H29" i="22"/>
  <c r="J17" i="23"/>
  <c r="V114" i="24" l="1"/>
  <c r="D23" i="23" s="1"/>
  <c r="O20" i="23" s="1"/>
  <c r="W6" i="24" a="1"/>
  <c r="L66" i="23"/>
  <c r="J37" i="23"/>
  <c r="W97" i="24" l="1"/>
  <c r="W55" i="24"/>
  <c r="W54" i="24"/>
  <c r="W95" i="24"/>
  <c r="W23" i="24"/>
  <c r="W58" i="24"/>
  <c r="W45" i="24"/>
  <c r="W56" i="24"/>
  <c r="W51" i="24"/>
  <c r="W85" i="24"/>
  <c r="W49" i="24"/>
  <c r="W13" i="24"/>
  <c r="W84" i="24"/>
  <c r="W48" i="24"/>
  <c r="W12" i="24"/>
  <c r="W89" i="24"/>
  <c r="W53" i="24"/>
  <c r="W17" i="24"/>
  <c r="W88" i="24"/>
  <c r="W52" i="24"/>
  <c r="W16" i="24"/>
  <c r="W27" i="24"/>
  <c r="W39" i="24"/>
  <c r="W38" i="24"/>
  <c r="W26" i="24"/>
  <c r="W33" i="24"/>
  <c r="W32" i="24"/>
  <c r="W79" i="24"/>
  <c r="W43" i="24"/>
  <c r="W7" i="24"/>
  <c r="W78" i="24"/>
  <c r="W42" i="24"/>
  <c r="W6" i="24"/>
  <c r="W83" i="24"/>
  <c r="W47" i="24"/>
  <c r="W11" i="24"/>
  <c r="W82" i="24"/>
  <c r="W46" i="24"/>
  <c r="W10" i="24"/>
  <c r="W9" i="24"/>
  <c r="W21" i="24"/>
  <c r="W20" i="24"/>
  <c r="W8" i="24"/>
  <c r="W15" i="24"/>
  <c r="W14" i="24"/>
  <c r="W109" i="24"/>
  <c r="W73" i="24"/>
  <c r="W37" i="24"/>
  <c r="W108" i="24"/>
  <c r="W72" i="24"/>
  <c r="W36" i="24"/>
  <c r="W113" i="24"/>
  <c r="W77" i="24"/>
  <c r="W41" i="24"/>
  <c r="W112" i="24"/>
  <c r="W76" i="24"/>
  <c r="W40" i="24"/>
  <c r="W99" i="24"/>
  <c r="W111" i="24"/>
  <c r="W110" i="24"/>
  <c r="W98" i="24"/>
  <c r="W105" i="24"/>
  <c r="W104" i="24"/>
  <c r="W103" i="24"/>
  <c r="W67" i="24"/>
  <c r="W31" i="24"/>
  <c r="W102" i="24"/>
  <c r="W66" i="24"/>
  <c r="W30" i="24"/>
  <c r="W107" i="24"/>
  <c r="W71" i="24"/>
  <c r="W35" i="24"/>
  <c r="W106" i="24"/>
  <c r="W70" i="24"/>
  <c r="W34" i="24"/>
  <c r="W81" i="24"/>
  <c r="W93" i="24"/>
  <c r="W92" i="24"/>
  <c r="W80" i="24"/>
  <c r="W87" i="24"/>
  <c r="W86" i="24"/>
  <c r="W61" i="24"/>
  <c r="W25" i="24"/>
  <c r="W96" i="24"/>
  <c r="W60" i="24"/>
  <c r="W24" i="24"/>
  <c r="W101" i="24"/>
  <c r="W65" i="24"/>
  <c r="W29" i="24"/>
  <c r="W100" i="24"/>
  <c r="W64" i="24"/>
  <c r="W28" i="24"/>
  <c r="W63" i="24"/>
  <c r="W75" i="24"/>
  <c r="W74" i="24"/>
  <c r="W62" i="24"/>
  <c r="W69" i="24"/>
  <c r="W68" i="24"/>
  <c r="W91" i="24"/>
  <c r="W19" i="24"/>
  <c r="W90" i="24"/>
  <c r="W18" i="24"/>
  <c r="W59" i="24"/>
  <c r="W94" i="24"/>
  <c r="W22" i="24"/>
  <c r="W57" i="24"/>
  <c r="W44" i="24"/>
  <c r="W50" i="24"/>
  <c r="AC44" i="24" l="1"/>
  <c r="AB44" i="24"/>
  <c r="AC29" i="24"/>
  <c r="AB29" i="24"/>
  <c r="AC111" i="24"/>
  <c r="AB111" i="24"/>
  <c r="AC47" i="24"/>
  <c r="AB47" i="24"/>
  <c r="AC53" i="24"/>
  <c r="AB53" i="24"/>
  <c r="AC49" i="24"/>
  <c r="AB49" i="24"/>
  <c r="AC57" i="24"/>
  <c r="AB57" i="24"/>
  <c r="AC19" i="24"/>
  <c r="AB19" i="24"/>
  <c r="AC65" i="24"/>
  <c r="AB65" i="24"/>
  <c r="AC61" i="24"/>
  <c r="AB61" i="24"/>
  <c r="AC81" i="24"/>
  <c r="AB81" i="24"/>
  <c r="AC113" i="24"/>
  <c r="AB113" i="24"/>
  <c r="AC9" i="24"/>
  <c r="AB9" i="24"/>
  <c r="AC79" i="24"/>
  <c r="AB79" i="24"/>
  <c r="AC27" i="24"/>
  <c r="AB27" i="24"/>
  <c r="AC89" i="24"/>
  <c r="AB89" i="24"/>
  <c r="AC95" i="24"/>
  <c r="AB95" i="24"/>
  <c r="AC22" i="24"/>
  <c r="AB22" i="24"/>
  <c r="AC63" i="24"/>
  <c r="AB63" i="24"/>
  <c r="AC86" i="24"/>
  <c r="AB86" i="24"/>
  <c r="AC30" i="24"/>
  <c r="AB30" i="24"/>
  <c r="AC40" i="24"/>
  <c r="AB40" i="24"/>
  <c r="AC10" i="24"/>
  <c r="AB10" i="24"/>
  <c r="AC6" i="24"/>
  <c r="AB6" i="24"/>
  <c r="AC16" i="24"/>
  <c r="AB16" i="24"/>
  <c r="AC12" i="24"/>
  <c r="AB12" i="24"/>
  <c r="AC54" i="24"/>
  <c r="AB54" i="24"/>
  <c r="AC94" i="24"/>
  <c r="AB94" i="24"/>
  <c r="AC28" i="24"/>
  <c r="AB28" i="24"/>
  <c r="AC87" i="24"/>
  <c r="AB87" i="24"/>
  <c r="AC66" i="24"/>
  <c r="AB66" i="24"/>
  <c r="AC76" i="24"/>
  <c r="AB76" i="24"/>
  <c r="AC46" i="24"/>
  <c r="AB46" i="24"/>
  <c r="AC33" i="24"/>
  <c r="AB33" i="24"/>
  <c r="AC56" i="24"/>
  <c r="AB56" i="24"/>
  <c r="AC50" i="24"/>
  <c r="AB50" i="24"/>
  <c r="AC18" i="24"/>
  <c r="AB18" i="24"/>
  <c r="AC62" i="24"/>
  <c r="AB62" i="24"/>
  <c r="AC100" i="24"/>
  <c r="AB100" i="24"/>
  <c r="AC96" i="24"/>
  <c r="AB96" i="24"/>
  <c r="AC92" i="24"/>
  <c r="AB92" i="24"/>
  <c r="AC35" i="24"/>
  <c r="AB35" i="24"/>
  <c r="AC31" i="24"/>
  <c r="AB31" i="24"/>
  <c r="AC110" i="24"/>
  <c r="AB110" i="24"/>
  <c r="AC41" i="24"/>
  <c r="AB41" i="24"/>
  <c r="AB37" i="24"/>
  <c r="AC37" i="24"/>
  <c r="AC20" i="24"/>
  <c r="AB20" i="24"/>
  <c r="AC11" i="24"/>
  <c r="AB11" i="24"/>
  <c r="AC7" i="24"/>
  <c r="AB7" i="24"/>
  <c r="AC38" i="24"/>
  <c r="AB38" i="24"/>
  <c r="AC17" i="24"/>
  <c r="AB17" i="24"/>
  <c r="AC13" i="24"/>
  <c r="AB13" i="24"/>
  <c r="AC58" i="24"/>
  <c r="AB58" i="24"/>
  <c r="AC99" i="24"/>
  <c r="AB99" i="24"/>
  <c r="AC103" i="24"/>
  <c r="AB103" i="24"/>
  <c r="AC90" i="24"/>
  <c r="AB90" i="24"/>
  <c r="AC74" i="24"/>
  <c r="AB74" i="24"/>
  <c r="AC25" i="24"/>
  <c r="AB25" i="24"/>
  <c r="AC93" i="24"/>
  <c r="AB93" i="24"/>
  <c r="AC71" i="24"/>
  <c r="AB71" i="24"/>
  <c r="AC67" i="24"/>
  <c r="AB67" i="24"/>
  <c r="AC77" i="24"/>
  <c r="AB77" i="24"/>
  <c r="AC73" i="24"/>
  <c r="AB73" i="24"/>
  <c r="AC21" i="24"/>
  <c r="AB21" i="24"/>
  <c r="AC43" i="24"/>
  <c r="AB43" i="24"/>
  <c r="AB39" i="24"/>
  <c r="AC39" i="24"/>
  <c r="AC23" i="24"/>
  <c r="AB23" i="24"/>
  <c r="AC75" i="24"/>
  <c r="AB75" i="24"/>
  <c r="AC107" i="24"/>
  <c r="AB107" i="24"/>
  <c r="AC109" i="24"/>
  <c r="AB109" i="24"/>
  <c r="AC83" i="24"/>
  <c r="AB83" i="24"/>
  <c r="AC85" i="24"/>
  <c r="AB85" i="24"/>
  <c r="AC91" i="24"/>
  <c r="AB91" i="24"/>
  <c r="AC101" i="24"/>
  <c r="AB101" i="24"/>
  <c r="AC34" i="24"/>
  <c r="AB34" i="24"/>
  <c r="AC104" i="24"/>
  <c r="AB104" i="24"/>
  <c r="AC36" i="24"/>
  <c r="AB36" i="24"/>
  <c r="AC14" i="24"/>
  <c r="AB14" i="24"/>
  <c r="AC32" i="24"/>
  <c r="AB32" i="24"/>
  <c r="AC51" i="24"/>
  <c r="AB51" i="24"/>
  <c r="AC68" i="24"/>
  <c r="AB68" i="24"/>
  <c r="AC24" i="24"/>
  <c r="AB24" i="24"/>
  <c r="AC70" i="24"/>
  <c r="AB70" i="24"/>
  <c r="AC105" i="24"/>
  <c r="AB105" i="24"/>
  <c r="AC72" i="24"/>
  <c r="AB72" i="24"/>
  <c r="AC15" i="24"/>
  <c r="AB15" i="24"/>
  <c r="AC42" i="24"/>
  <c r="AB42" i="24"/>
  <c r="AC52" i="24"/>
  <c r="AB52" i="24"/>
  <c r="AC48" i="24"/>
  <c r="AB48" i="24"/>
  <c r="AC55" i="24"/>
  <c r="AB55" i="24"/>
  <c r="AC59" i="24"/>
  <c r="AB59" i="24"/>
  <c r="AC69" i="24"/>
  <c r="AB69" i="24"/>
  <c r="AC64" i="24"/>
  <c r="AB64" i="24"/>
  <c r="AC60" i="24"/>
  <c r="AB60" i="24"/>
  <c r="AC80" i="24"/>
  <c r="AB80" i="24"/>
  <c r="AC106" i="24"/>
  <c r="AB106" i="24"/>
  <c r="AC102" i="24"/>
  <c r="AB102" i="24"/>
  <c r="AC98" i="24"/>
  <c r="AB98" i="24"/>
  <c r="AC112" i="24"/>
  <c r="AB112" i="24"/>
  <c r="AC108" i="24"/>
  <c r="AB108" i="24"/>
  <c r="AC8" i="24"/>
  <c r="AB8" i="24"/>
  <c r="AC82" i="24"/>
  <c r="AB82" i="24"/>
  <c r="AC78" i="24"/>
  <c r="AB78" i="24"/>
  <c r="AC26" i="24"/>
  <c r="AB26" i="24"/>
  <c r="AC88" i="24"/>
  <c r="AB88" i="24"/>
  <c r="AC84" i="24"/>
  <c r="AB84" i="24"/>
  <c r="AC45" i="24"/>
  <c r="AB45" i="24"/>
  <c r="AC97" i="24"/>
  <c r="AB97" i="24"/>
  <c r="Z34" i="24"/>
  <c r="Y34" i="24"/>
  <c r="Z40" i="24"/>
  <c r="Y40" i="24"/>
  <c r="W114" i="24"/>
  <c r="Y6" i="24"/>
  <c r="X6" i="24" a="1"/>
  <c r="Z6" i="24"/>
  <c r="Z54" i="24"/>
  <c r="Y54" i="24"/>
  <c r="Y94" i="24"/>
  <c r="Z94" i="24"/>
  <c r="Y68" i="24"/>
  <c r="Z68" i="24"/>
  <c r="Z28" i="24"/>
  <c r="Y28" i="24"/>
  <c r="Z87" i="24"/>
  <c r="Y87" i="24"/>
  <c r="Y70" i="24"/>
  <c r="Z70" i="24"/>
  <c r="Y105" i="24"/>
  <c r="Z105" i="24"/>
  <c r="Z72" i="24"/>
  <c r="Y72" i="24"/>
  <c r="Z46" i="24"/>
  <c r="Y46" i="24"/>
  <c r="Z33" i="24"/>
  <c r="Y33" i="24"/>
  <c r="Y52" i="24"/>
  <c r="Z52" i="24"/>
  <c r="Z56" i="24"/>
  <c r="Y56" i="24"/>
  <c r="Z59" i="24"/>
  <c r="Y59" i="24"/>
  <c r="Z102" i="24"/>
  <c r="Y102" i="24"/>
  <c r="Z45" i="24"/>
  <c r="Y45" i="24"/>
  <c r="Z92" i="24"/>
  <c r="Y92" i="24"/>
  <c r="Y37" i="24"/>
  <c r="Z37" i="24"/>
  <c r="Z13" i="24"/>
  <c r="Y13" i="24"/>
  <c r="Z29" i="24"/>
  <c r="Y29" i="24"/>
  <c r="Z77" i="24"/>
  <c r="Y77" i="24"/>
  <c r="Y53" i="24"/>
  <c r="Z53" i="24"/>
  <c r="Z23" i="24"/>
  <c r="Y23" i="24"/>
  <c r="Y22" i="24"/>
  <c r="Z22" i="24"/>
  <c r="Z91" i="24"/>
  <c r="Y91" i="24"/>
  <c r="Z63" i="24"/>
  <c r="Y63" i="24"/>
  <c r="Y101" i="24"/>
  <c r="Z101" i="24"/>
  <c r="Y86" i="24"/>
  <c r="Z86" i="24"/>
  <c r="Z30" i="24"/>
  <c r="Y30" i="24"/>
  <c r="Z104" i="24"/>
  <c r="Y104" i="24"/>
  <c r="Z36" i="24"/>
  <c r="Y36" i="24"/>
  <c r="Z14" i="24"/>
  <c r="Y14" i="24"/>
  <c r="Y10" i="24"/>
  <c r="Z10" i="24"/>
  <c r="Z32" i="24"/>
  <c r="Y32" i="24"/>
  <c r="Y16" i="24"/>
  <c r="Z16" i="24"/>
  <c r="Z12" i="24"/>
  <c r="Y12" i="24"/>
  <c r="Z51" i="24"/>
  <c r="Y51" i="24"/>
  <c r="Z24" i="24"/>
  <c r="Y24" i="24"/>
  <c r="Y66" i="24"/>
  <c r="Z66" i="24"/>
  <c r="Y76" i="24"/>
  <c r="Z76" i="24"/>
  <c r="Z15" i="24"/>
  <c r="Y15" i="24"/>
  <c r="Z42" i="24"/>
  <c r="Y42" i="24"/>
  <c r="Z48" i="24"/>
  <c r="Y48" i="24"/>
  <c r="Z55" i="24"/>
  <c r="Y55" i="24"/>
  <c r="Z69" i="24"/>
  <c r="Y69" i="24"/>
  <c r="Y64" i="24"/>
  <c r="Z64" i="24"/>
  <c r="Y60" i="24"/>
  <c r="Z60" i="24"/>
  <c r="Z80" i="24"/>
  <c r="Y80" i="24"/>
  <c r="Z106" i="24"/>
  <c r="Y106" i="24"/>
  <c r="Z98" i="24"/>
  <c r="Y98" i="24"/>
  <c r="Y112" i="24"/>
  <c r="Z112" i="24"/>
  <c r="Y108" i="24"/>
  <c r="Z108" i="24"/>
  <c r="Z8" i="24"/>
  <c r="Y8" i="24"/>
  <c r="Y82" i="24"/>
  <c r="Z82" i="24"/>
  <c r="Z78" i="24"/>
  <c r="Y78" i="24"/>
  <c r="Z26" i="24"/>
  <c r="Y26" i="24"/>
  <c r="Z88" i="24"/>
  <c r="Y88" i="24"/>
  <c r="Z84" i="24"/>
  <c r="Y84" i="24"/>
  <c r="Z97" i="24"/>
  <c r="Y97" i="24"/>
  <c r="Z50" i="24"/>
  <c r="Y50" i="24"/>
  <c r="Z18" i="24"/>
  <c r="Y18" i="24"/>
  <c r="Z62" i="24"/>
  <c r="Y62" i="24"/>
  <c r="Z100" i="24"/>
  <c r="Y100" i="24"/>
  <c r="Z96" i="24"/>
  <c r="Y96" i="24"/>
  <c r="Z35" i="24"/>
  <c r="Y35" i="24"/>
  <c r="Z31" i="24"/>
  <c r="Y31" i="24"/>
  <c r="Z110" i="24"/>
  <c r="Y110" i="24"/>
  <c r="Z41" i="24"/>
  <c r="Y41" i="24"/>
  <c r="Z20" i="24"/>
  <c r="Y20" i="24"/>
  <c r="Z11" i="24"/>
  <c r="Y11" i="24"/>
  <c r="Z7" i="24"/>
  <c r="Y7" i="24"/>
  <c r="Z38" i="24"/>
  <c r="Y38" i="24"/>
  <c r="Z17" i="24"/>
  <c r="Y17" i="24"/>
  <c r="Y58" i="24"/>
  <c r="Z58" i="24"/>
  <c r="Z44" i="24"/>
  <c r="Y44" i="24"/>
  <c r="Z90" i="24"/>
  <c r="Y90" i="24"/>
  <c r="Y74" i="24"/>
  <c r="Z74" i="24"/>
  <c r="Z25" i="24"/>
  <c r="Y25" i="24"/>
  <c r="Y93" i="24"/>
  <c r="Z93" i="24"/>
  <c r="Y71" i="24"/>
  <c r="Z71" i="24"/>
  <c r="Z67" i="24"/>
  <c r="Y67" i="24"/>
  <c r="Y111" i="24"/>
  <c r="Z111" i="24"/>
  <c r="Z73" i="24"/>
  <c r="Y73" i="24"/>
  <c r="Z21" i="24"/>
  <c r="Y21" i="24"/>
  <c r="Z47" i="24"/>
  <c r="Y47" i="24"/>
  <c r="Y43" i="24"/>
  <c r="Z43" i="24"/>
  <c r="Z39" i="24"/>
  <c r="Y39" i="24"/>
  <c r="Z49" i="24"/>
  <c r="Y49" i="24"/>
  <c r="Z57" i="24"/>
  <c r="Y57" i="24"/>
  <c r="Z19" i="24"/>
  <c r="Y19" i="24"/>
  <c r="Z75" i="24"/>
  <c r="Y75" i="24"/>
  <c r="Y65" i="24"/>
  <c r="Z65" i="24"/>
  <c r="Z61" i="24"/>
  <c r="Y61" i="24"/>
  <c r="Z81" i="24"/>
  <c r="Y81" i="24"/>
  <c r="Z107" i="24"/>
  <c r="Y107" i="24"/>
  <c r="Z103" i="24"/>
  <c r="Y103" i="24"/>
  <c r="Z99" i="24"/>
  <c r="Y99" i="24"/>
  <c r="Z113" i="24"/>
  <c r="Y113" i="24"/>
  <c r="Z109" i="24"/>
  <c r="Y109" i="24"/>
  <c r="Z9" i="24"/>
  <c r="Y9" i="24"/>
  <c r="Z83" i="24"/>
  <c r="Y83" i="24"/>
  <c r="Y79" i="24"/>
  <c r="Z79" i="24"/>
  <c r="Z27" i="24"/>
  <c r="Y27" i="24"/>
  <c r="Z89" i="24"/>
  <c r="Y89" i="24"/>
  <c r="Y85" i="24"/>
  <c r="Z85" i="24"/>
  <c r="Z95" i="24"/>
  <c r="Y95" i="24"/>
  <c r="AA44" i="24" l="1"/>
  <c r="AA100" i="24"/>
  <c r="AA78" i="24"/>
  <c r="AA108" i="24"/>
  <c r="AA106" i="24"/>
  <c r="AA55" i="24"/>
  <c r="AA76" i="24"/>
  <c r="AA24" i="24"/>
  <c r="AA51" i="24"/>
  <c r="AA36" i="24"/>
  <c r="AA86" i="24"/>
  <c r="AA101" i="24"/>
  <c r="AA53" i="24"/>
  <c r="AA77" i="24"/>
  <c r="AA29" i="24"/>
  <c r="AA56" i="24"/>
  <c r="AA72" i="24"/>
  <c r="AA68" i="24"/>
  <c r="AA95" i="24"/>
  <c r="AA89" i="24"/>
  <c r="AA109" i="24"/>
  <c r="AA113" i="24"/>
  <c r="AA81" i="24"/>
  <c r="AA61" i="24"/>
  <c r="AA111" i="24"/>
  <c r="AA67" i="24"/>
  <c r="AA74" i="24"/>
  <c r="AA90" i="24"/>
  <c r="AA11" i="24"/>
  <c r="AA41" i="24"/>
  <c r="AA96" i="24"/>
  <c r="AA88" i="24"/>
  <c r="AA112" i="24"/>
  <c r="AA98" i="24"/>
  <c r="AA60" i="24"/>
  <c r="AA64" i="24"/>
  <c r="AA16" i="24"/>
  <c r="AA14" i="24"/>
  <c r="AA45" i="24"/>
  <c r="Y114" i="24"/>
  <c r="AA79" i="24"/>
  <c r="AA83" i="24"/>
  <c r="AA107" i="24"/>
  <c r="AA49" i="24"/>
  <c r="AA39" i="24"/>
  <c r="AA73" i="24"/>
  <c r="AA20" i="24"/>
  <c r="AA82" i="24"/>
  <c r="AA69" i="24"/>
  <c r="AA15" i="24"/>
  <c r="AA22" i="24"/>
  <c r="AA23" i="24"/>
  <c r="AA37" i="24"/>
  <c r="AA102" i="24"/>
  <c r="AA52" i="24"/>
  <c r="AA46" i="24"/>
  <c r="AA28" i="24"/>
  <c r="J28" i="23"/>
  <c r="H67" i="23" s="1"/>
  <c r="F30" i="22"/>
  <c r="AA9" i="24"/>
  <c r="AA103" i="24"/>
  <c r="AA21" i="24"/>
  <c r="AA93" i="24"/>
  <c r="AA7" i="24"/>
  <c r="AA35" i="24"/>
  <c r="AA97" i="24"/>
  <c r="AA84" i="24"/>
  <c r="AA80" i="24"/>
  <c r="AA42" i="24"/>
  <c r="AA12" i="24"/>
  <c r="AA32" i="24"/>
  <c r="AA30" i="24"/>
  <c r="AA92" i="24"/>
  <c r="Z114" i="24"/>
  <c r="AA6" i="24"/>
  <c r="AA47" i="24"/>
  <c r="AA27" i="24"/>
  <c r="AA65" i="24"/>
  <c r="AA19" i="24"/>
  <c r="AA57" i="24"/>
  <c r="AA71" i="24"/>
  <c r="AA58" i="24"/>
  <c r="AA17" i="24"/>
  <c r="AA18" i="24"/>
  <c r="AA8" i="24"/>
  <c r="AA48" i="24"/>
  <c r="AA104" i="24"/>
  <c r="AA33" i="24"/>
  <c r="AA105" i="24"/>
  <c r="AA70" i="24"/>
  <c r="AB114" i="24"/>
  <c r="AA34" i="24"/>
  <c r="AA75" i="24"/>
  <c r="AA85" i="24"/>
  <c r="AA99" i="24"/>
  <c r="AA43" i="24"/>
  <c r="AA25" i="24"/>
  <c r="AA38" i="24"/>
  <c r="AA110" i="24"/>
  <c r="AA31" i="24"/>
  <c r="AA62" i="24"/>
  <c r="AA50" i="24"/>
  <c r="AA26" i="24"/>
  <c r="AA66" i="24"/>
  <c r="AA10" i="24"/>
  <c r="AA63" i="24"/>
  <c r="AA91" i="24"/>
  <c r="AA13" i="24"/>
  <c r="AA59" i="24"/>
  <c r="AA87" i="24"/>
  <c r="AA94" i="24"/>
  <c r="AA54" i="24"/>
  <c r="AC114" i="24"/>
  <c r="AA40" i="24"/>
  <c r="X36" i="24"/>
  <c r="X32" i="24"/>
  <c r="X102" i="24"/>
  <c r="X104" i="24"/>
  <c r="X101" i="24"/>
  <c r="X29" i="24"/>
  <c r="X64" i="24"/>
  <c r="X99" i="24"/>
  <c r="X27" i="24"/>
  <c r="X97" i="24"/>
  <c r="X14" i="24"/>
  <c r="X96" i="24"/>
  <c r="X24" i="24"/>
  <c r="X98" i="24"/>
  <c r="X95" i="24"/>
  <c r="X94" i="24"/>
  <c r="X22" i="24"/>
  <c r="X57" i="24"/>
  <c r="X8" i="24"/>
  <c r="X25" i="24"/>
  <c r="X54" i="24"/>
  <c r="X56" i="24"/>
  <c r="X89" i="24"/>
  <c r="X17" i="24"/>
  <c r="X52" i="24"/>
  <c r="X87" i="24"/>
  <c r="X15" i="24"/>
  <c r="X37" i="24"/>
  <c r="X49" i="24"/>
  <c r="X90" i="24"/>
  <c r="X7" i="24"/>
  <c r="X23" i="24"/>
  <c r="X18" i="24"/>
  <c r="X84" i="24"/>
  <c r="X48" i="24"/>
  <c r="X12" i="24"/>
  <c r="X86" i="24"/>
  <c r="X50" i="24"/>
  <c r="X83" i="24"/>
  <c r="X47" i="24"/>
  <c r="X11" i="24"/>
  <c r="X82" i="24"/>
  <c r="X46" i="24"/>
  <c r="X10" i="24"/>
  <c r="X81" i="24"/>
  <c r="X45" i="24"/>
  <c r="X9" i="24"/>
  <c r="X67" i="24"/>
  <c r="X19" i="24"/>
  <c r="X91" i="24"/>
  <c r="X31" i="24"/>
  <c r="X78" i="24"/>
  <c r="X42" i="24"/>
  <c r="X6" i="24"/>
  <c r="X80" i="24"/>
  <c r="X113" i="24"/>
  <c r="X77" i="24"/>
  <c r="X41" i="24"/>
  <c r="X112" i="24"/>
  <c r="X76" i="24"/>
  <c r="X40" i="24"/>
  <c r="X111" i="24"/>
  <c r="X75" i="24"/>
  <c r="X39" i="24"/>
  <c r="X79" i="24"/>
  <c r="X38" i="24"/>
  <c r="X109" i="24"/>
  <c r="X55" i="24"/>
  <c r="X13" i="24"/>
  <c r="X108" i="24"/>
  <c r="X72" i="24"/>
  <c r="X110" i="24"/>
  <c r="X74" i="24"/>
  <c r="X107" i="24"/>
  <c r="X71" i="24"/>
  <c r="X35" i="24"/>
  <c r="X106" i="24"/>
  <c r="X70" i="24"/>
  <c r="X34" i="24"/>
  <c r="X105" i="24"/>
  <c r="X69" i="24"/>
  <c r="X33" i="24"/>
  <c r="X44" i="24"/>
  <c r="X20" i="24"/>
  <c r="X73" i="24"/>
  <c r="X66" i="24"/>
  <c r="X30" i="24"/>
  <c r="X68" i="24"/>
  <c r="X65" i="24"/>
  <c r="X100" i="24"/>
  <c r="X28" i="24"/>
  <c r="X63" i="24"/>
  <c r="X26" i="24"/>
  <c r="X43" i="24"/>
  <c r="X60" i="24"/>
  <c r="X62" i="24"/>
  <c r="X59" i="24"/>
  <c r="X58" i="24"/>
  <c r="X93" i="24"/>
  <c r="X21" i="24"/>
  <c r="X61" i="24"/>
  <c r="X85" i="24"/>
  <c r="X92" i="24"/>
  <c r="X53" i="24"/>
  <c r="X88" i="24"/>
  <c r="X16" i="24"/>
  <c r="X51" i="24"/>
  <c r="X103" i="24"/>
  <c r="X114" i="24" l="1"/>
  <c r="D31" i="23" s="1"/>
  <c r="AA114" i="24"/>
  <c r="G30" i="22"/>
  <c r="J30" i="23"/>
  <c r="J67" i="23" s="1"/>
  <c r="J30" i="22"/>
  <c r="Q29" i="23"/>
  <c r="P67" i="23" s="1"/>
  <c r="I30" i="22"/>
  <c r="Q28" i="23"/>
  <c r="N67" i="23" s="1"/>
  <c r="G52" i="22" l="1"/>
  <c r="J31" i="23"/>
  <c r="H30" i="22"/>
  <c r="AD114" i="24"/>
  <c r="H52" i="22"/>
  <c r="J38" i="23" l="1"/>
  <c r="J36" i="23" s="1"/>
  <c r="L67" i="23"/>
  <c r="AE55" i="24"/>
  <c r="AF55" i="24" s="1"/>
  <c r="AE92" i="24"/>
  <c r="AF92" i="24" s="1"/>
  <c r="AE62" i="24"/>
  <c r="AF62" i="24" s="1"/>
  <c r="AE46" i="24"/>
  <c r="AF46" i="24" s="1"/>
  <c r="AE20" i="24"/>
  <c r="AF20" i="24" s="1"/>
  <c r="AE30" i="24"/>
  <c r="AF30" i="24" s="1"/>
  <c r="AE23" i="24"/>
  <c r="AF23" i="24" s="1"/>
  <c r="AE9" i="24"/>
  <c r="AF9" i="24" s="1"/>
  <c r="AE25" i="24"/>
  <c r="AF25" i="24" s="1"/>
  <c r="AE108" i="24"/>
  <c r="AF108" i="24" s="1"/>
  <c r="AE15" i="24"/>
  <c r="AF15" i="24" s="1"/>
  <c r="AE112" i="24"/>
  <c r="AF112" i="24" s="1"/>
  <c r="AE111" i="24"/>
  <c r="AF111" i="24" s="1"/>
  <c r="AE107" i="24"/>
  <c r="AF107" i="24" s="1"/>
  <c r="AE102" i="24"/>
  <c r="AF102" i="24" s="1"/>
  <c r="AE71" i="24"/>
  <c r="AF71" i="24" s="1"/>
  <c r="AE75" i="24"/>
  <c r="AF75" i="24" s="1"/>
  <c r="AE73" i="24"/>
  <c r="AF73" i="24" s="1"/>
  <c r="AE64" i="24"/>
  <c r="AF64" i="24" s="1"/>
  <c r="AE57" i="24"/>
  <c r="AF57" i="24" s="1"/>
  <c r="AE56" i="24"/>
  <c r="AF56" i="24" s="1"/>
  <c r="AE40" i="24"/>
  <c r="AF40" i="24" s="1"/>
  <c r="AE45" i="24"/>
  <c r="AF45" i="24" s="1"/>
  <c r="AE24" i="24"/>
  <c r="AF24" i="24" s="1"/>
  <c r="AE110" i="24"/>
  <c r="AF110" i="24" s="1"/>
  <c r="AE106" i="24"/>
  <c r="AF106" i="24" s="1"/>
  <c r="AE99" i="24"/>
  <c r="AF99" i="24" s="1"/>
  <c r="AE101" i="24"/>
  <c r="AF101" i="24" s="1"/>
  <c r="AE88" i="24"/>
  <c r="AF88" i="24" s="1"/>
  <c r="AE86" i="24"/>
  <c r="AF86" i="24" s="1"/>
  <c r="AE65" i="24"/>
  <c r="AF65" i="24" s="1"/>
  <c r="AE58" i="24"/>
  <c r="AF58" i="24" s="1"/>
  <c r="AE51" i="24"/>
  <c r="AF51" i="24" s="1"/>
  <c r="AE67" i="24"/>
  <c r="AF67" i="24" s="1"/>
  <c r="AE54" i="24"/>
  <c r="AF54" i="24" s="1"/>
  <c r="AE17" i="24"/>
  <c r="AF17" i="24" s="1"/>
  <c r="AE34" i="24"/>
  <c r="AF34" i="24" s="1"/>
  <c r="AE39" i="24"/>
  <c r="AF39" i="24" s="1"/>
  <c r="AE44" i="24"/>
  <c r="AF44" i="24" s="1"/>
  <c r="AE8" i="24"/>
  <c r="AF8" i="24" s="1"/>
  <c r="AE19" i="24"/>
  <c r="AF19" i="24" s="1"/>
  <c r="AE18" i="24"/>
  <c r="AF18" i="24" s="1"/>
  <c r="AE109" i="24"/>
  <c r="AF109" i="24" s="1"/>
  <c r="AE98" i="24"/>
  <c r="AF98" i="24" s="1"/>
  <c r="AE96" i="24"/>
  <c r="AF96" i="24" s="1"/>
  <c r="AE94" i="24"/>
  <c r="AF94" i="24" s="1"/>
  <c r="AE82" i="24"/>
  <c r="AF82" i="24" s="1"/>
  <c r="AE80" i="24"/>
  <c r="AF80" i="24" s="1"/>
  <c r="AE59" i="24"/>
  <c r="AF59" i="24" s="1"/>
  <c r="AE52" i="24"/>
  <c r="AF52" i="24" s="1"/>
  <c r="AE93" i="24"/>
  <c r="AF93" i="24" s="1"/>
  <c r="AE61" i="24"/>
  <c r="AF61" i="24" s="1"/>
  <c r="AE47" i="24"/>
  <c r="AF47" i="24" s="1"/>
  <c r="AE11" i="24"/>
  <c r="AF11" i="24" s="1"/>
  <c r="AE28" i="24"/>
  <c r="AF28" i="24" s="1"/>
  <c r="AE33" i="24"/>
  <c r="AF33" i="24" s="1"/>
  <c r="AE38" i="24"/>
  <c r="AF38" i="24" s="1"/>
  <c r="AE49" i="24"/>
  <c r="AF49" i="24" s="1"/>
  <c r="AE13" i="24"/>
  <c r="AF13" i="24" s="1"/>
  <c r="AE12" i="24"/>
  <c r="AF12" i="24" s="1"/>
  <c r="AE103" i="24"/>
  <c r="AF103" i="24" s="1"/>
  <c r="AE97" i="24"/>
  <c r="AF97" i="24" s="1"/>
  <c r="AE90" i="24"/>
  <c r="AF90" i="24" s="1"/>
  <c r="AE89" i="24"/>
  <c r="AF89" i="24" s="1"/>
  <c r="AE76" i="24"/>
  <c r="AF76" i="24" s="1"/>
  <c r="AE74" i="24"/>
  <c r="AF74" i="24" s="1"/>
  <c r="AE53" i="24"/>
  <c r="AF53" i="24" s="1"/>
  <c r="AE84" i="24"/>
  <c r="AF84" i="24" s="1"/>
  <c r="AE72" i="24"/>
  <c r="AF72" i="24" s="1"/>
  <c r="AE41" i="24"/>
  <c r="AF41" i="24" s="1"/>
  <c r="AE50" i="24"/>
  <c r="AF50" i="24" s="1"/>
  <c r="AE22" i="24"/>
  <c r="AF22" i="24" s="1"/>
  <c r="AE27" i="24"/>
  <c r="AF27" i="24" s="1"/>
  <c r="AE32" i="24"/>
  <c r="AF32" i="24" s="1"/>
  <c r="AE43" i="24"/>
  <c r="AF43" i="24" s="1"/>
  <c r="AE42" i="24"/>
  <c r="AF42" i="24" s="1"/>
  <c r="D44" i="23"/>
  <c r="AE105" i="24"/>
  <c r="AF105" i="24" s="1"/>
  <c r="AE91" i="24"/>
  <c r="AF91" i="24" s="1"/>
  <c r="AE100" i="24"/>
  <c r="AF100" i="24" s="1"/>
  <c r="AE83" i="24"/>
  <c r="AF83" i="24" s="1"/>
  <c r="AE87" i="24"/>
  <c r="AF87" i="24" s="1"/>
  <c r="AE85" i="24"/>
  <c r="AF85" i="24" s="1"/>
  <c r="AE78" i="24"/>
  <c r="AF78" i="24" s="1"/>
  <c r="AE69" i="24"/>
  <c r="AF69" i="24" s="1"/>
  <c r="AE68" i="24"/>
  <c r="AF68" i="24" s="1"/>
  <c r="AE104" i="24"/>
  <c r="AF104" i="24" s="1"/>
  <c r="AE35" i="24"/>
  <c r="AF35" i="24" s="1"/>
  <c r="AE48" i="24"/>
  <c r="AF48" i="24" s="1"/>
  <c r="AE16" i="24"/>
  <c r="AF16" i="24" s="1"/>
  <c r="AE21" i="24"/>
  <c r="AF21" i="24" s="1"/>
  <c r="AE26" i="24"/>
  <c r="AF26" i="24" s="1"/>
  <c r="AE37" i="24"/>
  <c r="AF37" i="24" s="1"/>
  <c r="AE36" i="24"/>
  <c r="AF36" i="24" s="1"/>
  <c r="AE6" i="24"/>
  <c r="AE113" i="24"/>
  <c r="AF113" i="24" s="1"/>
  <c r="AE95" i="24"/>
  <c r="AF95" i="24" s="1"/>
  <c r="AE77" i="24"/>
  <c r="AF77" i="24" s="1"/>
  <c r="AE81" i="24"/>
  <c r="AF81" i="24" s="1"/>
  <c r="AE79" i="24"/>
  <c r="AF79" i="24" s="1"/>
  <c r="AE70" i="24"/>
  <c r="AF70" i="24" s="1"/>
  <c r="AE63" i="24"/>
  <c r="AF63" i="24" s="1"/>
  <c r="AE66" i="24"/>
  <c r="AF66" i="24" s="1"/>
  <c r="AE29" i="24"/>
  <c r="AF29" i="24" s="1"/>
  <c r="AE10" i="24"/>
  <c r="AF10" i="24" s="1"/>
  <c r="AE31" i="24"/>
  <c r="AF31" i="24" s="1"/>
  <c r="AE7" i="24"/>
  <c r="AF7" i="24" s="1"/>
  <c r="AE60" i="24"/>
  <c r="AF60" i="24" s="1"/>
  <c r="AE14" i="24"/>
  <c r="AF14" i="24" s="1"/>
  <c r="AE114" i="24" l="1"/>
  <c r="AF6" i="24"/>
  <c r="O41" i="23"/>
  <c r="AF114" i="24" l="1"/>
  <c r="D50" i="23" s="1"/>
  <c r="O47" i="23" s="1"/>
  <c r="AG6" i="24" a="1"/>
  <c r="AG95" i="24" l="1"/>
  <c r="AG59" i="24"/>
  <c r="AG23" i="24"/>
  <c r="AG94" i="24"/>
  <c r="AG58" i="24"/>
  <c r="AG22" i="24"/>
  <c r="AG90" i="24"/>
  <c r="AG54" i="24"/>
  <c r="AG18" i="24"/>
  <c r="AG93" i="24"/>
  <c r="AG57" i="24"/>
  <c r="AG21" i="24"/>
  <c r="AG92" i="24"/>
  <c r="AG56" i="24"/>
  <c r="AG20" i="24"/>
  <c r="AG91" i="24"/>
  <c r="AG55" i="24"/>
  <c r="AG19" i="24"/>
  <c r="AG89" i="24"/>
  <c r="AG53" i="24"/>
  <c r="AG17" i="24"/>
  <c r="AG88" i="24"/>
  <c r="AG52" i="24"/>
  <c r="AG16" i="24"/>
  <c r="AG84" i="24"/>
  <c r="AG48" i="24"/>
  <c r="AG12" i="24"/>
  <c r="AG87" i="24"/>
  <c r="AG51" i="24"/>
  <c r="AG15" i="24"/>
  <c r="AG86" i="24"/>
  <c r="AG50" i="24"/>
  <c r="AG14" i="24"/>
  <c r="AG85" i="24"/>
  <c r="AG49" i="24"/>
  <c r="AG13" i="24"/>
  <c r="AG83" i="24"/>
  <c r="AG47" i="24"/>
  <c r="AG11" i="24"/>
  <c r="AG82" i="24"/>
  <c r="AG46" i="24"/>
  <c r="AG10" i="24"/>
  <c r="AG78" i="24"/>
  <c r="AG42" i="24"/>
  <c r="AG6" i="24"/>
  <c r="AG81" i="24"/>
  <c r="AG45" i="24"/>
  <c r="AG9" i="24"/>
  <c r="AG80" i="24"/>
  <c r="AG44" i="24"/>
  <c r="AG8" i="24"/>
  <c r="AG79" i="24"/>
  <c r="AG43" i="24"/>
  <c r="AG7" i="24"/>
  <c r="AG113" i="24"/>
  <c r="AG77" i="24"/>
  <c r="AG41" i="24"/>
  <c r="AG112" i="24"/>
  <c r="AG76" i="24"/>
  <c r="AG40" i="24"/>
  <c r="AG108" i="24"/>
  <c r="AG72" i="24"/>
  <c r="AG36" i="24"/>
  <c r="AG111" i="24"/>
  <c r="AG75" i="24"/>
  <c r="AG39" i="24"/>
  <c r="AG110" i="24"/>
  <c r="AG74" i="24"/>
  <c r="AG38" i="24"/>
  <c r="AG109" i="24"/>
  <c r="AG73" i="24"/>
  <c r="AG37" i="24"/>
  <c r="AG107" i="24"/>
  <c r="AG71" i="24"/>
  <c r="AG35" i="24"/>
  <c r="AG106" i="24"/>
  <c r="AG70" i="24"/>
  <c r="AG34" i="24"/>
  <c r="AG102" i="24"/>
  <c r="AG66" i="24"/>
  <c r="AG30" i="24"/>
  <c r="AG105" i="24"/>
  <c r="AG69" i="24"/>
  <c r="AG33" i="24"/>
  <c r="AG104" i="24"/>
  <c r="AG100" i="24"/>
  <c r="AG99" i="24"/>
  <c r="AG32" i="24"/>
  <c r="AG31" i="24"/>
  <c r="AG64" i="24"/>
  <c r="AG63" i="24"/>
  <c r="AG26" i="24"/>
  <c r="AG25" i="24"/>
  <c r="AG28" i="24"/>
  <c r="AG27" i="24"/>
  <c r="AG103" i="24"/>
  <c r="AG101" i="24"/>
  <c r="AG96" i="24"/>
  <c r="AG98" i="24"/>
  <c r="AG97" i="24"/>
  <c r="AG65" i="24"/>
  <c r="AG60" i="24"/>
  <c r="AG68" i="24"/>
  <c r="AG67" i="24"/>
  <c r="AG29" i="24"/>
  <c r="AG24" i="24"/>
  <c r="AG62" i="24"/>
  <c r="AG61" i="24"/>
  <c r="AM62" i="24" l="1"/>
  <c r="AV62" i="24" s="1"/>
  <c r="AL62" i="24"/>
  <c r="AU62" i="24" s="1"/>
  <c r="AM65" i="24"/>
  <c r="AV65" i="24" s="1"/>
  <c r="AL65" i="24"/>
  <c r="AM27" i="24"/>
  <c r="AV27" i="24" s="1"/>
  <c r="AL27" i="24"/>
  <c r="AU27" i="24" s="1"/>
  <c r="AM31" i="24"/>
  <c r="AL31" i="24"/>
  <c r="AM69" i="24"/>
  <c r="AL69" i="24"/>
  <c r="AU69" i="24" s="1"/>
  <c r="AM70" i="24"/>
  <c r="AV70" i="24" s="1"/>
  <c r="AL70" i="24"/>
  <c r="AU70" i="24" s="1"/>
  <c r="AM73" i="24"/>
  <c r="AL73" i="24"/>
  <c r="AU73" i="24" s="1"/>
  <c r="AM75" i="24"/>
  <c r="AV75" i="24" s="1"/>
  <c r="AL75" i="24"/>
  <c r="AM76" i="24"/>
  <c r="AV76" i="24" s="1"/>
  <c r="AL76" i="24"/>
  <c r="AU76" i="24" s="1"/>
  <c r="AM43" i="24"/>
  <c r="AL43" i="24"/>
  <c r="AM45" i="24"/>
  <c r="AV45" i="24" s="1"/>
  <c r="AL45" i="24"/>
  <c r="AU45" i="24" s="1"/>
  <c r="AM46" i="24"/>
  <c r="AV46" i="24" s="1"/>
  <c r="AL46" i="24"/>
  <c r="AU46" i="24" s="1"/>
  <c r="AM49" i="24"/>
  <c r="AV49" i="24" s="1"/>
  <c r="AL49" i="24"/>
  <c r="AU49" i="24" s="1"/>
  <c r="AM51" i="24"/>
  <c r="AV51" i="24" s="1"/>
  <c r="AL51" i="24"/>
  <c r="AM52" i="24"/>
  <c r="AV52" i="24" s="1"/>
  <c r="AL52" i="24"/>
  <c r="AU52" i="24" s="1"/>
  <c r="AM55" i="24"/>
  <c r="AV55" i="24" s="1"/>
  <c r="AL55" i="24"/>
  <c r="AM57" i="24"/>
  <c r="AL57" i="24"/>
  <c r="AU57" i="24" s="1"/>
  <c r="AM58" i="24"/>
  <c r="AV58" i="24" s="1"/>
  <c r="AL58" i="24"/>
  <c r="AU58" i="24" s="1"/>
  <c r="AM24" i="24"/>
  <c r="AV24" i="24" s="1"/>
  <c r="AL24" i="24"/>
  <c r="AU24" i="24" s="1"/>
  <c r="AM97" i="24"/>
  <c r="AL97" i="24"/>
  <c r="AU97" i="24" s="1"/>
  <c r="AM28" i="24"/>
  <c r="AV28" i="24" s="1"/>
  <c r="AL28" i="24"/>
  <c r="AU28" i="24" s="1"/>
  <c r="AM32" i="24"/>
  <c r="AV32" i="24" s="1"/>
  <c r="AL32" i="24"/>
  <c r="AM105" i="24"/>
  <c r="AV105" i="24" s="1"/>
  <c r="AL105" i="24"/>
  <c r="AU105" i="24" s="1"/>
  <c r="AM106" i="24"/>
  <c r="AV106" i="24" s="1"/>
  <c r="AL106" i="24"/>
  <c r="AU106" i="24" s="1"/>
  <c r="AM109" i="24"/>
  <c r="AV109" i="24" s="1"/>
  <c r="AL109" i="24"/>
  <c r="AM111" i="24"/>
  <c r="AL111" i="24"/>
  <c r="AM112" i="24"/>
  <c r="AV112" i="24" s="1"/>
  <c r="AL112" i="24"/>
  <c r="AU112" i="24" s="1"/>
  <c r="AM79" i="24"/>
  <c r="AL79" i="24"/>
  <c r="AM81" i="24"/>
  <c r="AV81" i="24" s="1"/>
  <c r="AL81" i="24"/>
  <c r="AU81" i="24" s="1"/>
  <c r="AM82" i="24"/>
  <c r="AV82" i="24" s="1"/>
  <c r="AL82" i="24"/>
  <c r="AU82" i="24" s="1"/>
  <c r="AM85" i="24"/>
  <c r="AV85" i="24" s="1"/>
  <c r="AL85" i="24"/>
  <c r="AM87" i="24"/>
  <c r="AV87" i="24" s="1"/>
  <c r="AL87" i="24"/>
  <c r="AU87" i="24" s="1"/>
  <c r="AM88" i="24"/>
  <c r="AV88" i="24" s="1"/>
  <c r="AL88" i="24"/>
  <c r="AU88" i="24" s="1"/>
  <c r="AM91" i="24"/>
  <c r="AL91" i="24"/>
  <c r="AU91" i="24" s="1"/>
  <c r="AM93" i="24"/>
  <c r="AV93" i="24" s="1"/>
  <c r="AL93" i="24"/>
  <c r="AU93" i="24" s="1"/>
  <c r="AM94" i="24"/>
  <c r="AV94" i="24" s="1"/>
  <c r="AL94" i="24"/>
  <c r="AU94" i="24" s="1"/>
  <c r="AM29" i="24"/>
  <c r="AV29" i="24" s="1"/>
  <c r="AL29" i="24"/>
  <c r="AU29" i="24" s="1"/>
  <c r="AM98" i="24"/>
  <c r="AV98" i="24" s="1"/>
  <c r="AL98" i="24"/>
  <c r="AU98" i="24" s="1"/>
  <c r="AM25" i="24"/>
  <c r="AV25" i="24" s="1"/>
  <c r="AL25" i="24"/>
  <c r="AU25" i="24" s="1"/>
  <c r="AM99" i="24"/>
  <c r="AV99" i="24" s="1"/>
  <c r="AL99" i="24"/>
  <c r="AU99" i="24" s="1"/>
  <c r="AM30" i="24"/>
  <c r="AV30" i="24" s="1"/>
  <c r="AL30" i="24"/>
  <c r="AU30" i="24" s="1"/>
  <c r="AM35" i="24"/>
  <c r="AV35" i="24" s="1"/>
  <c r="AL35" i="24"/>
  <c r="AU35" i="24" s="1"/>
  <c r="AM38" i="24"/>
  <c r="AV38" i="24" s="1"/>
  <c r="AL38" i="24"/>
  <c r="AU38" i="24" s="1"/>
  <c r="AM36" i="24"/>
  <c r="AV36" i="24" s="1"/>
  <c r="AL36" i="24"/>
  <c r="AU36" i="24" s="1"/>
  <c r="AM41" i="24"/>
  <c r="AV41" i="24" s="1"/>
  <c r="AL41" i="24"/>
  <c r="AU41" i="24" s="1"/>
  <c r="AM8" i="24"/>
  <c r="AV8" i="24" s="1"/>
  <c r="AL8" i="24"/>
  <c r="AU8" i="24" s="1"/>
  <c r="AM6" i="24"/>
  <c r="AL6" i="24"/>
  <c r="AM11" i="24"/>
  <c r="AV11" i="24" s="1"/>
  <c r="AL11" i="24"/>
  <c r="AU11" i="24" s="1"/>
  <c r="AM14" i="24"/>
  <c r="AV14" i="24" s="1"/>
  <c r="AL14" i="24"/>
  <c r="AU14" i="24" s="1"/>
  <c r="AM12" i="24"/>
  <c r="AV12" i="24" s="1"/>
  <c r="AL12" i="24"/>
  <c r="AU12" i="24" s="1"/>
  <c r="AM17" i="24"/>
  <c r="AV17" i="24" s="1"/>
  <c r="AL17" i="24"/>
  <c r="AU17" i="24" s="1"/>
  <c r="AM20" i="24"/>
  <c r="AV20" i="24" s="1"/>
  <c r="AL20" i="24"/>
  <c r="AU20" i="24" s="1"/>
  <c r="AM18" i="24"/>
  <c r="AV18" i="24" s="1"/>
  <c r="AL18" i="24"/>
  <c r="AU18" i="24" s="1"/>
  <c r="AM23" i="24"/>
  <c r="AV23" i="24" s="1"/>
  <c r="AL23" i="24"/>
  <c r="AU23" i="24" s="1"/>
  <c r="AM67" i="24"/>
  <c r="AV67" i="24" s="1"/>
  <c r="AL67" i="24"/>
  <c r="AU67" i="24" s="1"/>
  <c r="AM96" i="24"/>
  <c r="AV96" i="24" s="1"/>
  <c r="AL96" i="24"/>
  <c r="AU96" i="24" s="1"/>
  <c r="AM26" i="24"/>
  <c r="AV26" i="24" s="1"/>
  <c r="AL26" i="24"/>
  <c r="AU26" i="24" s="1"/>
  <c r="AM100" i="24"/>
  <c r="AV100" i="24" s="1"/>
  <c r="AL100" i="24"/>
  <c r="AU100" i="24" s="1"/>
  <c r="AM66" i="24"/>
  <c r="AV66" i="24" s="1"/>
  <c r="AL66" i="24"/>
  <c r="AU66" i="24" s="1"/>
  <c r="AM71" i="24"/>
  <c r="AV71" i="24" s="1"/>
  <c r="AL71" i="24"/>
  <c r="AU71" i="24" s="1"/>
  <c r="AM74" i="24"/>
  <c r="AV74" i="24" s="1"/>
  <c r="AL74" i="24"/>
  <c r="AU74" i="24" s="1"/>
  <c r="AM72" i="24"/>
  <c r="AV72" i="24" s="1"/>
  <c r="AL72" i="24"/>
  <c r="AU72" i="24" s="1"/>
  <c r="AM77" i="24"/>
  <c r="AV77" i="24" s="1"/>
  <c r="AL77" i="24"/>
  <c r="AU77" i="24" s="1"/>
  <c r="AM44" i="24"/>
  <c r="AV44" i="24" s="1"/>
  <c r="AL44" i="24"/>
  <c r="AU44" i="24" s="1"/>
  <c r="AM42" i="24"/>
  <c r="AV42" i="24" s="1"/>
  <c r="AL42" i="24"/>
  <c r="AU42" i="24" s="1"/>
  <c r="AM47" i="24"/>
  <c r="AV47" i="24" s="1"/>
  <c r="AL47" i="24"/>
  <c r="AU47" i="24" s="1"/>
  <c r="AM50" i="24"/>
  <c r="AV50" i="24" s="1"/>
  <c r="AL50" i="24"/>
  <c r="AU50" i="24" s="1"/>
  <c r="AM48" i="24"/>
  <c r="AV48" i="24" s="1"/>
  <c r="AL48" i="24"/>
  <c r="AU48" i="24" s="1"/>
  <c r="AM53" i="24"/>
  <c r="AV53" i="24" s="1"/>
  <c r="AL53" i="24"/>
  <c r="AU53" i="24" s="1"/>
  <c r="AM56" i="24"/>
  <c r="AV56" i="24" s="1"/>
  <c r="AL56" i="24"/>
  <c r="AU56" i="24" s="1"/>
  <c r="AM54" i="24"/>
  <c r="AV54" i="24" s="1"/>
  <c r="AL54" i="24"/>
  <c r="AU54" i="24" s="1"/>
  <c r="AM59" i="24"/>
  <c r="AV59" i="24" s="1"/>
  <c r="AL59" i="24"/>
  <c r="AU59" i="24" s="1"/>
  <c r="AM68" i="24"/>
  <c r="AV68" i="24" s="1"/>
  <c r="AL68" i="24"/>
  <c r="AU68" i="24" s="1"/>
  <c r="AM101" i="24"/>
  <c r="AV101" i="24" s="1"/>
  <c r="AL101" i="24"/>
  <c r="AU101" i="24" s="1"/>
  <c r="AM63" i="24"/>
  <c r="AV63" i="24" s="1"/>
  <c r="AL63" i="24"/>
  <c r="AU63" i="24" s="1"/>
  <c r="AM104" i="24"/>
  <c r="AV104" i="24" s="1"/>
  <c r="AL104" i="24"/>
  <c r="AU104" i="24" s="1"/>
  <c r="AM102" i="24"/>
  <c r="AV102" i="24" s="1"/>
  <c r="AL102" i="24"/>
  <c r="AU102" i="24" s="1"/>
  <c r="AM107" i="24"/>
  <c r="AV107" i="24" s="1"/>
  <c r="AL107" i="24"/>
  <c r="AU107" i="24" s="1"/>
  <c r="AM110" i="24"/>
  <c r="AV110" i="24" s="1"/>
  <c r="AL110" i="24"/>
  <c r="AM108" i="24"/>
  <c r="AV108" i="24" s="1"/>
  <c r="AL108" i="24"/>
  <c r="AU108" i="24" s="1"/>
  <c r="AM113" i="24"/>
  <c r="AV113" i="24" s="1"/>
  <c r="AL113" i="24"/>
  <c r="AU113" i="24" s="1"/>
  <c r="AM80" i="24"/>
  <c r="AV80" i="24" s="1"/>
  <c r="AL80" i="24"/>
  <c r="AU80" i="24" s="1"/>
  <c r="AM78" i="24"/>
  <c r="AV78" i="24" s="1"/>
  <c r="AL78" i="24"/>
  <c r="AM83" i="24"/>
  <c r="AV83" i="24" s="1"/>
  <c r="AL83" i="24"/>
  <c r="AU83" i="24" s="1"/>
  <c r="AM86" i="24"/>
  <c r="AV86" i="24" s="1"/>
  <c r="AL86" i="24"/>
  <c r="AU86" i="24" s="1"/>
  <c r="AM84" i="24"/>
  <c r="AV84" i="24" s="1"/>
  <c r="AL84" i="24"/>
  <c r="AU84" i="24" s="1"/>
  <c r="AM89" i="24"/>
  <c r="AV89" i="24" s="1"/>
  <c r="AL89" i="24"/>
  <c r="AU89" i="24" s="1"/>
  <c r="AM92" i="24"/>
  <c r="AL92" i="24"/>
  <c r="AU92" i="24" s="1"/>
  <c r="AM90" i="24"/>
  <c r="AV90" i="24" s="1"/>
  <c r="AL90" i="24"/>
  <c r="AM95" i="24"/>
  <c r="AV95" i="24" s="1"/>
  <c r="AL95" i="24"/>
  <c r="AU95" i="24" s="1"/>
  <c r="AM61" i="24"/>
  <c r="AV61" i="24" s="1"/>
  <c r="AL61" i="24"/>
  <c r="AU61" i="24" s="1"/>
  <c r="AM60" i="24"/>
  <c r="AV60" i="24" s="1"/>
  <c r="AL60" i="24"/>
  <c r="AU60" i="24" s="1"/>
  <c r="AM103" i="24"/>
  <c r="AV103" i="24" s="1"/>
  <c r="AL103" i="24"/>
  <c r="AU103" i="24" s="1"/>
  <c r="AM64" i="24"/>
  <c r="AV64" i="24" s="1"/>
  <c r="AL64" i="24"/>
  <c r="AU64" i="24" s="1"/>
  <c r="AM33" i="24"/>
  <c r="AV33" i="24" s="1"/>
  <c r="AL33" i="24"/>
  <c r="AU33" i="24" s="1"/>
  <c r="AM34" i="24"/>
  <c r="AV34" i="24" s="1"/>
  <c r="AL34" i="24"/>
  <c r="AU34" i="24" s="1"/>
  <c r="AM37" i="24"/>
  <c r="AV37" i="24" s="1"/>
  <c r="AL37" i="24"/>
  <c r="AM39" i="24"/>
  <c r="AV39" i="24" s="1"/>
  <c r="AL39" i="24"/>
  <c r="AU39" i="24" s="1"/>
  <c r="AM40" i="24"/>
  <c r="AV40" i="24" s="1"/>
  <c r="AL40" i="24"/>
  <c r="AU40" i="24" s="1"/>
  <c r="AM7" i="24"/>
  <c r="AV7" i="24" s="1"/>
  <c r="AL7" i="24"/>
  <c r="AU7" i="24" s="1"/>
  <c r="AM9" i="24"/>
  <c r="AV9" i="24" s="1"/>
  <c r="AL9" i="24"/>
  <c r="AU9" i="24" s="1"/>
  <c r="AM10" i="24"/>
  <c r="AV10" i="24" s="1"/>
  <c r="AL10" i="24"/>
  <c r="AU10" i="24" s="1"/>
  <c r="AM13" i="24"/>
  <c r="AV13" i="24" s="1"/>
  <c r="AL13" i="24"/>
  <c r="AU13" i="24" s="1"/>
  <c r="AM15" i="24"/>
  <c r="AL15" i="24"/>
  <c r="AM16" i="24"/>
  <c r="AV16" i="24" s="1"/>
  <c r="AL16" i="24"/>
  <c r="AU16" i="24" s="1"/>
  <c r="AM19" i="24"/>
  <c r="AV19" i="24" s="1"/>
  <c r="AL19" i="24"/>
  <c r="AU19" i="24" s="1"/>
  <c r="AM21" i="24"/>
  <c r="AL21" i="24"/>
  <c r="AU21" i="24" s="1"/>
  <c r="AM22" i="24"/>
  <c r="AV22" i="24" s="1"/>
  <c r="AL22" i="24"/>
  <c r="AU22" i="24" s="1"/>
  <c r="AI29" i="24"/>
  <c r="AR29" i="24" s="1"/>
  <c r="AJ29" i="24"/>
  <c r="AP29" i="24"/>
  <c r="AJ98" i="24"/>
  <c r="AI98" i="24"/>
  <c r="AR98" i="24" s="1"/>
  <c r="AP98" i="24"/>
  <c r="AJ25" i="24"/>
  <c r="AI25" i="24"/>
  <c r="AR25" i="24" s="1"/>
  <c r="AP25" i="24"/>
  <c r="AI99" i="24"/>
  <c r="AR99" i="24" s="1"/>
  <c r="AJ99" i="24"/>
  <c r="AP99" i="24"/>
  <c r="AI30" i="24"/>
  <c r="AR30" i="24" s="1"/>
  <c r="AJ30" i="24"/>
  <c r="AP30" i="24"/>
  <c r="AJ35" i="24"/>
  <c r="AI35" i="24"/>
  <c r="AR35" i="24" s="1"/>
  <c r="AP35" i="24"/>
  <c r="AI38" i="24"/>
  <c r="AR38" i="24" s="1"/>
  <c r="AJ38" i="24"/>
  <c r="AP38" i="24"/>
  <c r="AJ36" i="24"/>
  <c r="AI36" i="24"/>
  <c r="AR36" i="24" s="1"/>
  <c r="AP36" i="24"/>
  <c r="AJ41" i="24"/>
  <c r="AI41" i="24"/>
  <c r="AR41" i="24" s="1"/>
  <c r="AP41" i="24"/>
  <c r="AJ8" i="24"/>
  <c r="AI8" i="24"/>
  <c r="AR8" i="24" s="1"/>
  <c r="AP8" i="24"/>
  <c r="AG114" i="24"/>
  <c r="AJ6" i="24"/>
  <c r="AI6" i="24"/>
  <c r="AH6" i="24" a="1"/>
  <c r="AP6" i="24"/>
  <c r="AJ11" i="24"/>
  <c r="AI11" i="24"/>
  <c r="AR11" i="24" s="1"/>
  <c r="AP11" i="24"/>
  <c r="AJ14" i="24"/>
  <c r="AI14" i="24"/>
  <c r="AR14" i="24" s="1"/>
  <c r="AP14" i="24"/>
  <c r="AI12" i="24"/>
  <c r="AR12" i="24" s="1"/>
  <c r="AJ12" i="24"/>
  <c r="AP12" i="24"/>
  <c r="AI17" i="24"/>
  <c r="AR17" i="24" s="1"/>
  <c r="AJ17" i="24"/>
  <c r="AP17" i="24"/>
  <c r="AI20" i="24"/>
  <c r="AR20" i="24" s="1"/>
  <c r="AJ20" i="24"/>
  <c r="AP20" i="24"/>
  <c r="AJ18" i="24"/>
  <c r="AI18" i="24"/>
  <c r="AR18" i="24" s="1"/>
  <c r="AP18" i="24"/>
  <c r="AI23" i="24"/>
  <c r="AR23" i="24" s="1"/>
  <c r="AJ23" i="24"/>
  <c r="AP23" i="24"/>
  <c r="AJ67" i="24"/>
  <c r="AI67" i="24"/>
  <c r="AR67" i="24" s="1"/>
  <c r="AP67" i="24"/>
  <c r="AI96" i="24"/>
  <c r="AR96" i="24" s="1"/>
  <c r="AJ96" i="24"/>
  <c r="AP96" i="24"/>
  <c r="AJ26" i="24"/>
  <c r="AI26" i="24"/>
  <c r="AR26" i="24" s="1"/>
  <c r="AP26" i="24"/>
  <c r="AI100" i="24"/>
  <c r="AR100" i="24" s="1"/>
  <c r="AJ100" i="24"/>
  <c r="AP100" i="24"/>
  <c r="AJ66" i="24"/>
  <c r="AI66" i="24"/>
  <c r="AR66" i="24" s="1"/>
  <c r="AP66" i="24"/>
  <c r="AI71" i="24"/>
  <c r="AR71" i="24" s="1"/>
  <c r="AJ71" i="24"/>
  <c r="AP71" i="24"/>
  <c r="AI74" i="24"/>
  <c r="AR74" i="24" s="1"/>
  <c r="AJ74" i="24"/>
  <c r="AP74" i="24"/>
  <c r="AI72" i="24"/>
  <c r="AR72" i="24" s="1"/>
  <c r="AJ72" i="24"/>
  <c r="AP72" i="24"/>
  <c r="AJ77" i="24"/>
  <c r="AI77" i="24"/>
  <c r="AR77" i="24" s="1"/>
  <c r="AP77" i="24"/>
  <c r="AJ44" i="24"/>
  <c r="AI44" i="24"/>
  <c r="AR44" i="24" s="1"/>
  <c r="AP44" i="24"/>
  <c r="AI42" i="24"/>
  <c r="AR42" i="24" s="1"/>
  <c r="AJ42" i="24"/>
  <c r="AP42" i="24"/>
  <c r="AJ47" i="24"/>
  <c r="AI47" i="24"/>
  <c r="AR47" i="24" s="1"/>
  <c r="AP47" i="24"/>
  <c r="AJ50" i="24"/>
  <c r="AI50" i="24"/>
  <c r="AR50" i="24" s="1"/>
  <c r="AP50" i="24"/>
  <c r="AI48" i="24"/>
  <c r="AR48" i="24" s="1"/>
  <c r="AJ48" i="24"/>
  <c r="AP48" i="24"/>
  <c r="AJ53" i="24"/>
  <c r="AI53" i="24"/>
  <c r="AR53" i="24" s="1"/>
  <c r="AP53" i="24"/>
  <c r="AI56" i="24"/>
  <c r="AR56" i="24" s="1"/>
  <c r="AJ56" i="24"/>
  <c r="AP56" i="24"/>
  <c r="AJ54" i="24"/>
  <c r="AI54" i="24"/>
  <c r="AR54" i="24" s="1"/>
  <c r="AP54" i="24"/>
  <c r="AJ59" i="24"/>
  <c r="AI59" i="24"/>
  <c r="AR59" i="24" s="1"/>
  <c r="AP59" i="24"/>
  <c r="AI68" i="24"/>
  <c r="AR68" i="24" s="1"/>
  <c r="AJ68" i="24"/>
  <c r="AP68" i="24"/>
  <c r="AI101" i="24"/>
  <c r="AR101" i="24" s="1"/>
  <c r="AJ101" i="24"/>
  <c r="AP101" i="24"/>
  <c r="AJ63" i="24"/>
  <c r="AI63" i="24"/>
  <c r="AR63" i="24" s="1"/>
  <c r="AP63" i="24"/>
  <c r="AJ104" i="24"/>
  <c r="AI104" i="24"/>
  <c r="AR104" i="24" s="1"/>
  <c r="AP104" i="24"/>
  <c r="AI102" i="24"/>
  <c r="AR102" i="24" s="1"/>
  <c r="AJ102" i="24"/>
  <c r="AP102" i="24"/>
  <c r="AJ107" i="24"/>
  <c r="AI107" i="24"/>
  <c r="AR107" i="24" s="1"/>
  <c r="AP107" i="24"/>
  <c r="AJ110" i="24"/>
  <c r="AU110" i="24"/>
  <c r="AI110" i="24"/>
  <c r="AR110" i="24" s="1"/>
  <c r="AP110" i="24"/>
  <c r="AJ108" i="24"/>
  <c r="AI108" i="24"/>
  <c r="AR108" i="24" s="1"/>
  <c r="AP108" i="24"/>
  <c r="AI113" i="24"/>
  <c r="AR113" i="24" s="1"/>
  <c r="AJ113" i="24"/>
  <c r="AP113" i="24"/>
  <c r="AJ80" i="24"/>
  <c r="AI80" i="24"/>
  <c r="AR80" i="24" s="1"/>
  <c r="AP80" i="24"/>
  <c r="AU78" i="24"/>
  <c r="AJ78" i="24"/>
  <c r="AI78" i="24"/>
  <c r="AR78" i="24" s="1"/>
  <c r="AP78" i="24"/>
  <c r="AI83" i="24"/>
  <c r="AR83" i="24" s="1"/>
  <c r="AJ83" i="24"/>
  <c r="AP83" i="24"/>
  <c r="AJ86" i="24"/>
  <c r="AI86" i="24"/>
  <c r="AR86" i="24" s="1"/>
  <c r="AP86" i="24"/>
  <c r="AI84" i="24"/>
  <c r="AR84" i="24" s="1"/>
  <c r="AJ84" i="24"/>
  <c r="AP84" i="24"/>
  <c r="AJ89" i="24"/>
  <c r="AI89" i="24"/>
  <c r="AR89" i="24" s="1"/>
  <c r="AP89" i="24"/>
  <c r="AJ92" i="24"/>
  <c r="AI92" i="24"/>
  <c r="AR92" i="24" s="1"/>
  <c r="AV92" i="24"/>
  <c r="AP92" i="24"/>
  <c r="AI90" i="24"/>
  <c r="AR90" i="24" s="1"/>
  <c r="AU90" i="24"/>
  <c r="AJ90" i="24"/>
  <c r="AP90" i="24"/>
  <c r="AI95" i="24"/>
  <c r="AR95" i="24" s="1"/>
  <c r="AJ95" i="24"/>
  <c r="AP95" i="24"/>
  <c r="AJ61" i="24"/>
  <c r="AI61" i="24"/>
  <c r="AR61" i="24" s="1"/>
  <c r="AP61" i="24"/>
  <c r="AJ60" i="24"/>
  <c r="AI60" i="24"/>
  <c r="AR60" i="24" s="1"/>
  <c r="AP60" i="24"/>
  <c r="AJ103" i="24"/>
  <c r="AI103" i="24"/>
  <c r="AR103" i="24" s="1"/>
  <c r="AP103" i="24"/>
  <c r="AI64" i="24"/>
  <c r="AR64" i="24" s="1"/>
  <c r="AJ64" i="24"/>
  <c r="AP64" i="24"/>
  <c r="AJ33" i="24"/>
  <c r="AI33" i="24"/>
  <c r="AR33" i="24" s="1"/>
  <c r="AP33" i="24"/>
  <c r="AI34" i="24"/>
  <c r="AR34" i="24" s="1"/>
  <c r="AJ34" i="24"/>
  <c r="AP34" i="24"/>
  <c r="AJ37" i="24"/>
  <c r="AI37" i="24"/>
  <c r="AR37" i="24" s="1"/>
  <c r="AU37" i="24"/>
  <c r="AP37" i="24"/>
  <c r="AI39" i="24"/>
  <c r="AR39" i="24" s="1"/>
  <c r="AJ39" i="24"/>
  <c r="AP39" i="24"/>
  <c r="AI40" i="24"/>
  <c r="AR40" i="24" s="1"/>
  <c r="AJ40" i="24"/>
  <c r="AP40" i="24"/>
  <c r="AI7" i="24"/>
  <c r="AR7" i="24" s="1"/>
  <c r="AJ7" i="24"/>
  <c r="AP7" i="24"/>
  <c r="AJ9" i="24"/>
  <c r="AI9" i="24"/>
  <c r="AR9" i="24" s="1"/>
  <c r="AP9" i="24"/>
  <c r="AJ10" i="24"/>
  <c r="AI10" i="24"/>
  <c r="AR10" i="24" s="1"/>
  <c r="AP10" i="24"/>
  <c r="AJ13" i="24"/>
  <c r="AI13" i="24"/>
  <c r="AR13" i="24" s="1"/>
  <c r="AP13" i="24"/>
  <c r="AU15" i="24"/>
  <c r="AJ15" i="24"/>
  <c r="AV15" i="24"/>
  <c r="AI15" i="24"/>
  <c r="AR15" i="24" s="1"/>
  <c r="AP15" i="24"/>
  <c r="AI16" i="24"/>
  <c r="AR16" i="24" s="1"/>
  <c r="AJ16" i="24"/>
  <c r="AP16" i="24"/>
  <c r="AJ19" i="24"/>
  <c r="AI19" i="24"/>
  <c r="AR19" i="24" s="1"/>
  <c r="AP19" i="24"/>
  <c r="AJ21" i="24"/>
  <c r="AI21" i="24"/>
  <c r="AR21" i="24" s="1"/>
  <c r="AV21" i="24"/>
  <c r="AP21" i="24"/>
  <c r="AJ22" i="24"/>
  <c r="AI22" i="24"/>
  <c r="AR22" i="24" s="1"/>
  <c r="AP22" i="24"/>
  <c r="AJ62" i="24"/>
  <c r="AI62" i="24"/>
  <c r="AR62" i="24" s="1"/>
  <c r="AP62" i="24"/>
  <c r="AJ65" i="24"/>
  <c r="AI65" i="24"/>
  <c r="AR65" i="24" s="1"/>
  <c r="AU65" i="24"/>
  <c r="AP65" i="24"/>
  <c r="AJ27" i="24"/>
  <c r="AI27" i="24"/>
  <c r="AR27" i="24" s="1"/>
  <c r="AP27" i="24"/>
  <c r="AU31" i="24"/>
  <c r="AJ31" i="24"/>
  <c r="AV31" i="24"/>
  <c r="AI31" i="24"/>
  <c r="AR31" i="24" s="1"/>
  <c r="AP31" i="24"/>
  <c r="AI69" i="24"/>
  <c r="AR69" i="24" s="1"/>
  <c r="AV69" i="24"/>
  <c r="AJ69" i="24"/>
  <c r="AP69" i="24"/>
  <c r="AI70" i="24"/>
  <c r="AR70" i="24" s="1"/>
  <c r="AJ70" i="24"/>
  <c r="AP70" i="24"/>
  <c r="AJ73" i="24"/>
  <c r="AV73" i="24"/>
  <c r="AI73" i="24"/>
  <c r="AR73" i="24" s="1"/>
  <c r="AP73" i="24"/>
  <c r="AI75" i="24"/>
  <c r="AR75" i="24" s="1"/>
  <c r="AU75" i="24"/>
  <c r="AJ75" i="24"/>
  <c r="AP75" i="24"/>
  <c r="AJ76" i="24"/>
  <c r="AI76" i="24"/>
  <c r="AR76" i="24" s="1"/>
  <c r="AP76" i="24"/>
  <c r="AJ43" i="24"/>
  <c r="AI43" i="24"/>
  <c r="AR43" i="24" s="1"/>
  <c r="AV43" i="24"/>
  <c r="AU43" i="24"/>
  <c r="AP43" i="24"/>
  <c r="AI45" i="24"/>
  <c r="AR45" i="24" s="1"/>
  <c r="AJ45" i="24"/>
  <c r="AP45" i="24"/>
  <c r="AJ46" i="24"/>
  <c r="AI46" i="24"/>
  <c r="AR46" i="24" s="1"/>
  <c r="AP46" i="24"/>
  <c r="AI49" i="24"/>
  <c r="AR49" i="24" s="1"/>
  <c r="AJ49" i="24"/>
  <c r="AP49" i="24"/>
  <c r="AJ51" i="24"/>
  <c r="AU51" i="24"/>
  <c r="AI51" i="24"/>
  <c r="AR51" i="24" s="1"/>
  <c r="AP51" i="24"/>
  <c r="AI52" i="24"/>
  <c r="AR52" i="24" s="1"/>
  <c r="AJ52" i="24"/>
  <c r="AP52" i="24"/>
  <c r="AJ55" i="24"/>
  <c r="AI55" i="24"/>
  <c r="AR55" i="24" s="1"/>
  <c r="AU55" i="24"/>
  <c r="AP55" i="24"/>
  <c r="AI57" i="24"/>
  <c r="AR57" i="24" s="1"/>
  <c r="AV57" i="24"/>
  <c r="AJ57" i="24"/>
  <c r="AP57" i="24"/>
  <c r="AI58" i="24"/>
  <c r="AR58" i="24" s="1"/>
  <c r="AJ58" i="24"/>
  <c r="AP58" i="24"/>
  <c r="AJ24" i="24"/>
  <c r="AI24" i="24"/>
  <c r="AR24" i="24" s="1"/>
  <c r="AP24" i="24"/>
  <c r="AV97" i="24"/>
  <c r="AJ97" i="24"/>
  <c r="AI97" i="24"/>
  <c r="AR97" i="24" s="1"/>
  <c r="AP97" i="24"/>
  <c r="AJ28" i="24"/>
  <c r="AI28" i="24"/>
  <c r="AR28" i="24" s="1"/>
  <c r="AP28" i="24"/>
  <c r="AJ32" i="24"/>
  <c r="AI32" i="24"/>
  <c r="AR32" i="24" s="1"/>
  <c r="AU32" i="24"/>
  <c r="AP32" i="24"/>
  <c r="AJ105" i="24"/>
  <c r="AI105" i="24"/>
  <c r="AR105" i="24" s="1"/>
  <c r="AP105" i="24"/>
  <c r="AJ106" i="24"/>
  <c r="AI106" i="24"/>
  <c r="AR106" i="24" s="1"/>
  <c r="AP106" i="24"/>
  <c r="AJ109" i="24"/>
  <c r="AI109" i="24"/>
  <c r="AR109" i="24" s="1"/>
  <c r="AU109" i="24"/>
  <c r="AP109" i="24"/>
  <c r="AU111" i="24"/>
  <c r="AJ111" i="24"/>
  <c r="AI111" i="24"/>
  <c r="AR111" i="24" s="1"/>
  <c r="AV111" i="24"/>
  <c r="AP111" i="24"/>
  <c r="AJ112" i="24"/>
  <c r="AI112" i="24"/>
  <c r="AR112" i="24" s="1"/>
  <c r="AP112" i="24"/>
  <c r="AV79" i="24"/>
  <c r="AU79" i="24"/>
  <c r="AI79" i="24"/>
  <c r="AR79" i="24" s="1"/>
  <c r="AJ79" i="24"/>
  <c r="AP79" i="24"/>
  <c r="AJ81" i="24"/>
  <c r="AI81" i="24"/>
  <c r="AR81" i="24" s="1"/>
  <c r="AP81" i="24"/>
  <c r="AJ82" i="24"/>
  <c r="AI82" i="24"/>
  <c r="AR82" i="24" s="1"/>
  <c r="AP82" i="24"/>
  <c r="AJ85" i="24"/>
  <c r="AI85" i="24"/>
  <c r="AR85" i="24" s="1"/>
  <c r="AU85" i="24"/>
  <c r="AP85" i="24"/>
  <c r="AJ87" i="24"/>
  <c r="AI87" i="24"/>
  <c r="AR87" i="24" s="1"/>
  <c r="AP87" i="24"/>
  <c r="AI88" i="24"/>
  <c r="AR88" i="24" s="1"/>
  <c r="AJ88" i="24"/>
  <c r="AP88" i="24"/>
  <c r="AV91" i="24"/>
  <c r="AJ91" i="24"/>
  <c r="AI91" i="24"/>
  <c r="AR91" i="24" s="1"/>
  <c r="AP91" i="24"/>
  <c r="AJ93" i="24"/>
  <c r="AI93" i="24"/>
  <c r="AR93" i="24" s="1"/>
  <c r="AP93" i="24"/>
  <c r="AJ94" i="24"/>
  <c r="AI94" i="24"/>
  <c r="AR94" i="24" s="1"/>
  <c r="AP94" i="24"/>
  <c r="AY93" i="24" l="1"/>
  <c r="AY81" i="24"/>
  <c r="AK85" i="24"/>
  <c r="AT85" i="24" s="1"/>
  <c r="AS85" i="24"/>
  <c r="AY57" i="24"/>
  <c r="AK51" i="24"/>
  <c r="AT51" i="24" s="1"/>
  <c r="AS51" i="24"/>
  <c r="AY69" i="24"/>
  <c r="AY9" i="24"/>
  <c r="AK37" i="24"/>
  <c r="AT37" i="24" s="1"/>
  <c r="AS37" i="24"/>
  <c r="AK61" i="24"/>
  <c r="AT61" i="24" s="1"/>
  <c r="AS61" i="24"/>
  <c r="AY102" i="24"/>
  <c r="AK53" i="24"/>
  <c r="AT53" i="24" s="1"/>
  <c r="AS53" i="24"/>
  <c r="AK50" i="24"/>
  <c r="AT50" i="24" s="1"/>
  <c r="AS50" i="24"/>
  <c r="AK20" i="24"/>
  <c r="AT20" i="24" s="1"/>
  <c r="AS20" i="24"/>
  <c r="AY41" i="24"/>
  <c r="AY111" i="24"/>
  <c r="AK32" i="24"/>
  <c r="AT32" i="24" s="1"/>
  <c r="AS32" i="24"/>
  <c r="AK55" i="24"/>
  <c r="AT55" i="24" s="1"/>
  <c r="AS55" i="24"/>
  <c r="AK49" i="24"/>
  <c r="AT49" i="24" s="1"/>
  <c r="AS49" i="24"/>
  <c r="AK43" i="24"/>
  <c r="AT43" i="24" s="1"/>
  <c r="AS43" i="24"/>
  <c r="AK19" i="24"/>
  <c r="AT19" i="24" s="1"/>
  <c r="AS19" i="24"/>
  <c r="AK10" i="24"/>
  <c r="AT10" i="24" s="1"/>
  <c r="AS10" i="24"/>
  <c r="AK34" i="24"/>
  <c r="AT34" i="24" s="1"/>
  <c r="AS34" i="24"/>
  <c r="AK92" i="24"/>
  <c r="AT92" i="24" s="1"/>
  <c r="AS92" i="24"/>
  <c r="AK80" i="24"/>
  <c r="AT80" i="24" s="1"/>
  <c r="AS80" i="24"/>
  <c r="AK104" i="24"/>
  <c r="AT104" i="24" s="1"/>
  <c r="AS104" i="24"/>
  <c r="AK68" i="24"/>
  <c r="AT68" i="24" s="1"/>
  <c r="AS68" i="24"/>
  <c r="AK74" i="24"/>
  <c r="AT74" i="24" s="1"/>
  <c r="AS74" i="24"/>
  <c r="AY96" i="24"/>
  <c r="AY12" i="24"/>
  <c r="AK41" i="24"/>
  <c r="AT41" i="24" s="1"/>
  <c r="AS41" i="24"/>
  <c r="AY35" i="24"/>
  <c r="AK25" i="24"/>
  <c r="AT25" i="24" s="1"/>
  <c r="AS25" i="24"/>
  <c r="AK94" i="24"/>
  <c r="AT94" i="24" s="1"/>
  <c r="AS94" i="24"/>
  <c r="AY88" i="24"/>
  <c r="AY28" i="24"/>
  <c r="AY76" i="24"/>
  <c r="AK75" i="24"/>
  <c r="AT75" i="24" s="1"/>
  <c r="AS75" i="24"/>
  <c r="AK21" i="24"/>
  <c r="AT21" i="24" s="1"/>
  <c r="AS21" i="24"/>
  <c r="AK9" i="24"/>
  <c r="AT9" i="24" s="1"/>
  <c r="AS9" i="24"/>
  <c r="AK33" i="24"/>
  <c r="AT33" i="24" s="1"/>
  <c r="AS33" i="24"/>
  <c r="AK95" i="24"/>
  <c r="AT95" i="24" s="1"/>
  <c r="AS95" i="24"/>
  <c r="AY89" i="24"/>
  <c r="AY113" i="24"/>
  <c r="AK54" i="24"/>
  <c r="AT54" i="24" s="1"/>
  <c r="AS54" i="24"/>
  <c r="AK66" i="24"/>
  <c r="AT66" i="24" s="1"/>
  <c r="AS66" i="24"/>
  <c r="AK18" i="24"/>
  <c r="AT18" i="24" s="1"/>
  <c r="AS18" i="24"/>
  <c r="AK11" i="24"/>
  <c r="AT11" i="24" s="1"/>
  <c r="AS11" i="24"/>
  <c r="AY38" i="24"/>
  <c r="AK30" i="24"/>
  <c r="AT30" i="24" s="1"/>
  <c r="AS30" i="24"/>
  <c r="AK79" i="24"/>
  <c r="AT79" i="24" s="1"/>
  <c r="AS79" i="24"/>
  <c r="AK111" i="24"/>
  <c r="AT111" i="24" s="1"/>
  <c r="AS111" i="24"/>
  <c r="AK109" i="24"/>
  <c r="AT109" i="24" s="1"/>
  <c r="AS109" i="24"/>
  <c r="AY21" i="24"/>
  <c r="AK16" i="24"/>
  <c r="AT16" i="24" s="1"/>
  <c r="AS16" i="24"/>
  <c r="AK13" i="24"/>
  <c r="AT13" i="24" s="1"/>
  <c r="AS13" i="24"/>
  <c r="AK60" i="24"/>
  <c r="AT60" i="24" s="1"/>
  <c r="AS60" i="24"/>
  <c r="AY78" i="24"/>
  <c r="AK108" i="24"/>
  <c r="AT108" i="24" s="1"/>
  <c r="AS108" i="24"/>
  <c r="AY54" i="24"/>
  <c r="AK100" i="24"/>
  <c r="AT100" i="24" s="1"/>
  <c r="AS100" i="24"/>
  <c r="AY18" i="24"/>
  <c r="AK17" i="24"/>
  <c r="AT17" i="24" s="1"/>
  <c r="AS17" i="24"/>
  <c r="AK14" i="24"/>
  <c r="AT14" i="24" s="1"/>
  <c r="AS14" i="24"/>
  <c r="AP114" i="24"/>
  <c r="AY6" i="24"/>
  <c r="AY25" i="24"/>
  <c r="AY94" i="24"/>
  <c r="AK93" i="24"/>
  <c r="AT93" i="24" s="1"/>
  <c r="AS93" i="24"/>
  <c r="AY87" i="24"/>
  <c r="AK82" i="24"/>
  <c r="AT82" i="24" s="1"/>
  <c r="AS82" i="24"/>
  <c r="AY97" i="24"/>
  <c r="AK58" i="24"/>
  <c r="AT58" i="24" s="1"/>
  <c r="AS58" i="24"/>
  <c r="AY51" i="24"/>
  <c r="AK46" i="24"/>
  <c r="AT46" i="24" s="1"/>
  <c r="AS46" i="24"/>
  <c r="AY75" i="24"/>
  <c r="AY65" i="24"/>
  <c r="AY15" i="24"/>
  <c r="AY39" i="24"/>
  <c r="AY60" i="24"/>
  <c r="AY84" i="24"/>
  <c r="AY108" i="24"/>
  <c r="AK107" i="24"/>
  <c r="AT107" i="24" s="1"/>
  <c r="AS107" i="24"/>
  <c r="AY101" i="24"/>
  <c r="AY48" i="24"/>
  <c r="AY72" i="24"/>
  <c r="AK71" i="24"/>
  <c r="AT71" i="24" s="1"/>
  <c r="AS71" i="24"/>
  <c r="AJ114" i="24"/>
  <c r="AK6" i="24"/>
  <c r="AS6" i="24"/>
  <c r="AK36" i="24"/>
  <c r="AT36" i="24" s="1"/>
  <c r="AS36" i="24"/>
  <c r="AY112" i="24"/>
  <c r="AK106" i="24"/>
  <c r="AT106" i="24" s="1"/>
  <c r="AS106" i="24"/>
  <c r="AY52" i="24"/>
  <c r="AY27" i="24"/>
  <c r="AY16" i="24"/>
  <c r="AY40" i="24"/>
  <c r="AY103" i="24"/>
  <c r="AY63" i="24"/>
  <c r="AY53" i="24"/>
  <c r="AY77" i="24"/>
  <c r="AY26" i="24"/>
  <c r="AK96" i="24"/>
  <c r="AT96" i="24" s="1"/>
  <c r="AS96" i="24"/>
  <c r="AY17" i="24"/>
  <c r="AL114" i="24"/>
  <c r="AU6" i="24"/>
  <c r="AU114" i="24" s="1"/>
  <c r="AY29" i="24"/>
  <c r="AY91" i="24"/>
  <c r="AK88" i="24"/>
  <c r="AT88" i="24" s="1"/>
  <c r="AS88" i="24"/>
  <c r="AK87" i="24"/>
  <c r="AT87" i="24" s="1"/>
  <c r="AS87" i="24"/>
  <c r="AY79" i="24"/>
  <c r="AY32" i="24"/>
  <c r="AK97" i="24"/>
  <c r="AT97" i="24" s="1"/>
  <c r="AS97" i="24"/>
  <c r="AK24" i="24"/>
  <c r="AT24" i="24" s="1"/>
  <c r="AS24" i="24"/>
  <c r="AY55" i="24"/>
  <c r="AK52" i="24"/>
  <c r="AT52" i="24" s="1"/>
  <c r="AS52" i="24"/>
  <c r="AY43" i="24"/>
  <c r="AY31" i="24"/>
  <c r="AK22" i="24"/>
  <c r="AT22" i="24" s="1"/>
  <c r="AS22" i="24"/>
  <c r="AY19" i="24"/>
  <c r="AY7" i="24"/>
  <c r="AK40" i="24"/>
  <c r="AT40" i="24" s="1"/>
  <c r="AS40" i="24"/>
  <c r="AK39" i="24"/>
  <c r="AT39" i="24" s="1"/>
  <c r="AS39" i="24"/>
  <c r="AY64" i="24"/>
  <c r="AY92" i="24"/>
  <c r="AK84" i="24"/>
  <c r="AT84" i="24" s="1"/>
  <c r="AS84" i="24"/>
  <c r="AY80" i="24"/>
  <c r="AY104" i="24"/>
  <c r="AK101" i="24"/>
  <c r="AT101" i="24" s="1"/>
  <c r="AS101" i="24"/>
  <c r="AK59" i="24"/>
  <c r="AT59" i="24" s="1"/>
  <c r="AS59" i="24"/>
  <c r="AY56" i="24"/>
  <c r="AK48" i="24"/>
  <c r="AT48" i="24" s="1"/>
  <c r="AS48" i="24"/>
  <c r="AK47" i="24"/>
  <c r="AT47" i="24" s="1"/>
  <c r="AS47" i="24"/>
  <c r="AY44" i="24"/>
  <c r="AK72" i="24"/>
  <c r="AT72" i="24" s="1"/>
  <c r="AS72" i="24"/>
  <c r="AY100" i="24"/>
  <c r="AY20" i="24"/>
  <c r="AK12" i="24"/>
  <c r="AT12" i="24" s="1"/>
  <c r="AS12" i="24"/>
  <c r="AM114" i="24"/>
  <c r="AV6" i="24"/>
  <c r="AV114" i="24" s="1"/>
  <c r="AK8" i="24"/>
  <c r="AT8" i="24" s="1"/>
  <c r="AS8" i="24"/>
  <c r="AY36" i="24"/>
  <c r="AK38" i="24"/>
  <c r="AT38" i="24" s="1"/>
  <c r="AS38" i="24"/>
  <c r="AK35" i="24"/>
  <c r="AT35" i="24" s="1"/>
  <c r="AS35" i="24"/>
  <c r="AY98" i="24"/>
  <c r="AH88" i="24"/>
  <c r="AQ88" i="24" s="1"/>
  <c r="AH52" i="24"/>
  <c r="AQ52" i="24" s="1"/>
  <c r="AH16" i="24"/>
  <c r="AQ16" i="24" s="1"/>
  <c r="AH87" i="24"/>
  <c r="AQ87" i="24" s="1"/>
  <c r="AH51" i="24"/>
  <c r="AQ51" i="24" s="1"/>
  <c r="AH15" i="24"/>
  <c r="AQ15" i="24" s="1"/>
  <c r="AH86" i="24"/>
  <c r="AQ86" i="24" s="1"/>
  <c r="AH50" i="24"/>
  <c r="AQ50" i="24" s="1"/>
  <c r="AH14" i="24"/>
  <c r="AQ14" i="24" s="1"/>
  <c r="AH85" i="24"/>
  <c r="AQ85" i="24" s="1"/>
  <c r="AH49" i="24"/>
  <c r="AQ49" i="24" s="1"/>
  <c r="AH13" i="24"/>
  <c r="AQ13" i="24" s="1"/>
  <c r="AH84" i="24"/>
  <c r="AQ84" i="24" s="1"/>
  <c r="AH48" i="24"/>
  <c r="AQ48" i="24" s="1"/>
  <c r="AH12" i="24"/>
  <c r="AQ12" i="24" s="1"/>
  <c r="AH89" i="24"/>
  <c r="AQ89" i="24" s="1"/>
  <c r="AH53" i="24"/>
  <c r="AQ53" i="24" s="1"/>
  <c r="AH17" i="24"/>
  <c r="AQ17" i="24" s="1"/>
  <c r="AH22" i="24"/>
  <c r="AQ22" i="24" s="1"/>
  <c r="AH82" i="24"/>
  <c r="AQ82" i="24" s="1"/>
  <c r="AH46" i="24"/>
  <c r="AQ46" i="24" s="1"/>
  <c r="AH10" i="24"/>
  <c r="AQ10" i="24" s="1"/>
  <c r="AH81" i="24"/>
  <c r="AQ81" i="24" s="1"/>
  <c r="AH45" i="24"/>
  <c r="AQ45" i="24" s="1"/>
  <c r="AH9" i="24"/>
  <c r="AQ9" i="24" s="1"/>
  <c r="AH80" i="24"/>
  <c r="AQ80" i="24" s="1"/>
  <c r="AH44" i="24"/>
  <c r="AQ44" i="24" s="1"/>
  <c r="AH8" i="24"/>
  <c r="AQ8" i="24" s="1"/>
  <c r="AH79" i="24"/>
  <c r="AQ79" i="24" s="1"/>
  <c r="AH43" i="24"/>
  <c r="AQ43" i="24" s="1"/>
  <c r="AH7" i="24"/>
  <c r="AQ7" i="24" s="1"/>
  <c r="AH78" i="24"/>
  <c r="AQ78" i="24" s="1"/>
  <c r="AH42" i="24"/>
  <c r="AQ42" i="24" s="1"/>
  <c r="AH6" i="24"/>
  <c r="AH83" i="24"/>
  <c r="AQ83" i="24" s="1"/>
  <c r="AH47" i="24"/>
  <c r="AQ47" i="24" s="1"/>
  <c r="AH11" i="24"/>
  <c r="AQ11" i="24" s="1"/>
  <c r="AH58" i="24"/>
  <c r="AQ58" i="24" s="1"/>
  <c r="AH112" i="24"/>
  <c r="AQ112" i="24" s="1"/>
  <c r="AH76" i="24"/>
  <c r="AQ76" i="24" s="1"/>
  <c r="AH40" i="24"/>
  <c r="AQ40" i="24" s="1"/>
  <c r="AH111" i="24"/>
  <c r="AQ111" i="24" s="1"/>
  <c r="AH75" i="24"/>
  <c r="AQ75" i="24" s="1"/>
  <c r="AH39" i="24"/>
  <c r="AQ39" i="24" s="1"/>
  <c r="AH110" i="24"/>
  <c r="AQ110" i="24" s="1"/>
  <c r="AH74" i="24"/>
  <c r="AQ74" i="24" s="1"/>
  <c r="AH38" i="24"/>
  <c r="AQ38" i="24" s="1"/>
  <c r="AH109" i="24"/>
  <c r="AQ109" i="24" s="1"/>
  <c r="AH73" i="24"/>
  <c r="AQ73" i="24" s="1"/>
  <c r="AH37" i="24"/>
  <c r="AQ37" i="24" s="1"/>
  <c r="AH108" i="24"/>
  <c r="AQ108" i="24" s="1"/>
  <c r="AH72" i="24"/>
  <c r="AQ72" i="24" s="1"/>
  <c r="AH36" i="24"/>
  <c r="AQ36" i="24" s="1"/>
  <c r="AH113" i="24"/>
  <c r="AQ113" i="24" s="1"/>
  <c r="AH77" i="24"/>
  <c r="AQ77" i="24" s="1"/>
  <c r="AH41" i="24"/>
  <c r="AQ41" i="24" s="1"/>
  <c r="AH94" i="24"/>
  <c r="AQ94" i="24" s="1"/>
  <c r="AH106" i="24"/>
  <c r="AQ106" i="24" s="1"/>
  <c r="AH70" i="24"/>
  <c r="AQ70" i="24" s="1"/>
  <c r="AH34" i="24"/>
  <c r="AQ34" i="24" s="1"/>
  <c r="AH105" i="24"/>
  <c r="AQ105" i="24" s="1"/>
  <c r="AH69" i="24"/>
  <c r="AQ69" i="24" s="1"/>
  <c r="AH33" i="24"/>
  <c r="AQ33" i="24" s="1"/>
  <c r="AH104" i="24"/>
  <c r="AQ104" i="24" s="1"/>
  <c r="AH68" i="24"/>
  <c r="AQ68" i="24" s="1"/>
  <c r="AH32" i="24"/>
  <c r="AQ32" i="24" s="1"/>
  <c r="AH103" i="24"/>
  <c r="AQ103" i="24" s="1"/>
  <c r="AH67" i="24"/>
  <c r="AQ67" i="24" s="1"/>
  <c r="AH31" i="24"/>
  <c r="AQ31" i="24" s="1"/>
  <c r="AH102" i="24"/>
  <c r="AQ102" i="24" s="1"/>
  <c r="AH66" i="24"/>
  <c r="AQ66" i="24" s="1"/>
  <c r="AH30" i="24"/>
  <c r="AQ30" i="24" s="1"/>
  <c r="AH107" i="24"/>
  <c r="AQ107" i="24" s="1"/>
  <c r="AH71" i="24"/>
  <c r="AQ71" i="24" s="1"/>
  <c r="AH35" i="24"/>
  <c r="AQ35" i="24" s="1"/>
  <c r="AH100" i="24"/>
  <c r="AQ100" i="24" s="1"/>
  <c r="AH64" i="24"/>
  <c r="AQ64" i="24" s="1"/>
  <c r="AH28" i="24"/>
  <c r="AQ28" i="24" s="1"/>
  <c r="AH99" i="24"/>
  <c r="AQ99" i="24" s="1"/>
  <c r="AH63" i="24"/>
  <c r="AQ63" i="24" s="1"/>
  <c r="AH27" i="24"/>
  <c r="AQ27" i="24" s="1"/>
  <c r="AH98" i="24"/>
  <c r="AQ98" i="24" s="1"/>
  <c r="AH62" i="24"/>
  <c r="AQ62" i="24" s="1"/>
  <c r="AH26" i="24"/>
  <c r="AQ26" i="24" s="1"/>
  <c r="AH97" i="24"/>
  <c r="AQ97" i="24" s="1"/>
  <c r="AH61" i="24"/>
  <c r="AQ61" i="24" s="1"/>
  <c r="AH25" i="24"/>
  <c r="AQ25" i="24" s="1"/>
  <c r="AH96" i="24"/>
  <c r="AQ96" i="24" s="1"/>
  <c r="AH60" i="24"/>
  <c r="AQ60" i="24" s="1"/>
  <c r="AH24" i="24"/>
  <c r="AQ24" i="24" s="1"/>
  <c r="AH101" i="24"/>
  <c r="AQ101" i="24" s="1"/>
  <c r="AH65" i="24"/>
  <c r="AQ65" i="24" s="1"/>
  <c r="AH29" i="24"/>
  <c r="AQ29" i="24" s="1"/>
  <c r="AH93" i="24"/>
  <c r="AQ93" i="24" s="1"/>
  <c r="AH57" i="24"/>
  <c r="AQ57" i="24" s="1"/>
  <c r="AH21" i="24"/>
  <c r="AQ21" i="24" s="1"/>
  <c r="AH92" i="24"/>
  <c r="AQ92" i="24" s="1"/>
  <c r="AH56" i="24"/>
  <c r="AQ56" i="24" s="1"/>
  <c r="AH20" i="24"/>
  <c r="AQ20" i="24" s="1"/>
  <c r="AH91" i="24"/>
  <c r="AQ91" i="24" s="1"/>
  <c r="AH55" i="24"/>
  <c r="AQ55" i="24" s="1"/>
  <c r="AH19" i="24"/>
  <c r="AQ19" i="24" s="1"/>
  <c r="AH90" i="24"/>
  <c r="AQ90" i="24" s="1"/>
  <c r="AH54" i="24"/>
  <c r="AQ54" i="24" s="1"/>
  <c r="AH18" i="24"/>
  <c r="AQ18" i="24" s="1"/>
  <c r="AH95" i="24"/>
  <c r="AQ95" i="24" s="1"/>
  <c r="AH59" i="24"/>
  <c r="AQ59" i="24" s="1"/>
  <c r="AH23" i="24"/>
  <c r="AQ23" i="24" s="1"/>
  <c r="AY8" i="24"/>
  <c r="AY99" i="24"/>
  <c r="AY105" i="24"/>
  <c r="AY45" i="24"/>
  <c r="AK76" i="24"/>
  <c r="AT76" i="24" s="1"/>
  <c r="AS76" i="24"/>
  <c r="AK73" i="24"/>
  <c r="AT73" i="24" s="1"/>
  <c r="AS73" i="24"/>
  <c r="AK62" i="24"/>
  <c r="AT62" i="24" s="1"/>
  <c r="AS62" i="24"/>
  <c r="AK15" i="24"/>
  <c r="AT15" i="24" s="1"/>
  <c r="AS15" i="24"/>
  <c r="AK7" i="24"/>
  <c r="AT7" i="24" s="1"/>
  <c r="AS7" i="24"/>
  <c r="AY33" i="24"/>
  <c r="AY90" i="24"/>
  <c r="AK86" i="24"/>
  <c r="AT86" i="24" s="1"/>
  <c r="AS86" i="24"/>
  <c r="AK110" i="24"/>
  <c r="AT110" i="24" s="1"/>
  <c r="AS110" i="24"/>
  <c r="AY42" i="24"/>
  <c r="AY66" i="24"/>
  <c r="AK67" i="24"/>
  <c r="AT67" i="24" s="1"/>
  <c r="AS67" i="24"/>
  <c r="J55" i="23"/>
  <c r="H68" i="23" s="1"/>
  <c r="H65" i="23" s="1"/>
  <c r="F31" i="22"/>
  <c r="F28" i="22" s="1"/>
  <c r="AK29" i="24"/>
  <c r="AT29" i="24" s="1"/>
  <c r="AS29" i="24"/>
  <c r="AK91" i="24"/>
  <c r="AT91" i="24" s="1"/>
  <c r="AS91" i="24"/>
  <c r="AY82" i="24"/>
  <c r="AK112" i="24"/>
  <c r="AT112" i="24" s="1"/>
  <c r="AS112" i="24"/>
  <c r="AY106" i="24"/>
  <c r="AK28" i="24"/>
  <c r="AT28" i="24" s="1"/>
  <c r="AS28" i="24"/>
  <c r="AY58" i="24"/>
  <c r="AK57" i="24"/>
  <c r="AT57" i="24" s="1"/>
  <c r="AS57" i="24"/>
  <c r="AY46" i="24"/>
  <c r="AY70" i="24"/>
  <c r="AK27" i="24"/>
  <c r="AT27" i="24" s="1"/>
  <c r="AS27" i="24"/>
  <c r="AK65" i="24"/>
  <c r="AT65" i="24" s="1"/>
  <c r="AS65" i="24"/>
  <c r="AY22" i="24"/>
  <c r="AY10" i="24"/>
  <c r="AY34" i="24"/>
  <c r="AK64" i="24"/>
  <c r="AT64" i="24" s="1"/>
  <c r="AS64" i="24"/>
  <c r="AK103" i="24"/>
  <c r="AT103" i="24" s="1"/>
  <c r="AS103" i="24"/>
  <c r="AY95" i="24"/>
  <c r="AK90" i="24"/>
  <c r="AT90" i="24" s="1"/>
  <c r="AS90" i="24"/>
  <c r="AY83" i="24"/>
  <c r="AK113" i="24"/>
  <c r="AT113" i="24" s="1"/>
  <c r="AS113" i="24"/>
  <c r="AY107" i="24"/>
  <c r="AY59" i="24"/>
  <c r="AY47" i="24"/>
  <c r="AK42" i="24"/>
  <c r="AT42" i="24" s="1"/>
  <c r="AS42" i="24"/>
  <c r="AY71" i="24"/>
  <c r="AY23" i="24"/>
  <c r="AY11" i="24"/>
  <c r="AY85" i="24"/>
  <c r="AK81" i="24"/>
  <c r="AT81" i="24" s="1"/>
  <c r="AS81" i="24"/>
  <c r="AY109" i="24"/>
  <c r="AK105" i="24"/>
  <c r="AT105" i="24" s="1"/>
  <c r="AS105" i="24"/>
  <c r="AY24" i="24"/>
  <c r="AY49" i="24"/>
  <c r="AK45" i="24"/>
  <c r="AT45" i="24" s="1"/>
  <c r="AS45" i="24"/>
  <c r="AY73" i="24"/>
  <c r="AK70" i="24"/>
  <c r="AT70" i="24" s="1"/>
  <c r="AS70" i="24"/>
  <c r="AK69" i="24"/>
  <c r="AT69" i="24" s="1"/>
  <c r="AS69" i="24"/>
  <c r="AK31" i="24"/>
  <c r="AT31" i="24" s="1"/>
  <c r="AS31" i="24"/>
  <c r="AY62" i="24"/>
  <c r="AY13" i="24"/>
  <c r="AY37" i="24"/>
  <c r="AY61" i="24"/>
  <c r="AK89" i="24"/>
  <c r="AT89" i="24" s="1"/>
  <c r="AS89" i="24"/>
  <c r="AY86" i="24"/>
  <c r="AK83" i="24"/>
  <c r="AT83" i="24" s="1"/>
  <c r="AS83" i="24"/>
  <c r="AK78" i="24"/>
  <c r="AT78" i="24" s="1"/>
  <c r="AS78" i="24"/>
  <c r="AY110" i="24"/>
  <c r="AK102" i="24"/>
  <c r="AT102" i="24" s="1"/>
  <c r="AS102" i="24"/>
  <c r="AK63" i="24"/>
  <c r="AT63" i="24" s="1"/>
  <c r="AS63" i="24"/>
  <c r="AY68" i="24"/>
  <c r="AK56" i="24"/>
  <c r="AT56" i="24" s="1"/>
  <c r="AS56" i="24"/>
  <c r="AY50" i="24"/>
  <c r="AK44" i="24"/>
  <c r="AT44" i="24" s="1"/>
  <c r="AS44" i="24"/>
  <c r="AK77" i="24"/>
  <c r="AT77" i="24" s="1"/>
  <c r="AS77" i="24"/>
  <c r="AY74" i="24"/>
  <c r="AK26" i="24"/>
  <c r="AT26" i="24" s="1"/>
  <c r="AS26" i="24"/>
  <c r="AY67" i="24"/>
  <c r="AK23" i="24"/>
  <c r="AT23" i="24" s="1"/>
  <c r="AS23" i="24"/>
  <c r="AY14" i="24"/>
  <c r="AI114" i="24"/>
  <c r="AR6" i="24"/>
  <c r="AR114" i="24" s="1"/>
  <c r="AY30" i="24"/>
  <c r="AK99" i="24"/>
  <c r="AT99" i="24" s="1"/>
  <c r="AS99" i="24"/>
  <c r="AK98" i="24"/>
  <c r="AT98" i="24" s="1"/>
  <c r="AS98" i="24"/>
  <c r="G31" i="22" l="1"/>
  <c r="G28" i="22" s="1"/>
  <c r="J57" i="23"/>
  <c r="J68" i="23" s="1"/>
  <c r="J65" i="23" s="1"/>
  <c r="AH114" i="24"/>
  <c r="D58" i="23" s="1"/>
  <c r="AQ6" i="24"/>
  <c r="AQ114" i="24" s="1"/>
  <c r="Q56" i="23"/>
  <c r="P68" i="23" s="1"/>
  <c r="P65" i="23" s="1"/>
  <c r="J31" i="22"/>
  <c r="H32" i="22"/>
  <c r="H33" i="22"/>
  <c r="Q55" i="23"/>
  <c r="N68" i="23" s="1"/>
  <c r="N65" i="23" s="1"/>
  <c r="I31" i="22"/>
  <c r="AS114" i="24"/>
  <c r="BC111" i="24"/>
  <c r="BC97" i="24"/>
  <c r="BC105" i="24"/>
  <c r="BC108" i="24"/>
  <c r="BC70" i="24"/>
  <c r="BC89" i="24"/>
  <c r="BC73" i="24"/>
  <c r="BC58" i="24"/>
  <c r="BC51" i="24"/>
  <c r="BC61" i="24"/>
  <c r="BC65" i="24"/>
  <c r="BC28" i="24"/>
  <c r="BC33" i="24"/>
  <c r="BC38" i="24"/>
  <c r="BC53" i="24"/>
  <c r="BC19" i="24"/>
  <c r="BC18" i="24"/>
  <c r="BC29" i="24"/>
  <c r="BC52" i="24"/>
  <c r="BC27" i="24"/>
  <c r="BC12" i="24"/>
  <c r="BC43" i="24"/>
  <c r="BC17" i="24"/>
  <c r="BC11" i="24"/>
  <c r="BC109" i="24"/>
  <c r="BC91" i="24"/>
  <c r="BC95" i="24"/>
  <c r="BC101" i="24"/>
  <c r="BC86" i="24"/>
  <c r="BC72" i="24"/>
  <c r="BC59" i="24"/>
  <c r="BC49" i="24"/>
  <c r="BC113" i="24"/>
  <c r="BC104" i="24"/>
  <c r="BC107" i="24"/>
  <c r="BC93" i="24"/>
  <c r="BC88" i="24"/>
  <c r="BC80" i="24"/>
  <c r="BC84" i="24"/>
  <c r="BC83" i="24"/>
  <c r="BC68" i="24"/>
  <c r="BC66" i="24"/>
  <c r="BC48" i="24"/>
  <c r="BC16" i="24"/>
  <c r="BC21" i="24"/>
  <c r="BC42" i="24"/>
  <c r="BC102" i="24"/>
  <c r="BC96" i="24"/>
  <c r="BC106" i="24"/>
  <c r="BC100" i="24"/>
  <c r="BC87" i="24"/>
  <c r="BC74" i="24"/>
  <c r="BC78" i="24"/>
  <c r="BC69" i="24"/>
  <c r="BC62" i="24"/>
  <c r="BC60" i="24"/>
  <c r="BC46" i="24"/>
  <c r="BC10" i="24"/>
  <c r="BC15" i="24"/>
  <c r="BC20" i="24"/>
  <c r="BC37" i="24"/>
  <c r="BC36" i="24"/>
  <c r="BC110" i="24"/>
  <c r="BC90" i="24"/>
  <c r="BC98" i="24"/>
  <c r="BC82" i="24"/>
  <c r="BC81" i="24"/>
  <c r="BC85" i="24"/>
  <c r="BC77" i="24"/>
  <c r="BC63" i="24"/>
  <c r="BC56" i="24"/>
  <c r="BC54" i="24"/>
  <c r="BC40" i="24"/>
  <c r="BC45" i="24"/>
  <c r="BC9" i="24"/>
  <c r="BC14" i="24"/>
  <c r="BC31" i="24"/>
  <c r="BC30" i="24"/>
  <c r="BC41" i="24"/>
  <c r="BC7" i="24"/>
  <c r="BC103" i="24"/>
  <c r="BC112" i="24"/>
  <c r="BC94" i="24"/>
  <c r="BC76" i="24"/>
  <c r="BC75" i="24"/>
  <c r="BC79" i="24"/>
  <c r="BC64" i="24"/>
  <c r="BC57" i="24"/>
  <c r="BC67" i="24"/>
  <c r="BC71" i="24"/>
  <c r="BC34" i="24"/>
  <c r="BC39" i="24"/>
  <c r="BC44" i="24"/>
  <c r="BC8" i="24"/>
  <c r="BC25" i="24"/>
  <c r="BC24" i="24"/>
  <c r="BC35" i="24"/>
  <c r="BC6" i="24"/>
  <c r="BC99" i="24"/>
  <c r="BC92" i="24"/>
  <c r="BC55" i="24"/>
  <c r="BC22" i="24"/>
  <c r="BC32" i="24"/>
  <c r="BC13" i="24"/>
  <c r="BC23" i="24"/>
  <c r="BC26" i="24"/>
  <c r="BC50" i="24"/>
  <c r="BC47" i="24"/>
  <c r="AK114" i="24"/>
  <c r="AT6" i="24"/>
  <c r="AT114" i="24" s="1"/>
  <c r="BD81" i="24" l="1"/>
  <c r="C82" i="33"/>
  <c r="BD24" i="24"/>
  <c r="C25" i="33"/>
  <c r="BD20" i="24"/>
  <c r="C21" i="33"/>
  <c r="BD66" i="24"/>
  <c r="C67" i="33"/>
  <c r="BD26" i="24"/>
  <c r="C27" i="33"/>
  <c r="BD57" i="24"/>
  <c r="C58" i="33"/>
  <c r="BD63" i="24"/>
  <c r="C64" i="33"/>
  <c r="BD99" i="24"/>
  <c r="C100" i="33"/>
  <c r="BD64" i="24"/>
  <c r="C65" i="33"/>
  <c r="D41" i="22"/>
  <c r="BD9" i="24"/>
  <c r="C10" i="33"/>
  <c r="BD110" i="24"/>
  <c r="C111" i="33"/>
  <c r="C88" i="33"/>
  <c r="BD87" i="24"/>
  <c r="BD84" i="24"/>
  <c r="C85" i="33"/>
  <c r="D45" i="22"/>
  <c r="BD13" i="24"/>
  <c r="C14" i="33"/>
  <c r="BD6" i="24"/>
  <c r="C7" i="33"/>
  <c r="BD39" i="24"/>
  <c r="C40" i="33"/>
  <c r="BD79" i="24"/>
  <c r="C80" i="33"/>
  <c r="BD7" i="24"/>
  <c r="C8" i="33"/>
  <c r="BD45" i="24"/>
  <c r="C46" i="33"/>
  <c r="BD85" i="24"/>
  <c r="C86" i="33"/>
  <c r="BD36" i="24"/>
  <c r="C37" i="33"/>
  <c r="BD60" i="24"/>
  <c r="C61" i="33"/>
  <c r="BD100" i="24"/>
  <c r="C101" i="33"/>
  <c r="BD16" i="24"/>
  <c r="C17" i="33"/>
  <c r="BD80" i="24"/>
  <c r="C81" i="33"/>
  <c r="BD49" i="24"/>
  <c r="C50" i="33"/>
  <c r="BD91" i="24"/>
  <c r="C92" i="33"/>
  <c r="BD27" i="24"/>
  <c r="C28" i="33"/>
  <c r="C39" i="33"/>
  <c r="BD38" i="24"/>
  <c r="C59" i="33"/>
  <c r="BD58" i="24"/>
  <c r="BD97" i="24"/>
  <c r="C98" i="33"/>
  <c r="J52" i="22"/>
  <c r="J28" i="22"/>
  <c r="BD40" i="24"/>
  <c r="C41" i="33"/>
  <c r="BD62" i="24"/>
  <c r="C63" i="33"/>
  <c r="BD106" i="24"/>
  <c r="C107" i="33"/>
  <c r="BD48" i="24"/>
  <c r="C49" i="33"/>
  <c r="BD88" i="24"/>
  <c r="C89" i="33"/>
  <c r="BD59" i="24"/>
  <c r="C60" i="33"/>
  <c r="BD109" i="24"/>
  <c r="C110" i="33"/>
  <c r="BD52" i="24"/>
  <c r="C53" i="33"/>
  <c r="BD33" i="24"/>
  <c r="C34" i="33"/>
  <c r="BD73" i="24"/>
  <c r="C74" i="33"/>
  <c r="BD111" i="24"/>
  <c r="C112" i="33"/>
  <c r="BD34" i="24"/>
  <c r="C35" i="33"/>
  <c r="BD71" i="24"/>
  <c r="C72" i="33"/>
  <c r="BD69" i="24"/>
  <c r="C70" i="33"/>
  <c r="BD93" i="24"/>
  <c r="C94" i="33"/>
  <c r="BD72" i="24"/>
  <c r="C73" i="33"/>
  <c r="D43" i="22"/>
  <c r="BD11" i="24"/>
  <c r="C12" i="33"/>
  <c r="BD29" i="24"/>
  <c r="C30" i="33"/>
  <c r="BD28" i="24"/>
  <c r="C29" i="33"/>
  <c r="BD89" i="24"/>
  <c r="C90" i="33"/>
  <c r="BD35" i="24"/>
  <c r="C36" i="33"/>
  <c r="BD75" i="24"/>
  <c r="C76" i="33"/>
  <c r="BD22" i="24"/>
  <c r="C23" i="33"/>
  <c r="BD54" i="24"/>
  <c r="C55" i="33"/>
  <c r="BD55" i="24"/>
  <c r="C56" i="33"/>
  <c r="BD67" i="24"/>
  <c r="C68" i="33"/>
  <c r="BD94" i="24"/>
  <c r="C95" i="33"/>
  <c r="BD31" i="24"/>
  <c r="C32" i="33"/>
  <c r="BD56" i="24"/>
  <c r="C57" i="33"/>
  <c r="BD98" i="24"/>
  <c r="C99" i="33"/>
  <c r="D47" i="22"/>
  <c r="BD15" i="24"/>
  <c r="C16" i="33"/>
  <c r="BD78" i="24"/>
  <c r="C79" i="33"/>
  <c r="BD102" i="24"/>
  <c r="C103" i="33"/>
  <c r="BD68" i="24"/>
  <c r="C69" i="33"/>
  <c r="BD107" i="24"/>
  <c r="C108" i="33"/>
  <c r="C87" i="33"/>
  <c r="BD86" i="24"/>
  <c r="BD17" i="24"/>
  <c r="C18" i="33"/>
  <c r="BD18" i="24"/>
  <c r="C19" i="33"/>
  <c r="BD65" i="24"/>
  <c r="C66" i="33"/>
  <c r="BD70" i="24"/>
  <c r="C71" i="33"/>
  <c r="I52" i="22"/>
  <c r="I28" i="22"/>
  <c r="H31" i="22"/>
  <c r="H28" i="22" s="1"/>
  <c r="J58" i="23"/>
  <c r="L68" i="23" s="1"/>
  <c r="L65" i="23" s="1"/>
  <c r="BD41" i="24"/>
  <c r="C42" i="33"/>
  <c r="BD47" i="24"/>
  <c r="C48" i="33"/>
  <c r="BD30" i="24"/>
  <c r="C31" i="33"/>
  <c r="BD96" i="24"/>
  <c r="C97" i="33"/>
  <c r="BD25" i="24"/>
  <c r="C26" i="33"/>
  <c r="D40" i="22"/>
  <c r="BD8" i="24"/>
  <c r="C9" i="33"/>
  <c r="D46" i="22"/>
  <c r="BD14" i="24"/>
  <c r="C15" i="33"/>
  <c r="BD90" i="24"/>
  <c r="C91" i="33"/>
  <c r="D42" i="22"/>
  <c r="BD10" i="24"/>
  <c r="C11" i="33"/>
  <c r="BD74" i="24"/>
  <c r="C75" i="33"/>
  <c r="BD42" i="24"/>
  <c r="C43" i="33"/>
  <c r="BD83" i="24"/>
  <c r="C84" i="33"/>
  <c r="BD104" i="24"/>
  <c r="C105" i="33"/>
  <c r="BD101" i="24"/>
  <c r="C102" i="33"/>
  <c r="BD43" i="24"/>
  <c r="C44" i="33"/>
  <c r="BD19" i="24"/>
  <c r="C20" i="33"/>
  <c r="BD61" i="24"/>
  <c r="C62" i="33"/>
  <c r="BD108" i="24"/>
  <c r="C109" i="33"/>
  <c r="D39" i="22"/>
  <c r="BD32" i="24"/>
  <c r="C33" i="33"/>
  <c r="BD37" i="24"/>
  <c r="C38" i="33"/>
  <c r="BD76" i="24"/>
  <c r="C77" i="33"/>
  <c r="BD82" i="24"/>
  <c r="C83" i="33"/>
  <c r="BD50" i="24"/>
  <c r="C51" i="33"/>
  <c r="BD92" i="24"/>
  <c r="C93" i="33"/>
  <c r="BD112" i="24"/>
  <c r="C113" i="33"/>
  <c r="C24" i="33"/>
  <c r="BD23" i="24"/>
  <c r="BD44" i="24"/>
  <c r="C45" i="33"/>
  <c r="BD103" i="24"/>
  <c r="C104" i="33"/>
  <c r="BD77" i="24"/>
  <c r="C78" i="33"/>
  <c r="BD46" i="24"/>
  <c r="C47" i="33"/>
  <c r="BD21" i="24"/>
  <c r="C22" i="33"/>
  <c r="BD113" i="24"/>
  <c r="C114" i="33"/>
  <c r="BD95" i="24"/>
  <c r="C96" i="33"/>
  <c r="D44" i="22"/>
  <c r="BD12" i="24"/>
  <c r="C13" i="33"/>
  <c r="BD53" i="24"/>
  <c r="C54" i="33"/>
  <c r="BD51" i="24"/>
  <c r="C52" i="33"/>
  <c r="BD105" i="24"/>
  <c r="C106" i="33"/>
  <c r="D38" i="22"/>
  <c r="BG92" i="24" l="1"/>
  <c r="BF92" i="24"/>
  <c r="BG37" i="24"/>
  <c r="G38" i="33" s="1"/>
  <c r="BF37" i="24"/>
  <c r="BG21" i="24"/>
  <c r="G22" i="33" s="1"/>
  <c r="BF21" i="24"/>
  <c r="F22" i="33" s="1"/>
  <c r="BG103" i="24"/>
  <c r="BF103" i="24"/>
  <c r="BG112" i="24"/>
  <c r="G113" i="33" s="1"/>
  <c r="BF112" i="24"/>
  <c r="BG82" i="24"/>
  <c r="G83" i="33" s="1"/>
  <c r="BF82" i="24"/>
  <c r="F83" i="33" s="1"/>
  <c r="BG32" i="24"/>
  <c r="G33" i="33" s="1"/>
  <c r="BF32" i="24"/>
  <c r="BG90" i="24"/>
  <c r="G91" i="33" s="1"/>
  <c r="BF90" i="24"/>
  <c r="F91" i="33" s="1"/>
  <c r="BG30" i="24"/>
  <c r="G31" i="33" s="1"/>
  <c r="BF30" i="24"/>
  <c r="F31" i="33" s="1"/>
  <c r="BG102" i="24"/>
  <c r="BF102" i="24"/>
  <c r="BG73" i="24"/>
  <c r="G74" i="33" s="1"/>
  <c r="BF73" i="24"/>
  <c r="BG51" i="24"/>
  <c r="G52" i="33" s="1"/>
  <c r="BF51" i="24"/>
  <c r="F52" i="33" s="1"/>
  <c r="BG19" i="24"/>
  <c r="BF19" i="24"/>
  <c r="BG104" i="24"/>
  <c r="G105" i="33" s="1"/>
  <c r="BF104" i="24"/>
  <c r="F105" i="33" s="1"/>
  <c r="BG74" i="24"/>
  <c r="G75" i="33" s="1"/>
  <c r="BF74" i="24"/>
  <c r="F75" i="33" s="1"/>
  <c r="BG98" i="24"/>
  <c r="BF98" i="24"/>
  <c r="BG94" i="24"/>
  <c r="G95" i="33" s="1"/>
  <c r="BF94" i="24"/>
  <c r="F95" i="33" s="1"/>
  <c r="BG54" i="24"/>
  <c r="BF54" i="24"/>
  <c r="F55" i="33" s="1"/>
  <c r="BG35" i="24"/>
  <c r="BF35" i="24"/>
  <c r="BG29" i="24"/>
  <c r="G30" i="33" s="1"/>
  <c r="BF29" i="24"/>
  <c r="F30" i="33" s="1"/>
  <c r="BG38" i="24"/>
  <c r="BF38" i="24"/>
  <c r="F39" i="33" s="1"/>
  <c r="BG95" i="24"/>
  <c r="BF95" i="24"/>
  <c r="BG76" i="24"/>
  <c r="G77" i="33" s="1"/>
  <c r="BF76" i="24"/>
  <c r="BG14" i="24"/>
  <c r="BF14" i="24"/>
  <c r="BG25" i="24"/>
  <c r="BF25" i="24"/>
  <c r="BG47" i="24"/>
  <c r="G48" i="33" s="1"/>
  <c r="BF47" i="24"/>
  <c r="F48" i="33" s="1"/>
  <c r="BG18" i="24"/>
  <c r="G19" i="33" s="1"/>
  <c r="BF18" i="24"/>
  <c r="F19" i="33" s="1"/>
  <c r="BG107" i="24"/>
  <c r="BF107" i="24"/>
  <c r="BG78" i="24"/>
  <c r="G79" i="33" s="1"/>
  <c r="BF78" i="24"/>
  <c r="F79" i="33" s="1"/>
  <c r="BG93" i="24"/>
  <c r="G94" i="33" s="1"/>
  <c r="BF93" i="24"/>
  <c r="F94" i="33" s="1"/>
  <c r="BG34" i="24"/>
  <c r="G35" i="33" s="1"/>
  <c r="BF34" i="24"/>
  <c r="BG33" i="24"/>
  <c r="G34" i="33" s="1"/>
  <c r="BF33" i="24"/>
  <c r="F34" i="33" s="1"/>
  <c r="BG59" i="24"/>
  <c r="BF59" i="24"/>
  <c r="F60" i="33" s="1"/>
  <c r="BG106" i="24"/>
  <c r="G107" i="33" s="1"/>
  <c r="BF106" i="24"/>
  <c r="BG49" i="24"/>
  <c r="G50" i="33" s="1"/>
  <c r="BF49" i="24"/>
  <c r="F50" i="33" s="1"/>
  <c r="BG100" i="24"/>
  <c r="G101" i="33" s="1"/>
  <c r="BF100" i="24"/>
  <c r="F101" i="33" s="1"/>
  <c r="BG85" i="24"/>
  <c r="BF85" i="24"/>
  <c r="BG79" i="24"/>
  <c r="G80" i="33" s="1"/>
  <c r="BF79" i="24"/>
  <c r="F80" i="33" s="1"/>
  <c r="BG13" i="24"/>
  <c r="BF13" i="24"/>
  <c r="BG64" i="24"/>
  <c r="BF64" i="24"/>
  <c r="BG57" i="24"/>
  <c r="G58" i="33" s="1"/>
  <c r="BF57" i="24"/>
  <c r="F58" i="33" s="1"/>
  <c r="BG20" i="24"/>
  <c r="G21" i="33" s="1"/>
  <c r="BF20" i="24"/>
  <c r="F21" i="33" s="1"/>
  <c r="BG23" i="24"/>
  <c r="BF23" i="24"/>
  <c r="BG108" i="24"/>
  <c r="G109" i="33" s="1"/>
  <c r="BF108" i="24"/>
  <c r="F109" i="33" s="1"/>
  <c r="BG43" i="24"/>
  <c r="G44" i="33" s="1"/>
  <c r="BF43" i="24"/>
  <c r="F44" i="33" s="1"/>
  <c r="BG83" i="24"/>
  <c r="G84" i="33" s="1"/>
  <c r="BF83" i="24"/>
  <c r="BG10" i="24"/>
  <c r="BF10" i="24"/>
  <c r="BG56" i="24"/>
  <c r="G57" i="33" s="1"/>
  <c r="BF56" i="24"/>
  <c r="F57" i="33" s="1"/>
  <c r="BG67" i="24"/>
  <c r="G68" i="33" s="1"/>
  <c r="BF67" i="24"/>
  <c r="BG22" i="24"/>
  <c r="G23" i="33" s="1"/>
  <c r="BF22" i="24"/>
  <c r="BG89" i="24"/>
  <c r="BF89" i="24"/>
  <c r="F90" i="33" s="1"/>
  <c r="BG11" i="24"/>
  <c r="BF11" i="24"/>
  <c r="BG110" i="24"/>
  <c r="G111" i="33" s="1"/>
  <c r="BF110" i="24"/>
  <c r="F111" i="33" s="1"/>
  <c r="BG44" i="24"/>
  <c r="G45" i="33" s="1"/>
  <c r="BF44" i="24"/>
  <c r="F45" i="33" s="1"/>
  <c r="BG53" i="24"/>
  <c r="G54" i="33" s="1"/>
  <c r="BF53" i="24"/>
  <c r="BG77" i="24"/>
  <c r="G78" i="33" s="1"/>
  <c r="BF77" i="24"/>
  <c r="F78" i="33" s="1"/>
  <c r="BG41" i="24"/>
  <c r="G42" i="33" s="1"/>
  <c r="BF41" i="24"/>
  <c r="F42" i="33" s="1"/>
  <c r="BG17" i="24"/>
  <c r="G18" i="33" s="1"/>
  <c r="BF17" i="24"/>
  <c r="BG68" i="24"/>
  <c r="G69" i="33" s="1"/>
  <c r="BF68" i="24"/>
  <c r="BG15" i="24"/>
  <c r="BF15" i="24"/>
  <c r="BG69" i="24"/>
  <c r="G70" i="33" s="1"/>
  <c r="BF69" i="24"/>
  <c r="BG111" i="24"/>
  <c r="G112" i="33" s="1"/>
  <c r="BF111" i="24"/>
  <c r="F112" i="33" s="1"/>
  <c r="BG52" i="24"/>
  <c r="G53" i="33" s="1"/>
  <c r="BF52" i="24"/>
  <c r="F53" i="33" s="1"/>
  <c r="BG88" i="24"/>
  <c r="G89" i="33" s="1"/>
  <c r="BF88" i="24"/>
  <c r="BG62" i="24"/>
  <c r="G63" i="33" s="1"/>
  <c r="BF62" i="24"/>
  <c r="F63" i="33" s="1"/>
  <c r="BG97" i="24"/>
  <c r="G98" i="33" s="1"/>
  <c r="BF97" i="24"/>
  <c r="F98" i="33" s="1"/>
  <c r="BG27" i="24"/>
  <c r="G28" i="33" s="1"/>
  <c r="BF27" i="24"/>
  <c r="BG80" i="24"/>
  <c r="G81" i="33" s="1"/>
  <c r="BF80" i="24"/>
  <c r="F81" i="33" s="1"/>
  <c r="BG60" i="24"/>
  <c r="G61" i="33" s="1"/>
  <c r="BF60" i="24"/>
  <c r="F61" i="33" s="1"/>
  <c r="BG45" i="24"/>
  <c r="G46" i="33" s="1"/>
  <c r="BF45" i="24"/>
  <c r="BG39" i="24"/>
  <c r="G40" i="33" s="1"/>
  <c r="BF39" i="24"/>
  <c r="F40" i="33" s="1"/>
  <c r="BG99" i="24"/>
  <c r="G100" i="33" s="1"/>
  <c r="BF99" i="24"/>
  <c r="F100" i="33" s="1"/>
  <c r="BG26" i="24"/>
  <c r="G27" i="33" s="1"/>
  <c r="BF26" i="24"/>
  <c r="BG24" i="24"/>
  <c r="G25" i="33" s="1"/>
  <c r="BF24" i="24"/>
  <c r="BG46" i="24"/>
  <c r="BF46" i="24"/>
  <c r="F47" i="33" s="1"/>
  <c r="BG113" i="24"/>
  <c r="G114" i="33" s="1"/>
  <c r="BF113" i="24"/>
  <c r="BG50" i="24"/>
  <c r="G51" i="33" s="1"/>
  <c r="BF50" i="24"/>
  <c r="F51" i="33" s="1"/>
  <c r="BG96" i="24"/>
  <c r="G97" i="33" s="1"/>
  <c r="BF96" i="24"/>
  <c r="F97" i="33" s="1"/>
  <c r="BG70" i="24"/>
  <c r="G71" i="33" s="1"/>
  <c r="BF70" i="24"/>
  <c r="BG105" i="24"/>
  <c r="G106" i="33" s="1"/>
  <c r="BF105" i="24"/>
  <c r="F106" i="33" s="1"/>
  <c r="BG12" i="24"/>
  <c r="BF12" i="24"/>
  <c r="BG61" i="24"/>
  <c r="G62" i="33" s="1"/>
  <c r="BF61" i="24"/>
  <c r="BG101" i="24"/>
  <c r="G102" i="33" s="1"/>
  <c r="BF101" i="24"/>
  <c r="F102" i="33" s="1"/>
  <c r="BG42" i="24"/>
  <c r="G43" i="33" s="1"/>
  <c r="BF42" i="24"/>
  <c r="F43" i="33" s="1"/>
  <c r="BG8" i="24"/>
  <c r="BF8" i="24"/>
  <c r="BG86" i="24"/>
  <c r="G87" i="33" s="1"/>
  <c r="BF86" i="24"/>
  <c r="BG31" i="24"/>
  <c r="G32" i="33" s="1"/>
  <c r="BF31" i="24"/>
  <c r="F32" i="33" s="1"/>
  <c r="BG55" i="24"/>
  <c r="G56" i="33" s="1"/>
  <c r="BF55" i="24"/>
  <c r="BG75" i="24"/>
  <c r="G76" i="33" s="1"/>
  <c r="BF75" i="24"/>
  <c r="F76" i="33" s="1"/>
  <c r="BG28" i="24"/>
  <c r="G29" i="33" s="1"/>
  <c r="BF28" i="24"/>
  <c r="F29" i="33" s="1"/>
  <c r="BG58" i="24"/>
  <c r="G59" i="33" s="1"/>
  <c r="BF58" i="24"/>
  <c r="BG84" i="24"/>
  <c r="G85" i="33" s="1"/>
  <c r="BF84" i="24"/>
  <c r="F85" i="33" s="1"/>
  <c r="BG9" i="24"/>
  <c r="BF9" i="24"/>
  <c r="BG65" i="24"/>
  <c r="G66" i="33" s="1"/>
  <c r="BF65" i="24"/>
  <c r="BG72" i="24"/>
  <c r="G73" i="33" s="1"/>
  <c r="BF72" i="24"/>
  <c r="F73" i="33" s="1"/>
  <c r="BG71" i="24"/>
  <c r="G72" i="33" s="1"/>
  <c r="BF71" i="24"/>
  <c r="F72" i="33" s="1"/>
  <c r="BG109" i="24"/>
  <c r="G110" i="33" s="1"/>
  <c r="BF109" i="24"/>
  <c r="F110" i="33" s="1"/>
  <c r="BG48" i="24"/>
  <c r="G49" i="33" s="1"/>
  <c r="BF48" i="24"/>
  <c r="F49" i="33" s="1"/>
  <c r="BG40" i="24"/>
  <c r="G41" i="33" s="1"/>
  <c r="BF40" i="24"/>
  <c r="F41" i="33" s="1"/>
  <c r="BG91" i="24"/>
  <c r="G92" i="33" s="1"/>
  <c r="BF91" i="24"/>
  <c r="BG16" i="24"/>
  <c r="G17" i="33" s="1"/>
  <c r="BF16" i="24"/>
  <c r="F17" i="33" s="1"/>
  <c r="BG36" i="24"/>
  <c r="G37" i="33" s="1"/>
  <c r="BF36" i="24"/>
  <c r="F37" i="33" s="1"/>
  <c r="BG7" i="24"/>
  <c r="BF7" i="24"/>
  <c r="BG6" i="24"/>
  <c r="BF6" i="24"/>
  <c r="BG87" i="24"/>
  <c r="G88" i="33" s="1"/>
  <c r="BF87" i="24"/>
  <c r="F88" i="33" s="1"/>
  <c r="BG63" i="24"/>
  <c r="G64" i="33" s="1"/>
  <c r="BF63" i="24"/>
  <c r="BG66" i="24"/>
  <c r="G67" i="33" s="1"/>
  <c r="BF66" i="24"/>
  <c r="F67" i="33" s="1"/>
  <c r="BG81" i="24"/>
  <c r="G82" i="33" s="1"/>
  <c r="BF81" i="24"/>
  <c r="F82" i="33" s="1"/>
  <c r="D51" i="33"/>
  <c r="BE50" i="24"/>
  <c r="E51" i="33" s="1"/>
  <c r="BH50" i="24"/>
  <c r="H51" i="33" s="1"/>
  <c r="D13" i="33"/>
  <c r="BE12" i="24"/>
  <c r="BH12" i="24"/>
  <c r="E44" i="22"/>
  <c r="D102" i="33"/>
  <c r="BH101" i="24"/>
  <c r="H102" i="33" s="1"/>
  <c r="BE101" i="24"/>
  <c r="E102" i="33" s="1"/>
  <c r="D104" i="33"/>
  <c r="F104" i="33"/>
  <c r="G104" i="33"/>
  <c r="BE103" i="24"/>
  <c r="E104" i="33" s="1"/>
  <c r="BH103" i="24"/>
  <c r="H104" i="33" s="1"/>
  <c r="D113" i="33"/>
  <c r="BH112" i="24"/>
  <c r="H113" i="33" s="1"/>
  <c r="F113" i="33"/>
  <c r="BE112" i="24"/>
  <c r="E113" i="33" s="1"/>
  <c r="D83" i="33"/>
  <c r="BE82" i="24"/>
  <c r="E83" i="33" s="1"/>
  <c r="BH82" i="24"/>
  <c r="H83" i="33" s="1"/>
  <c r="D91" i="33"/>
  <c r="BH90" i="24"/>
  <c r="H91" i="33" s="1"/>
  <c r="BE90" i="24"/>
  <c r="E91" i="33" s="1"/>
  <c r="D31" i="33"/>
  <c r="BE30" i="24"/>
  <c r="E31" i="33" s="1"/>
  <c r="BH30" i="24"/>
  <c r="H31" i="33" s="1"/>
  <c r="D103" i="33"/>
  <c r="F103" i="33"/>
  <c r="BE102" i="24"/>
  <c r="E103" i="33" s="1"/>
  <c r="BH102" i="24"/>
  <c r="H103" i="33" s="1"/>
  <c r="G103" i="33"/>
  <c r="D72" i="33"/>
  <c r="BH71" i="24"/>
  <c r="H72" i="33" s="1"/>
  <c r="BE71" i="24"/>
  <c r="E72" i="33" s="1"/>
  <c r="D110" i="33"/>
  <c r="BE109" i="24"/>
  <c r="E110" i="33" s="1"/>
  <c r="BH109" i="24"/>
  <c r="H110" i="33" s="1"/>
  <c r="D52" i="33"/>
  <c r="BE51" i="24"/>
  <c r="E52" i="33" s="1"/>
  <c r="BH51" i="24"/>
  <c r="H52" i="33" s="1"/>
  <c r="D20" i="33"/>
  <c r="BE19" i="24"/>
  <c r="E20" i="33" s="1"/>
  <c r="F20" i="33"/>
  <c r="BH19" i="24"/>
  <c r="H20" i="33" s="1"/>
  <c r="G20" i="33"/>
  <c r="D105" i="33"/>
  <c r="BH104" i="24"/>
  <c r="H105" i="33" s="1"/>
  <c r="BE104" i="24"/>
  <c r="E105" i="33" s="1"/>
  <c r="D75" i="33"/>
  <c r="BE74" i="24"/>
  <c r="E75" i="33" s="1"/>
  <c r="BH74" i="24"/>
  <c r="H75" i="33" s="1"/>
  <c r="D99" i="33"/>
  <c r="BE98" i="24"/>
  <c r="E99" i="33" s="1"/>
  <c r="G99" i="33"/>
  <c r="F99" i="33"/>
  <c r="BH98" i="24"/>
  <c r="H99" i="33" s="1"/>
  <c r="D95" i="33"/>
  <c r="BE94" i="24"/>
  <c r="E95" i="33" s="1"/>
  <c r="BH94" i="24"/>
  <c r="H95" i="33" s="1"/>
  <c r="D55" i="33"/>
  <c r="BE54" i="24"/>
  <c r="E55" i="33" s="1"/>
  <c r="BH54" i="24"/>
  <c r="H55" i="33" s="1"/>
  <c r="G55" i="33"/>
  <c r="D36" i="33"/>
  <c r="BE35" i="24"/>
  <c r="E36" i="33" s="1"/>
  <c r="G36" i="33"/>
  <c r="F36" i="33"/>
  <c r="BH35" i="24"/>
  <c r="H36" i="33" s="1"/>
  <c r="D30" i="33"/>
  <c r="BE29" i="24"/>
  <c r="E30" i="33" s="1"/>
  <c r="BH29" i="24"/>
  <c r="H30" i="33" s="1"/>
  <c r="D39" i="33"/>
  <c r="G39" i="33"/>
  <c r="BE38" i="24"/>
  <c r="E39" i="33" s="1"/>
  <c r="BH38" i="24"/>
  <c r="H39" i="33" s="1"/>
  <c r="D114" i="33"/>
  <c r="BH113" i="24"/>
  <c r="H114" i="33" s="1"/>
  <c r="F114" i="33"/>
  <c r="BE113" i="24"/>
  <c r="E114" i="33" s="1"/>
  <c r="D45" i="33"/>
  <c r="BH44" i="24"/>
  <c r="H45" i="33" s="1"/>
  <c r="BE44" i="24"/>
  <c r="E45" i="33" s="1"/>
  <c r="D77" i="33"/>
  <c r="F77" i="33"/>
  <c r="BH76" i="24"/>
  <c r="H77" i="33" s="1"/>
  <c r="BE76" i="24"/>
  <c r="E77" i="33" s="1"/>
  <c r="BH14" i="24"/>
  <c r="BE14" i="24"/>
  <c r="D15" i="33"/>
  <c r="E46" i="22"/>
  <c r="D19" i="33"/>
  <c r="BH18" i="24"/>
  <c r="H19" i="33" s="1"/>
  <c r="BE18" i="24"/>
  <c r="E19" i="33" s="1"/>
  <c r="D79" i="33"/>
  <c r="BH78" i="24"/>
  <c r="H79" i="33" s="1"/>
  <c r="BE78" i="24"/>
  <c r="E79" i="33" s="1"/>
  <c r="D94" i="33"/>
  <c r="BH93" i="24"/>
  <c r="H94" i="33" s="1"/>
  <c r="BE93" i="24"/>
  <c r="E94" i="33" s="1"/>
  <c r="D35" i="33"/>
  <c r="BE34" i="24"/>
  <c r="E35" i="33" s="1"/>
  <c r="F35" i="33"/>
  <c r="BH34" i="24"/>
  <c r="H35" i="33" s="1"/>
  <c r="D34" i="33"/>
  <c r="BE33" i="24"/>
  <c r="E34" i="33" s="1"/>
  <c r="BH33" i="24"/>
  <c r="H34" i="33" s="1"/>
  <c r="D60" i="33"/>
  <c r="BH59" i="24"/>
  <c r="H60" i="33" s="1"/>
  <c r="G60" i="33"/>
  <c r="BE59" i="24"/>
  <c r="E60" i="33" s="1"/>
  <c r="D107" i="33"/>
  <c r="BE106" i="24"/>
  <c r="E107" i="33" s="1"/>
  <c r="BH106" i="24"/>
  <c r="H107" i="33" s="1"/>
  <c r="F107" i="33"/>
  <c r="D50" i="33"/>
  <c r="BH49" i="24"/>
  <c r="H50" i="33" s="1"/>
  <c r="BE49" i="24"/>
  <c r="E50" i="33" s="1"/>
  <c r="D101" i="33"/>
  <c r="BE100" i="24"/>
  <c r="E101" i="33" s="1"/>
  <c r="BH100" i="24"/>
  <c r="H101" i="33" s="1"/>
  <c r="D86" i="33"/>
  <c r="BE85" i="24"/>
  <c r="E86" i="33" s="1"/>
  <c r="G86" i="33"/>
  <c r="F86" i="33"/>
  <c r="BH85" i="24"/>
  <c r="H86" i="33" s="1"/>
  <c r="D80" i="33"/>
  <c r="BE79" i="24"/>
  <c r="E80" i="33" s="1"/>
  <c r="BH79" i="24"/>
  <c r="H80" i="33" s="1"/>
  <c r="BE13" i="24"/>
  <c r="D14" i="33"/>
  <c r="BH13" i="24"/>
  <c r="E45" i="22"/>
  <c r="D65" i="33"/>
  <c r="BE64" i="24"/>
  <c r="E65" i="33" s="1"/>
  <c r="F65" i="33"/>
  <c r="G65" i="33"/>
  <c r="BH64" i="24"/>
  <c r="H65" i="33" s="1"/>
  <c r="D58" i="33"/>
  <c r="BE57" i="24"/>
  <c r="E58" i="33" s="1"/>
  <c r="BH57" i="24"/>
  <c r="H58" i="33" s="1"/>
  <c r="D21" i="33"/>
  <c r="BH20" i="24"/>
  <c r="H21" i="33" s="1"/>
  <c r="BE20" i="24"/>
  <c r="E21" i="33" s="1"/>
  <c r="D96" i="33"/>
  <c r="G96" i="33"/>
  <c r="BH95" i="24"/>
  <c r="H96" i="33" s="1"/>
  <c r="F96" i="33"/>
  <c r="BE95" i="24"/>
  <c r="E96" i="33" s="1"/>
  <c r="D47" i="33"/>
  <c r="G47" i="33"/>
  <c r="BH46" i="24"/>
  <c r="H47" i="33" s="1"/>
  <c r="BE46" i="24"/>
  <c r="E47" i="33" s="1"/>
  <c r="D93" i="33"/>
  <c r="BH92" i="24"/>
  <c r="H93" i="33" s="1"/>
  <c r="G93" i="33"/>
  <c r="BE92" i="24"/>
  <c r="E93" i="33" s="1"/>
  <c r="F93" i="33"/>
  <c r="D26" i="33"/>
  <c r="BE25" i="24"/>
  <c r="E26" i="33" s="1"/>
  <c r="G26" i="33"/>
  <c r="F26" i="33"/>
  <c r="BH25" i="24"/>
  <c r="H26" i="33" s="1"/>
  <c r="D48" i="33"/>
  <c r="BH47" i="24"/>
  <c r="H48" i="33" s="1"/>
  <c r="BE47" i="24"/>
  <c r="E48" i="33" s="1"/>
  <c r="D108" i="33"/>
  <c r="F108" i="33"/>
  <c r="G108" i="33"/>
  <c r="BE107" i="24"/>
  <c r="E108" i="33" s="1"/>
  <c r="BH107" i="24"/>
  <c r="H108" i="33" s="1"/>
  <c r="D54" i="33"/>
  <c r="F54" i="33"/>
  <c r="BH53" i="24"/>
  <c r="H54" i="33" s="1"/>
  <c r="BE53" i="24"/>
  <c r="E54" i="33" s="1"/>
  <c r="D24" i="33"/>
  <c r="BE23" i="24"/>
  <c r="E24" i="33" s="1"/>
  <c r="G24" i="33"/>
  <c r="F24" i="33"/>
  <c r="BH23" i="24"/>
  <c r="H24" i="33" s="1"/>
  <c r="D109" i="33"/>
  <c r="BH108" i="24"/>
  <c r="H109" i="33" s="1"/>
  <c r="BE108" i="24"/>
  <c r="E109" i="33" s="1"/>
  <c r="D44" i="33"/>
  <c r="BE43" i="24"/>
  <c r="E44" i="33" s="1"/>
  <c r="BH43" i="24"/>
  <c r="H44" i="33" s="1"/>
  <c r="D84" i="33"/>
  <c r="BE83" i="24"/>
  <c r="E84" i="33" s="1"/>
  <c r="F84" i="33"/>
  <c r="BH83" i="24"/>
  <c r="H84" i="33" s="1"/>
  <c r="BE10" i="24"/>
  <c r="D11" i="33"/>
  <c r="BH10" i="24"/>
  <c r="E42" i="22"/>
  <c r="D57" i="33"/>
  <c r="BE56" i="24"/>
  <c r="E57" i="33" s="1"/>
  <c r="BH56" i="24"/>
  <c r="H57" i="33" s="1"/>
  <c r="D68" i="33"/>
  <c r="BE67" i="24"/>
  <c r="E68" i="33" s="1"/>
  <c r="BH67" i="24"/>
  <c r="H68" i="33" s="1"/>
  <c r="F68" i="33"/>
  <c r="D23" i="33"/>
  <c r="BE22" i="24"/>
  <c r="E23" i="33" s="1"/>
  <c r="F23" i="33"/>
  <c r="BH22" i="24"/>
  <c r="H23" i="33" s="1"/>
  <c r="D90" i="33"/>
  <c r="BH89" i="24"/>
  <c r="H90" i="33" s="1"/>
  <c r="BE89" i="24"/>
  <c r="E90" i="33" s="1"/>
  <c r="G90" i="33"/>
  <c r="D12" i="33"/>
  <c r="BH11" i="24"/>
  <c r="BE11" i="24"/>
  <c r="E43" i="22"/>
  <c r="D111" i="33"/>
  <c r="BH110" i="24"/>
  <c r="H111" i="33" s="1"/>
  <c r="BE110" i="24"/>
  <c r="E111" i="33" s="1"/>
  <c r="D78" i="33"/>
  <c r="BH77" i="24"/>
  <c r="H78" i="33" s="1"/>
  <c r="BE77" i="24"/>
  <c r="E78" i="33" s="1"/>
  <c r="D18" i="33"/>
  <c r="F18" i="33"/>
  <c r="BH17" i="24"/>
  <c r="H18" i="33" s="1"/>
  <c r="BE17" i="24"/>
  <c r="E18" i="33" s="1"/>
  <c r="BH15" i="24"/>
  <c r="D16" i="33"/>
  <c r="BE15" i="24"/>
  <c r="E47" i="22"/>
  <c r="D70" i="33"/>
  <c r="BH69" i="24"/>
  <c r="H70" i="33" s="1"/>
  <c r="BE69" i="24"/>
  <c r="E70" i="33" s="1"/>
  <c r="F70" i="33"/>
  <c r="D112" i="33"/>
  <c r="BH111" i="24"/>
  <c r="H112" i="33" s="1"/>
  <c r="BE111" i="24"/>
  <c r="E112" i="33" s="1"/>
  <c r="D53" i="33"/>
  <c r="BE52" i="24"/>
  <c r="E53" i="33" s="1"/>
  <c r="BH52" i="24"/>
  <c r="H53" i="33" s="1"/>
  <c r="D89" i="33"/>
  <c r="F89" i="33"/>
  <c r="BH88" i="24"/>
  <c r="H89" i="33" s="1"/>
  <c r="BE88" i="24"/>
  <c r="E89" i="33" s="1"/>
  <c r="D63" i="33"/>
  <c r="BE62" i="24"/>
  <c r="E63" i="33" s="1"/>
  <c r="BH62" i="24"/>
  <c r="H63" i="33" s="1"/>
  <c r="D98" i="33"/>
  <c r="BE97" i="24"/>
  <c r="E98" i="33" s="1"/>
  <c r="BH97" i="24"/>
  <c r="H98" i="33" s="1"/>
  <c r="D28" i="33"/>
  <c r="F28" i="33"/>
  <c r="BE27" i="24"/>
  <c r="E28" i="33" s="1"/>
  <c r="BH27" i="24"/>
  <c r="H28" i="33" s="1"/>
  <c r="D81" i="33"/>
  <c r="BH80" i="24"/>
  <c r="H81" i="33" s="1"/>
  <c r="BE80" i="24"/>
  <c r="E81" i="33" s="1"/>
  <c r="D61" i="33"/>
  <c r="BH60" i="24"/>
  <c r="H61" i="33" s="1"/>
  <c r="BE60" i="24"/>
  <c r="E61" i="33" s="1"/>
  <c r="D46" i="33"/>
  <c r="BE45" i="24"/>
  <c r="E46" i="33" s="1"/>
  <c r="BH45" i="24"/>
  <c r="H46" i="33" s="1"/>
  <c r="F46" i="33"/>
  <c r="D40" i="33"/>
  <c r="BE39" i="24"/>
  <c r="E40" i="33" s="1"/>
  <c r="BH39" i="24"/>
  <c r="H40" i="33" s="1"/>
  <c r="D100" i="33"/>
  <c r="BH99" i="24"/>
  <c r="H100" i="33" s="1"/>
  <c r="BE99" i="24"/>
  <c r="E100" i="33" s="1"/>
  <c r="D27" i="33"/>
  <c r="BE26" i="24"/>
  <c r="E27" i="33" s="1"/>
  <c r="F27" i="33"/>
  <c r="BH26" i="24"/>
  <c r="H27" i="33" s="1"/>
  <c r="D25" i="33"/>
  <c r="BH24" i="24"/>
  <c r="H25" i="33" s="1"/>
  <c r="F25" i="33"/>
  <c r="BE24" i="24"/>
  <c r="E25" i="33" s="1"/>
  <c r="D97" i="33"/>
  <c r="BH96" i="24"/>
  <c r="H97" i="33" s="1"/>
  <c r="BE96" i="24"/>
  <c r="E97" i="33" s="1"/>
  <c r="D71" i="33"/>
  <c r="F71" i="33"/>
  <c r="BH70" i="24"/>
  <c r="H71" i="33" s="1"/>
  <c r="BE70" i="24"/>
  <c r="E71" i="33" s="1"/>
  <c r="D106" i="33"/>
  <c r="BH105" i="24"/>
  <c r="H106" i="33" s="1"/>
  <c r="BE105" i="24"/>
  <c r="E106" i="33" s="1"/>
  <c r="D62" i="33"/>
  <c r="BE61" i="24"/>
  <c r="E62" i="33" s="1"/>
  <c r="F62" i="33"/>
  <c r="BH61" i="24"/>
  <c r="H62" i="33" s="1"/>
  <c r="D43" i="33"/>
  <c r="BH42" i="24"/>
  <c r="H43" i="33" s="1"/>
  <c r="BE42" i="24"/>
  <c r="E43" i="33" s="1"/>
  <c r="BH8" i="24"/>
  <c r="BE8" i="24"/>
  <c r="D9" i="33"/>
  <c r="E40" i="22"/>
  <c r="D87" i="33"/>
  <c r="F87" i="33"/>
  <c r="BE86" i="24"/>
  <c r="E87" i="33" s="1"/>
  <c r="BH86" i="24"/>
  <c r="H87" i="33" s="1"/>
  <c r="D32" i="33"/>
  <c r="BE31" i="24"/>
  <c r="E32" i="33" s="1"/>
  <c r="BH31" i="24"/>
  <c r="H32" i="33" s="1"/>
  <c r="D56" i="33"/>
  <c r="BH55" i="24"/>
  <c r="H56" i="33" s="1"/>
  <c r="BE55" i="24"/>
  <c r="E56" i="33" s="1"/>
  <c r="F56" i="33"/>
  <c r="D76" i="33"/>
  <c r="BH75" i="24"/>
  <c r="H76" i="33" s="1"/>
  <c r="BE75" i="24"/>
  <c r="E76" i="33" s="1"/>
  <c r="D29" i="33"/>
  <c r="BE28" i="24"/>
  <c r="E29" i="33" s="1"/>
  <c r="BH28" i="24"/>
  <c r="H29" i="33" s="1"/>
  <c r="D59" i="33"/>
  <c r="BE58" i="24"/>
  <c r="E59" i="33" s="1"/>
  <c r="F59" i="33"/>
  <c r="BH58" i="24"/>
  <c r="H59" i="33" s="1"/>
  <c r="D85" i="33"/>
  <c r="BH84" i="24"/>
  <c r="H85" i="33" s="1"/>
  <c r="BE84" i="24"/>
  <c r="E85" i="33" s="1"/>
  <c r="BH9" i="24"/>
  <c r="BE9" i="24"/>
  <c r="D10" i="33"/>
  <c r="E41" i="22"/>
  <c r="D38" i="33"/>
  <c r="BE37" i="24"/>
  <c r="E38" i="33" s="1"/>
  <c r="BH37" i="24"/>
  <c r="H38" i="33" s="1"/>
  <c r="F38" i="33"/>
  <c r="D42" i="33"/>
  <c r="BE41" i="24"/>
  <c r="E42" i="33" s="1"/>
  <c r="BH41" i="24"/>
  <c r="H42" i="33" s="1"/>
  <c r="D69" i="33"/>
  <c r="BE68" i="24"/>
  <c r="E69" i="33" s="1"/>
  <c r="F69" i="33"/>
  <c r="BH68" i="24"/>
  <c r="H69" i="33" s="1"/>
  <c r="D22" i="33"/>
  <c r="BE21" i="24"/>
  <c r="E22" i="33" s="1"/>
  <c r="BH21" i="24"/>
  <c r="H22" i="33" s="1"/>
  <c r="D33" i="33"/>
  <c r="F33" i="33"/>
  <c r="BE32" i="24"/>
  <c r="E33" i="33" s="1"/>
  <c r="BH32" i="24"/>
  <c r="H33" i="33" s="1"/>
  <c r="D66" i="33"/>
  <c r="BE65" i="24"/>
  <c r="E66" i="33" s="1"/>
  <c r="F66" i="33"/>
  <c r="BH65" i="24"/>
  <c r="H66" i="33" s="1"/>
  <c r="D73" i="33"/>
  <c r="BH72" i="24"/>
  <c r="H73" i="33" s="1"/>
  <c r="BE72" i="24"/>
  <c r="E73" i="33" s="1"/>
  <c r="D74" i="33"/>
  <c r="BE73" i="24"/>
  <c r="E74" i="33" s="1"/>
  <c r="BH73" i="24"/>
  <c r="H74" i="33" s="1"/>
  <c r="F74" i="33"/>
  <c r="D49" i="33"/>
  <c r="BH48" i="24"/>
  <c r="H49" i="33" s="1"/>
  <c r="BE48" i="24"/>
  <c r="E49" i="33" s="1"/>
  <c r="D41" i="33"/>
  <c r="BH40" i="24"/>
  <c r="H41" i="33" s="1"/>
  <c r="BE40" i="24"/>
  <c r="E41" i="33" s="1"/>
  <c r="D92" i="33"/>
  <c r="BE91" i="24"/>
  <c r="E92" i="33" s="1"/>
  <c r="BH91" i="24"/>
  <c r="H92" i="33" s="1"/>
  <c r="F92" i="33"/>
  <c r="D17" i="33"/>
  <c r="BE16" i="24"/>
  <c r="E17" i="33" s="1"/>
  <c r="BH16" i="24"/>
  <c r="H17" i="33" s="1"/>
  <c r="D37" i="33"/>
  <c r="BH36" i="24"/>
  <c r="H37" i="33" s="1"/>
  <c r="BE36" i="24"/>
  <c r="E37" i="33" s="1"/>
  <c r="BE7" i="24"/>
  <c r="D8" i="33"/>
  <c r="BH7" i="24"/>
  <c r="E39" i="22"/>
  <c r="D7" i="33"/>
  <c r="BE6" i="24"/>
  <c r="BH6" i="24"/>
  <c r="E38" i="22"/>
  <c r="D88" i="33"/>
  <c r="BE87" i="24"/>
  <c r="E88" i="33" s="1"/>
  <c r="BH87" i="24"/>
  <c r="H88" i="33" s="1"/>
  <c r="D64" i="33"/>
  <c r="F64" i="33"/>
  <c r="BE63" i="24"/>
  <c r="E64" i="33" s="1"/>
  <c r="BH63" i="24"/>
  <c r="H64" i="33" s="1"/>
  <c r="D67" i="33"/>
  <c r="BE66" i="24"/>
  <c r="E67" i="33" s="1"/>
  <c r="BH66" i="24"/>
  <c r="H67" i="33" s="1"/>
  <c r="D82" i="33"/>
  <c r="BH81" i="24"/>
  <c r="H82" i="33" s="1"/>
  <c r="BE81" i="24"/>
  <c r="E82" i="33" s="1"/>
  <c r="H8" i="33" l="1"/>
  <c r="I39" i="22"/>
  <c r="F7" i="33"/>
  <c r="G38" i="22"/>
  <c r="G10" i="33"/>
  <c r="H41" i="22"/>
  <c r="E9" i="33"/>
  <c r="F40" i="22"/>
  <c r="H16" i="33"/>
  <c r="I47" i="22"/>
  <c r="E12" i="33"/>
  <c r="F43" i="22"/>
  <c r="H14" i="33"/>
  <c r="I45" i="22"/>
  <c r="F15" i="33"/>
  <c r="G46" i="22"/>
  <c r="F13" i="33"/>
  <c r="G44" i="22"/>
  <c r="I38" i="22"/>
  <c r="H7" i="33"/>
  <c r="E7" i="33"/>
  <c r="F38" i="22"/>
  <c r="F39" i="22"/>
  <c r="E8" i="33"/>
  <c r="F10" i="33"/>
  <c r="G41" i="22"/>
  <c r="H9" i="33"/>
  <c r="I40" i="22"/>
  <c r="H12" i="33"/>
  <c r="I43" i="22"/>
  <c r="H11" i="33"/>
  <c r="I42" i="22"/>
  <c r="H45" i="22"/>
  <c r="G14" i="33"/>
  <c r="E16" i="33"/>
  <c r="F47" i="22"/>
  <c r="F11" i="33"/>
  <c r="G42" i="22"/>
  <c r="E15" i="33"/>
  <c r="F46" i="22"/>
  <c r="H13" i="33"/>
  <c r="I44" i="22"/>
  <c r="G7" i="33"/>
  <c r="H38" i="22"/>
  <c r="H10" i="33"/>
  <c r="I41" i="22"/>
  <c r="G8" i="33"/>
  <c r="H39" i="22"/>
  <c r="G43" i="22"/>
  <c r="F12" i="33"/>
  <c r="E14" i="33"/>
  <c r="F45" i="22"/>
  <c r="G15" i="33"/>
  <c r="H46" i="22"/>
  <c r="E13" i="33"/>
  <c r="F44" i="22"/>
  <c r="F8" i="33"/>
  <c r="G39" i="22"/>
  <c r="F9" i="33"/>
  <c r="G40" i="22"/>
  <c r="G16" i="33"/>
  <c r="H47" i="22"/>
  <c r="G11" i="33"/>
  <c r="H42" i="22"/>
  <c r="H15" i="33"/>
  <c r="I46" i="22"/>
  <c r="G13" i="33"/>
  <c r="H44" i="22"/>
  <c r="E10" i="33"/>
  <c r="F41" i="22"/>
  <c r="G9" i="33"/>
  <c r="H40" i="22"/>
  <c r="G47" i="22"/>
  <c r="F16" i="33"/>
  <c r="G12" i="33"/>
  <c r="H43" i="22"/>
  <c r="E11" i="33"/>
  <c r="F42" i="22"/>
  <c r="F14" i="33"/>
  <c r="G45" i="22"/>
  <c r="G48" i="22" l="1"/>
  <c r="H48" i="22"/>
  <c r="E115" i="33"/>
  <c r="H115" i="33"/>
  <c r="F115" i="33"/>
  <c r="I48" i="22"/>
  <c r="G115" i="33"/>
  <c r="F48" i="22"/>
</calcChain>
</file>

<file path=xl/sharedStrings.xml><?xml version="1.0" encoding="utf-8"?>
<sst xmlns="http://schemas.openxmlformats.org/spreadsheetml/2006/main" count="2416" uniqueCount="691">
  <si>
    <t>宿泊客</t>
    <rPh sb="0" eb="3">
      <t>シュクハクキャク</t>
    </rPh>
    <phoneticPr fontId="6"/>
  </si>
  <si>
    <t>日帰り客</t>
    <rPh sb="0" eb="2">
      <t>ヒガエ</t>
    </rPh>
    <rPh sb="3" eb="4">
      <t>キャク</t>
    </rPh>
    <phoneticPr fontId="6"/>
  </si>
  <si>
    <t>（人）</t>
    <phoneticPr fontId="6"/>
  </si>
  <si>
    <t>延べ人数</t>
    <rPh sb="0" eb="1">
      <t>ノ</t>
    </rPh>
    <rPh sb="2" eb="4">
      <t>ニンズウ</t>
    </rPh>
    <phoneticPr fontId="6"/>
  </si>
  <si>
    <t>消費単価</t>
    <rPh sb="0" eb="2">
      <t>ショウヒ</t>
    </rPh>
    <rPh sb="2" eb="4">
      <t>タンカ</t>
    </rPh>
    <phoneticPr fontId="6"/>
  </si>
  <si>
    <t>（円）</t>
    <phoneticPr fontId="6"/>
  </si>
  <si>
    <t>交通費</t>
  </si>
  <si>
    <t>宿泊費</t>
  </si>
  <si>
    <t>飲食費</t>
  </si>
  <si>
    <t>買物費</t>
  </si>
  <si>
    <t>観光費</t>
  </si>
  <si>
    <t>その他</t>
  </si>
  <si>
    <t>計</t>
    <rPh sb="0" eb="1">
      <t>ケイ</t>
    </rPh>
    <phoneticPr fontId="6"/>
  </si>
  <si>
    <t>デフォルトの消費単価</t>
    <rPh sb="6" eb="8">
      <t>ショウヒ</t>
    </rPh>
    <rPh sb="8" eb="10">
      <t>タンカ</t>
    </rPh>
    <phoneticPr fontId="6"/>
  </si>
  <si>
    <t>計算用セル</t>
    <rPh sb="0" eb="3">
      <t>ケイサンヨウ</t>
    </rPh>
    <phoneticPr fontId="6"/>
  </si>
  <si>
    <t>消費金額計</t>
    <rPh sb="0" eb="2">
      <t>ショウヒ</t>
    </rPh>
    <rPh sb="2" eb="4">
      <t>キンガク</t>
    </rPh>
    <rPh sb="4" eb="5">
      <t>ケイ</t>
    </rPh>
    <phoneticPr fontId="6"/>
  </si>
  <si>
    <t>（百万円）</t>
    <phoneticPr fontId="6"/>
  </si>
  <si>
    <t>（単位：百万円）</t>
  </si>
  <si>
    <t>はん用機械</t>
  </si>
  <si>
    <t>生産用機械</t>
  </si>
  <si>
    <t>業務用機械</t>
  </si>
  <si>
    <t>その他の製造工業製品</t>
  </si>
  <si>
    <t>水道</t>
  </si>
  <si>
    <t>廃棄物処理</t>
  </si>
  <si>
    <t>商業</t>
  </si>
  <si>
    <t>金融・保険</t>
  </si>
  <si>
    <t>公務</t>
  </si>
  <si>
    <t>他に分類されない会員制団体</t>
  </si>
  <si>
    <t>事務用品</t>
  </si>
  <si>
    <t>分類不明</t>
  </si>
  <si>
    <t>直接効果</t>
  </si>
  <si>
    <t>第17表　宿泊の有無(2区分)，旅行目的(3区分)，</t>
    <phoneticPr fontId="6"/>
  </si>
  <si>
    <t>第12表　宿泊の有無(2区分)，旅行目的(3区分)，年齢(9区分)</t>
    <rPh sb="0" eb="1">
      <t>ダイ</t>
    </rPh>
    <rPh sb="3" eb="4">
      <t>ヒョウ</t>
    </rPh>
    <phoneticPr fontId="6"/>
  </si>
  <si>
    <t>　　　　　旅行形態(2区分)，品目(小分類)別 旅行消費額 ─ 国内旅行</t>
    <phoneticPr fontId="6"/>
  </si>
  <si>
    <t>　　　　　，男女(2区分)・旅行形態(2区分)別 延べ旅行者数 ─ 国内旅行</t>
    <phoneticPr fontId="6"/>
  </si>
  <si>
    <t>延べ旅行者数</t>
    <rPh sb="0" eb="1">
      <t>ノ</t>
    </rPh>
    <rPh sb="2" eb="5">
      <t>リョコウシャ</t>
    </rPh>
    <rPh sb="5" eb="6">
      <t>スウ</t>
    </rPh>
    <phoneticPr fontId="6"/>
  </si>
  <si>
    <t>宿泊旅行</t>
    <rPh sb="0" eb="2">
      <t>シュクハク</t>
    </rPh>
    <rPh sb="2" eb="4">
      <t>リョコウ</t>
    </rPh>
    <phoneticPr fontId="14"/>
  </si>
  <si>
    <t>日帰り旅行</t>
    <rPh sb="0" eb="2">
      <t>ヒガエ</t>
    </rPh>
    <rPh sb="3" eb="5">
      <t>リョコウ</t>
    </rPh>
    <phoneticPr fontId="14"/>
  </si>
  <si>
    <t>交</t>
  </si>
  <si>
    <t>宿</t>
  </si>
  <si>
    <t>…</t>
  </si>
  <si>
    <t>飲</t>
  </si>
  <si>
    <t>買</t>
    <rPh sb="0" eb="1">
      <t>カ</t>
    </rPh>
    <phoneticPr fontId="6"/>
  </si>
  <si>
    <t>観</t>
    <rPh sb="0" eb="1">
      <t>カン</t>
    </rPh>
    <phoneticPr fontId="6"/>
  </si>
  <si>
    <t>他</t>
  </si>
  <si>
    <t>土産代・買物代</t>
  </si>
  <si>
    <t>入場料・施設利用料</t>
  </si>
  <si>
    <t>合計</t>
    <rPh sb="0" eb="2">
      <t>ゴウケイ</t>
    </rPh>
    <phoneticPr fontId="6"/>
  </si>
  <si>
    <t>買物代</t>
    <rPh sb="0" eb="2">
      <t>カイモノ</t>
    </rPh>
    <rPh sb="2" eb="3">
      <t>ダイ</t>
    </rPh>
    <phoneticPr fontId="6"/>
  </si>
  <si>
    <t>●買物代の内訳</t>
    <rPh sb="1" eb="3">
      <t>カイモノ</t>
    </rPh>
    <rPh sb="3" eb="4">
      <t>ダイ</t>
    </rPh>
    <rPh sb="5" eb="7">
      <t>ウチワケ</t>
    </rPh>
    <phoneticPr fontId="6"/>
  </si>
  <si>
    <t>構成比</t>
    <rPh sb="0" eb="3">
      <t>コウセイヒ</t>
    </rPh>
    <phoneticPr fontId="6"/>
  </si>
  <si>
    <t>その他の支出</t>
    <rPh sb="2" eb="3">
      <t>タ</t>
    </rPh>
    <rPh sb="4" eb="6">
      <t>シシュツ</t>
    </rPh>
    <phoneticPr fontId="6"/>
  </si>
  <si>
    <t>●その他の内訳</t>
    <rPh sb="3" eb="4">
      <t>タ</t>
    </rPh>
    <rPh sb="5" eb="7">
      <t>ウチワケ</t>
    </rPh>
    <phoneticPr fontId="6"/>
  </si>
  <si>
    <t>購入者価格</t>
    <rPh sb="0" eb="3">
      <t>コウニュウシャ</t>
    </rPh>
    <rPh sb="3" eb="5">
      <t>カカク</t>
    </rPh>
    <phoneticPr fontId="6"/>
  </si>
  <si>
    <t>県内生産額</t>
  </si>
  <si>
    <t>家計外消費支出（行）</t>
  </si>
  <si>
    <t>雇用者所得</t>
  </si>
  <si>
    <t>営業余剰</t>
  </si>
  <si>
    <t>資本減耗引当</t>
  </si>
  <si>
    <t>間接税（関税・輸入品商品税を除く。）</t>
  </si>
  <si>
    <t>（控除）経常補助金</t>
  </si>
  <si>
    <t>粗付加価値部門計</t>
  </si>
  <si>
    <t>来訪者　入力シート</t>
    <rPh sb="0" eb="3">
      <t>ライホウシャ</t>
    </rPh>
    <rPh sb="4" eb="6">
      <t>ニュウリョク</t>
    </rPh>
    <phoneticPr fontId="6"/>
  </si>
  <si>
    <t>娯楽サービス</t>
  </si>
  <si>
    <t>674</t>
  </si>
  <si>
    <t>洗濯・理容・美容・浴場業</t>
  </si>
  <si>
    <t>673</t>
  </si>
  <si>
    <t>教育</t>
  </si>
  <si>
    <t>631</t>
  </si>
  <si>
    <t>●観光費の内訳</t>
    <rPh sb="1" eb="4">
      <t>カンコウヒ</t>
    </rPh>
    <rPh sb="5" eb="7">
      <t>ウチワケ</t>
    </rPh>
    <phoneticPr fontId="6"/>
  </si>
  <si>
    <t>観光費</t>
    <rPh sb="0" eb="3">
      <t>カンコウヒ</t>
    </rPh>
    <phoneticPr fontId="6"/>
  </si>
  <si>
    <t>物品賃貸サービス</t>
  </si>
  <si>
    <t>661</t>
  </si>
  <si>
    <t>運輸附帯サービス</t>
  </si>
  <si>
    <t>578</t>
  </si>
  <si>
    <t>航空輸送</t>
  </si>
  <si>
    <t>575</t>
  </si>
  <si>
    <t>水運</t>
  </si>
  <si>
    <t>574</t>
  </si>
  <si>
    <t>道路輸送（自家輸送を除く。）</t>
  </si>
  <si>
    <t>572</t>
  </si>
  <si>
    <t>鉄道輸送</t>
  </si>
  <si>
    <t>571</t>
  </si>
  <si>
    <t>石油製品</t>
  </si>
  <si>
    <t>211</t>
  </si>
  <si>
    <t>●交通費の内訳</t>
    <rPh sb="1" eb="4">
      <t>コウツウヒ</t>
    </rPh>
    <rPh sb="5" eb="7">
      <t>ウチワケ</t>
    </rPh>
    <phoneticPr fontId="6"/>
  </si>
  <si>
    <t>交通費</t>
    <rPh sb="0" eb="3">
      <t>コウツウヒ</t>
    </rPh>
    <phoneticPr fontId="6"/>
  </si>
  <si>
    <t>391</t>
  </si>
  <si>
    <t>陶磁器</t>
  </si>
  <si>
    <t>253</t>
  </si>
  <si>
    <t>なめし革・革製品・毛皮</t>
  </si>
  <si>
    <t>231</t>
  </si>
  <si>
    <t>化学最終製品（医薬品を除く。）</t>
  </si>
  <si>
    <t>208</t>
  </si>
  <si>
    <t>衣服・その他の繊維既製品</t>
  </si>
  <si>
    <t>152</t>
  </si>
  <si>
    <t>食料品</t>
  </si>
  <si>
    <t>111</t>
  </si>
  <si>
    <t>漁業</t>
  </si>
  <si>
    <t>017</t>
  </si>
  <si>
    <t>耕種農業</t>
  </si>
  <si>
    <t>011</t>
  </si>
  <si>
    <t>飲食サービス</t>
  </si>
  <si>
    <t>672</t>
  </si>
  <si>
    <t>宿泊業</t>
  </si>
  <si>
    <t>671</t>
  </si>
  <si>
    <t>691</t>
  </si>
  <si>
    <t>681</t>
  </si>
  <si>
    <t>その他の対個人サービス</t>
  </si>
  <si>
    <t>679</t>
  </si>
  <si>
    <t>内生部門計</t>
  </si>
  <si>
    <t>700</t>
  </si>
  <si>
    <t>その他の対事業所サービス</t>
  </si>
  <si>
    <t>669</t>
  </si>
  <si>
    <t>自動車整備・機械修理</t>
  </si>
  <si>
    <t>663</t>
  </si>
  <si>
    <t>広告</t>
  </si>
  <si>
    <t>662</t>
  </si>
  <si>
    <t>659</t>
  </si>
  <si>
    <t>介護</t>
  </si>
  <si>
    <t>644</t>
  </si>
  <si>
    <t>社会保険・社会福祉</t>
  </si>
  <si>
    <t>643</t>
  </si>
  <si>
    <t>保健衛生</t>
  </si>
  <si>
    <t>642</t>
  </si>
  <si>
    <t>医療</t>
  </si>
  <si>
    <t>641</t>
  </si>
  <si>
    <t>研究</t>
  </si>
  <si>
    <t>632</t>
  </si>
  <si>
    <t>611</t>
  </si>
  <si>
    <t>映像・音声・文字情報制作</t>
  </si>
  <si>
    <t>595</t>
  </si>
  <si>
    <t>インターネット附随サービス</t>
  </si>
  <si>
    <t>594</t>
  </si>
  <si>
    <t>情報サービス</t>
  </si>
  <si>
    <t>593</t>
  </si>
  <si>
    <t>放送</t>
  </si>
  <si>
    <t>592</t>
  </si>
  <si>
    <t>通信</t>
  </si>
  <si>
    <t>591</t>
  </si>
  <si>
    <t>郵便・信書便</t>
  </si>
  <si>
    <t>579</t>
  </si>
  <si>
    <t>倉庫</t>
  </si>
  <si>
    <t>577</t>
  </si>
  <si>
    <t>貨物利用運送</t>
  </si>
  <si>
    <t>576</t>
  </si>
  <si>
    <t>自家輸送</t>
  </si>
  <si>
    <t>573</t>
  </si>
  <si>
    <t>住宅賃貸料（帰属家賃）</t>
  </si>
  <si>
    <t>553</t>
  </si>
  <si>
    <t>住宅賃貸料</t>
  </si>
  <si>
    <t>552</t>
  </si>
  <si>
    <t>不動産仲介及び賃貸</t>
  </si>
  <si>
    <t>551</t>
  </si>
  <si>
    <t>531</t>
  </si>
  <si>
    <t>511</t>
  </si>
  <si>
    <t>481</t>
  </si>
  <si>
    <t>471</t>
  </si>
  <si>
    <t>ガス・熱供給</t>
  </si>
  <si>
    <t>462</t>
  </si>
  <si>
    <t>461</t>
  </si>
  <si>
    <t>その他の土木建設</t>
  </si>
  <si>
    <t>419</t>
  </si>
  <si>
    <t>公共事業</t>
  </si>
  <si>
    <t>413</t>
  </si>
  <si>
    <t>建設補修</t>
  </si>
  <si>
    <t>412</t>
  </si>
  <si>
    <t>建築</t>
  </si>
  <si>
    <t>411</t>
  </si>
  <si>
    <t>再生資源回収・加工処理</t>
  </si>
  <si>
    <t>392</t>
  </si>
  <si>
    <t>その他の輸送機械・同修理</t>
  </si>
  <si>
    <t>359</t>
  </si>
  <si>
    <t>船舶・同修理</t>
  </si>
  <si>
    <t>354</t>
  </si>
  <si>
    <t>自動車部品・同附属品</t>
  </si>
  <si>
    <t>353</t>
  </si>
  <si>
    <t>その他の自動車</t>
  </si>
  <si>
    <t>352</t>
  </si>
  <si>
    <t>乗用車</t>
  </si>
  <si>
    <t>351</t>
  </si>
  <si>
    <t>電子計算機・同附属装置</t>
  </si>
  <si>
    <t>342</t>
  </si>
  <si>
    <t>通信・映像・音響機器</t>
  </si>
  <si>
    <t>341</t>
  </si>
  <si>
    <t>その他の電気機械</t>
  </si>
  <si>
    <t>339</t>
  </si>
  <si>
    <t>電子応用装置・電気計測器</t>
  </si>
  <si>
    <t>333</t>
  </si>
  <si>
    <t>民生用電気機器</t>
  </si>
  <si>
    <t>332</t>
  </si>
  <si>
    <t>産業用電気機器</t>
  </si>
  <si>
    <t>331</t>
  </si>
  <si>
    <t>その他の電子部品</t>
  </si>
  <si>
    <t>329</t>
  </si>
  <si>
    <t>電子デバイス</t>
  </si>
  <si>
    <t>321</t>
  </si>
  <si>
    <t>311</t>
  </si>
  <si>
    <t>301</t>
  </si>
  <si>
    <t>291</t>
  </si>
  <si>
    <t>その他の金属製品</t>
  </si>
  <si>
    <t>289</t>
  </si>
  <si>
    <t>建設用・建築用金属製品</t>
  </si>
  <si>
    <t>281</t>
  </si>
  <si>
    <t>非鉄金属加工製品</t>
  </si>
  <si>
    <t>272</t>
  </si>
  <si>
    <t>非鉄金属製錬・精製</t>
  </si>
  <si>
    <t>271</t>
  </si>
  <si>
    <t>その他の鉄鋼製品</t>
  </si>
  <si>
    <t>269</t>
  </si>
  <si>
    <t>鋳鍛造品（鉄）</t>
  </si>
  <si>
    <t>263</t>
  </si>
  <si>
    <t>鋼材</t>
  </si>
  <si>
    <t>262</t>
  </si>
  <si>
    <t>銑鉄・粗鋼</t>
  </si>
  <si>
    <t>261</t>
  </si>
  <si>
    <t>その他の窯業・土石製品</t>
  </si>
  <si>
    <t>259</t>
  </si>
  <si>
    <t>セメント・セメント製品</t>
  </si>
  <si>
    <t>252</t>
  </si>
  <si>
    <t>ガラス・ガラス製品</t>
  </si>
  <si>
    <t>251</t>
  </si>
  <si>
    <t>ゴム製品</t>
  </si>
  <si>
    <t>222</t>
  </si>
  <si>
    <t>プラスチック製品</t>
  </si>
  <si>
    <t>221</t>
  </si>
  <si>
    <t>石炭製品</t>
  </si>
  <si>
    <t>212</t>
  </si>
  <si>
    <t>医薬品</t>
  </si>
  <si>
    <t>207</t>
  </si>
  <si>
    <t>化学繊維</t>
  </si>
  <si>
    <t>206</t>
  </si>
  <si>
    <t>合成樹脂</t>
  </si>
  <si>
    <t>205</t>
  </si>
  <si>
    <t>有機化学工業製品（石油化学系基礎製品・合成樹脂を除く。）</t>
  </si>
  <si>
    <t>204</t>
  </si>
  <si>
    <t>石油化学系基礎製品</t>
  </si>
  <si>
    <t>203</t>
  </si>
  <si>
    <t>無機化学工業製品</t>
  </si>
  <si>
    <t>202</t>
  </si>
  <si>
    <t>化学肥料</t>
  </si>
  <si>
    <t>201</t>
  </si>
  <si>
    <t>印刷・製版・製本</t>
  </si>
  <si>
    <t>191</t>
  </si>
  <si>
    <t>紙加工品</t>
  </si>
  <si>
    <t>164</t>
  </si>
  <si>
    <t>パルプ・紙・板紙・加工紙</t>
  </si>
  <si>
    <t>163</t>
  </si>
  <si>
    <t>家具・装備品</t>
  </si>
  <si>
    <t>162</t>
  </si>
  <si>
    <t>木材・木製品</t>
  </si>
  <si>
    <t>161</t>
  </si>
  <si>
    <t>繊維工業製品</t>
  </si>
  <si>
    <t>151</t>
  </si>
  <si>
    <t>たばこ</t>
  </si>
  <si>
    <t>114</t>
  </si>
  <si>
    <t>飼料・有機質肥料（別掲を除く。）</t>
  </si>
  <si>
    <t>113</t>
  </si>
  <si>
    <t>飲料</t>
  </si>
  <si>
    <t>112</t>
  </si>
  <si>
    <t>その他の鉱業</t>
  </si>
  <si>
    <t>062</t>
  </si>
  <si>
    <t>石炭・原油・天然ガス</t>
  </si>
  <si>
    <t>061</t>
  </si>
  <si>
    <t>林業</t>
  </si>
  <si>
    <t>015</t>
  </si>
  <si>
    <t>農業サービス</t>
  </si>
  <si>
    <t>013</t>
  </si>
  <si>
    <t>畜産</t>
  </si>
  <si>
    <t>012</t>
  </si>
  <si>
    <t>１　分析タイトル</t>
    <rPh sb="2" eb="4">
      <t>ブンセキ</t>
    </rPh>
    <phoneticPr fontId="3"/>
  </si>
  <si>
    <t>２　分析内容</t>
    <rPh sb="2" eb="4">
      <t>ブンセキ</t>
    </rPh>
    <rPh sb="4" eb="6">
      <t>ナイヨウ</t>
    </rPh>
    <phoneticPr fontId="3"/>
  </si>
  <si>
    <t>最終需要増加額</t>
    <rPh sb="0" eb="2">
      <t>サイシュウ</t>
    </rPh>
    <rPh sb="2" eb="4">
      <t>ジュヨウ</t>
    </rPh>
    <rPh sb="4" eb="6">
      <t>ゾウカ</t>
    </rPh>
    <rPh sb="6" eb="7">
      <t>ガク</t>
    </rPh>
    <phoneticPr fontId="3"/>
  </si>
  <si>
    <t>消費転換率</t>
    <rPh sb="0" eb="2">
      <t>ショウヒ</t>
    </rPh>
    <rPh sb="2" eb="4">
      <t>テンカン</t>
    </rPh>
    <rPh sb="4" eb="5">
      <t>リツ</t>
    </rPh>
    <phoneticPr fontId="3"/>
  </si>
  <si>
    <t>県内需要額（直接効果）</t>
    <rPh sb="0" eb="1">
      <t>ケン</t>
    </rPh>
    <rPh sb="1" eb="2">
      <t>ナイ</t>
    </rPh>
    <rPh sb="2" eb="4">
      <t>ジュヨウ</t>
    </rPh>
    <rPh sb="4" eb="5">
      <t>ガク</t>
    </rPh>
    <rPh sb="6" eb="8">
      <t>チョクセツ</t>
    </rPh>
    <rPh sb="8" eb="10">
      <t>コウカ</t>
    </rPh>
    <phoneticPr fontId="3"/>
  </si>
  <si>
    <t>＜参考＞県外需要額</t>
    <rPh sb="1" eb="3">
      <t>サンコウ</t>
    </rPh>
    <rPh sb="4" eb="5">
      <t>ケン</t>
    </rPh>
    <rPh sb="5" eb="6">
      <t>ガイ</t>
    </rPh>
    <rPh sb="6" eb="8">
      <t>ジュヨウ</t>
    </rPh>
    <rPh sb="8" eb="9">
      <t>ガク</t>
    </rPh>
    <phoneticPr fontId="3"/>
  </si>
  <si>
    <t>４　分析結果</t>
    <rPh sb="2" eb="4">
      <t>ブンセキ</t>
    </rPh>
    <rPh sb="4" eb="6">
      <t>ケッカ</t>
    </rPh>
    <phoneticPr fontId="3"/>
  </si>
  <si>
    <t>生産誘発額</t>
    <rPh sb="0" eb="2">
      <t>セイサン</t>
    </rPh>
    <rPh sb="2" eb="4">
      <t>ユウハツ</t>
    </rPh>
    <rPh sb="4" eb="5">
      <t>ガク</t>
    </rPh>
    <phoneticPr fontId="3"/>
  </si>
  <si>
    <t>就業誘発者数</t>
    <rPh sb="0" eb="2">
      <t>シュウギョウ</t>
    </rPh>
    <rPh sb="2" eb="4">
      <t>ユウハツ</t>
    </rPh>
    <rPh sb="4" eb="5">
      <t>シャ</t>
    </rPh>
    <rPh sb="5" eb="6">
      <t>スウ</t>
    </rPh>
    <phoneticPr fontId="3"/>
  </si>
  <si>
    <t>粗付加価値誘発額</t>
    <rPh sb="0" eb="1">
      <t>ソ</t>
    </rPh>
    <rPh sb="1" eb="3">
      <t>フカ</t>
    </rPh>
    <rPh sb="3" eb="5">
      <t>カチ</t>
    </rPh>
    <rPh sb="5" eb="7">
      <t>ユウハツ</t>
    </rPh>
    <rPh sb="7" eb="8">
      <t>ガク</t>
    </rPh>
    <phoneticPr fontId="3"/>
  </si>
  <si>
    <t>雇用
誘発者数</t>
    <rPh sb="0" eb="2">
      <t>コヨウ</t>
    </rPh>
    <rPh sb="3" eb="5">
      <t>ユウハツ</t>
    </rPh>
    <rPh sb="5" eb="6">
      <t>シャ</t>
    </rPh>
    <rPh sb="6" eb="7">
      <t>スウ</t>
    </rPh>
    <phoneticPr fontId="3"/>
  </si>
  <si>
    <t>賃金・俸給
誘発額</t>
    <rPh sb="0" eb="2">
      <t>チンギン</t>
    </rPh>
    <rPh sb="3" eb="5">
      <t>ホウキュウ</t>
    </rPh>
    <phoneticPr fontId="3"/>
  </si>
  <si>
    <t>総合効果（合計）</t>
    <rPh sb="0" eb="2">
      <t>ソウゴウ</t>
    </rPh>
    <rPh sb="2" eb="4">
      <t>コウカ</t>
    </rPh>
    <rPh sb="5" eb="7">
      <t>ゴウケイ</t>
    </rPh>
    <phoneticPr fontId="3"/>
  </si>
  <si>
    <t>波及効果倍率（生産誘発額÷最終需要増加額）</t>
    <rPh sb="0" eb="2">
      <t>ハキュウ</t>
    </rPh>
    <rPh sb="2" eb="4">
      <t>コウカ</t>
    </rPh>
    <rPh sb="4" eb="6">
      <t>バイリツ</t>
    </rPh>
    <rPh sb="7" eb="9">
      <t>セイサン</t>
    </rPh>
    <rPh sb="9" eb="11">
      <t>ユウハツ</t>
    </rPh>
    <rPh sb="11" eb="12">
      <t>ガク</t>
    </rPh>
    <rPh sb="13" eb="15">
      <t>サイシュウ</t>
    </rPh>
    <rPh sb="15" eb="17">
      <t>ジュヨウ</t>
    </rPh>
    <rPh sb="17" eb="19">
      <t>ゾウカ</t>
    </rPh>
    <rPh sb="19" eb="20">
      <t>ガク</t>
    </rPh>
    <phoneticPr fontId="3"/>
  </si>
  <si>
    <t>倍</t>
    <rPh sb="0" eb="1">
      <t>バイ</t>
    </rPh>
    <phoneticPr fontId="3"/>
  </si>
  <si>
    <t>生産誘発倍率（生産誘発額÷直接効果）</t>
    <rPh sb="0" eb="2">
      <t>セイサン</t>
    </rPh>
    <rPh sb="2" eb="4">
      <t>ユウハツ</t>
    </rPh>
    <rPh sb="4" eb="6">
      <t>バイリツ</t>
    </rPh>
    <rPh sb="7" eb="9">
      <t>セイサン</t>
    </rPh>
    <rPh sb="9" eb="11">
      <t>ユウハツ</t>
    </rPh>
    <rPh sb="11" eb="12">
      <t>ガク</t>
    </rPh>
    <rPh sb="13" eb="15">
      <t>チョクセツ</t>
    </rPh>
    <rPh sb="15" eb="17">
      <t>コウカ</t>
    </rPh>
    <phoneticPr fontId="3"/>
  </si>
  <si>
    <t>５　生産誘発額上位10部門内訳（統合中分類）</t>
    <rPh sb="2" eb="4">
      <t>セイサン</t>
    </rPh>
    <rPh sb="4" eb="6">
      <t>ユウハツ</t>
    </rPh>
    <rPh sb="6" eb="7">
      <t>ガク</t>
    </rPh>
    <rPh sb="7" eb="9">
      <t>ジョウイ</t>
    </rPh>
    <rPh sb="11" eb="13">
      <t>ブモン</t>
    </rPh>
    <rPh sb="13" eb="15">
      <t>ウチワケ</t>
    </rPh>
    <rPh sb="16" eb="18">
      <t>トウゴウ</t>
    </rPh>
    <rPh sb="18" eb="19">
      <t>チュウ</t>
    </rPh>
    <rPh sb="19" eb="21">
      <t>ブンルイ</t>
    </rPh>
    <phoneticPr fontId="3"/>
  </si>
  <si>
    <t>NO.</t>
    <phoneticPr fontId="3"/>
  </si>
  <si>
    <t>部門分類（統合中分類）</t>
    <rPh sb="0" eb="2">
      <t>ブモン</t>
    </rPh>
    <rPh sb="2" eb="4">
      <t>ブンルイ</t>
    </rPh>
    <rPh sb="5" eb="7">
      <t>トウゴウ</t>
    </rPh>
    <rPh sb="7" eb="10">
      <t>チュウブンルイ</t>
    </rPh>
    <phoneticPr fontId="3"/>
  </si>
  <si>
    <t>直接効果</t>
    <rPh sb="0" eb="2">
      <t>チョクセツ</t>
    </rPh>
    <rPh sb="2" eb="4">
      <t>コウカ</t>
    </rPh>
    <phoneticPr fontId="3"/>
  </si>
  <si>
    <t>総合効果</t>
    <rPh sb="0" eb="2">
      <t>ソウゴウ</t>
    </rPh>
    <rPh sb="2" eb="4">
      <t>コウカ</t>
    </rPh>
    <phoneticPr fontId="3"/>
  </si>
  <si>
    <t>合計</t>
    <rPh sb="0" eb="2">
      <t>ゴウケイ</t>
    </rPh>
    <phoneticPr fontId="3"/>
  </si>
  <si>
    <t>６　経済波及効果・雇用創出効果及び生産誘発額上位10部門グラフ</t>
    <rPh sb="2" eb="4">
      <t>ケイザイ</t>
    </rPh>
    <rPh sb="4" eb="6">
      <t>ハキュウ</t>
    </rPh>
    <rPh sb="6" eb="8">
      <t>コウカ</t>
    </rPh>
    <rPh sb="9" eb="11">
      <t>コヨウ</t>
    </rPh>
    <rPh sb="11" eb="13">
      <t>ソウシュツ</t>
    </rPh>
    <rPh sb="13" eb="15">
      <t>コウカ</t>
    </rPh>
    <rPh sb="15" eb="16">
      <t>オヨ</t>
    </rPh>
    <rPh sb="17" eb="19">
      <t>セイサン</t>
    </rPh>
    <rPh sb="19" eb="21">
      <t>ユウハツ</t>
    </rPh>
    <rPh sb="21" eb="22">
      <t>ガク</t>
    </rPh>
    <rPh sb="22" eb="24">
      <t>ジョウイ</t>
    </rPh>
    <rPh sb="26" eb="28">
      <t>ブモン</t>
    </rPh>
    <phoneticPr fontId="3"/>
  </si>
  <si>
    <t>経済波及効果フローチャート</t>
    <rPh sb="0" eb="2">
      <t>ケイザイ</t>
    </rPh>
    <rPh sb="2" eb="4">
      <t>ハキュウ</t>
    </rPh>
    <rPh sb="4" eb="6">
      <t>コウカ</t>
    </rPh>
    <phoneticPr fontId="3"/>
  </si>
  <si>
    <t>移輸入額</t>
    <rPh sb="0" eb="1">
      <t>イ</t>
    </rPh>
    <rPh sb="1" eb="3">
      <t>ユニュウ</t>
    </rPh>
    <rPh sb="3" eb="4">
      <t>ガク</t>
    </rPh>
    <phoneticPr fontId="3"/>
  </si>
  <si>
    <t xml:space="preserve"> ×　就業係数</t>
    <phoneticPr fontId="3"/>
  </si>
  <si>
    <t>うち中間投入</t>
    <rPh sb="2" eb="4">
      <t>チュウカン</t>
    </rPh>
    <rPh sb="4" eb="6">
      <t>トウニュウ</t>
    </rPh>
    <phoneticPr fontId="3"/>
  </si>
  <si>
    <t>うち粗付加価値誘発額</t>
    <phoneticPr fontId="3"/>
  </si>
  <si>
    <t xml:space="preserve"> ×　雇用係数</t>
    <rPh sb="3" eb="5">
      <t>コヨウ</t>
    </rPh>
    <rPh sb="5" eb="7">
      <t>ケイスウ</t>
    </rPh>
    <phoneticPr fontId="3"/>
  </si>
  <si>
    <t>雇用誘発者数</t>
    <rPh sb="0" eb="2">
      <t>コヨウ</t>
    </rPh>
    <rPh sb="2" eb="4">
      <t>ユウハツ</t>
    </rPh>
    <rPh sb="4" eb="5">
      <t>シャ</t>
    </rPh>
    <rPh sb="5" eb="6">
      <t>スウ</t>
    </rPh>
    <phoneticPr fontId="3"/>
  </si>
  <si>
    <t>（原材料等）</t>
    <rPh sb="1" eb="4">
      <t>ゲンザイリョウ</t>
    </rPh>
    <rPh sb="4" eb="5">
      <t>トウ</t>
    </rPh>
    <phoneticPr fontId="3"/>
  </si>
  <si>
    <t>うち</t>
    <phoneticPr fontId="3"/>
  </si>
  <si>
    <t>賃金・俸給誘発額</t>
    <rPh sb="0" eb="2">
      <t>チンギン</t>
    </rPh>
    <rPh sb="3" eb="5">
      <t>ホウキュウ</t>
    </rPh>
    <rPh sb="5" eb="7">
      <t>ユウハツ</t>
    </rPh>
    <rPh sb="7" eb="8">
      <t>ガク</t>
    </rPh>
    <phoneticPr fontId="3"/>
  </si>
  <si>
    <t>県内需要額</t>
    <rPh sb="0" eb="2">
      <t>ケンナイ</t>
    </rPh>
    <rPh sb="2" eb="4">
      <t>ジュヨウ</t>
    </rPh>
    <rPh sb="4" eb="5">
      <t>ガク</t>
    </rPh>
    <phoneticPr fontId="3"/>
  </si>
  <si>
    <t xml:space="preserve"> ×　逆行列係数</t>
    <rPh sb="3" eb="6">
      <t>ギャクギョウレツ</t>
    </rPh>
    <rPh sb="6" eb="8">
      <t>ケイスウ</t>
    </rPh>
    <phoneticPr fontId="3"/>
  </si>
  <si>
    <t>うち直接効果による誘発額</t>
    <rPh sb="2" eb="4">
      <t>チョクセツ</t>
    </rPh>
    <rPh sb="4" eb="6">
      <t>コウカ</t>
    </rPh>
    <rPh sb="9" eb="11">
      <t>ユウハツ</t>
    </rPh>
    <rPh sb="11" eb="12">
      <t>ガク</t>
    </rPh>
    <phoneticPr fontId="3"/>
  </si>
  <si>
    <t>貯蓄等</t>
    <rPh sb="0" eb="2">
      <t>チョチク</t>
    </rPh>
    <rPh sb="2" eb="3">
      <t>トウ</t>
    </rPh>
    <phoneticPr fontId="3"/>
  </si>
  <si>
    <t>消費支出総額</t>
    <rPh sb="0" eb="2">
      <t>ショウヒ</t>
    </rPh>
    <rPh sb="2" eb="4">
      <t>シシュツ</t>
    </rPh>
    <rPh sb="4" eb="6">
      <t>ソウガク</t>
    </rPh>
    <phoneticPr fontId="3"/>
  </si>
  <si>
    <t>　　　 ×　逆行列係数</t>
    <rPh sb="6" eb="9">
      <t>ギャクギョウレツ</t>
    </rPh>
    <rPh sb="9" eb="11">
      <t>ケイスウ</t>
    </rPh>
    <phoneticPr fontId="3"/>
  </si>
  <si>
    <t>分析結果</t>
    <rPh sb="0" eb="2">
      <t>ブンセキ</t>
    </rPh>
    <rPh sb="2" eb="4">
      <t>ケッカ</t>
    </rPh>
    <phoneticPr fontId="3"/>
  </si>
  <si>
    <t>賃金・俸給誘発額</t>
    <rPh sb="0" eb="2">
      <t>チンギン</t>
    </rPh>
    <rPh sb="3" eb="5">
      <t>ホウキュウ</t>
    </rPh>
    <phoneticPr fontId="3"/>
  </si>
  <si>
    <t>（注）四捨五入の関係で、合計が内訳の総額と一致しない場合があります。</t>
    <rPh sb="1" eb="2">
      <t>チュウ</t>
    </rPh>
    <rPh sb="3" eb="7">
      <t>シシャゴニュウ</t>
    </rPh>
    <rPh sb="8" eb="10">
      <t>カンケイ</t>
    </rPh>
    <rPh sb="12" eb="14">
      <t>ゴウケイ</t>
    </rPh>
    <rPh sb="15" eb="17">
      <t>ウチワケ</t>
    </rPh>
    <rPh sb="18" eb="20">
      <t>ソウガク</t>
    </rPh>
    <rPh sb="21" eb="23">
      <t>イッチ</t>
    </rPh>
    <rPh sb="26" eb="28">
      <t>バアイ</t>
    </rPh>
    <phoneticPr fontId="3"/>
  </si>
  <si>
    <t>計算シート</t>
    <rPh sb="0" eb="2">
      <t>ケイサン</t>
    </rPh>
    <phoneticPr fontId="3"/>
  </si>
  <si>
    <t>価格変換</t>
    <rPh sb="0" eb="2">
      <t>カカク</t>
    </rPh>
    <rPh sb="2" eb="4">
      <t>ヘンカン</t>
    </rPh>
    <phoneticPr fontId="3"/>
  </si>
  <si>
    <t>以降は「結果」シートの順位作成用</t>
    <rPh sb="0" eb="2">
      <t>イコウ</t>
    </rPh>
    <rPh sb="4" eb="6">
      <t>ケッカ</t>
    </rPh>
    <rPh sb="11" eb="13">
      <t>ジュンイ</t>
    </rPh>
    <rPh sb="13" eb="16">
      <t>サクセイヨウ</t>
    </rPh>
    <phoneticPr fontId="3"/>
  </si>
  <si>
    <t>与件データ
（購入者価格）</t>
    <rPh sb="0" eb="2">
      <t>ヨケン</t>
    </rPh>
    <rPh sb="7" eb="12">
      <t>コウニュウシャカカク</t>
    </rPh>
    <phoneticPr fontId="3"/>
  </si>
  <si>
    <t>卸売</t>
  </si>
  <si>
    <t>小売</t>
  </si>
  <si>
    <t>鉄道</t>
  </si>
  <si>
    <t>道路</t>
  </si>
  <si>
    <t>沿海</t>
  </si>
  <si>
    <t>港湾</t>
  </si>
  <si>
    <t>航空</t>
  </si>
  <si>
    <t>利用運送</t>
  </si>
  <si>
    <t>購入者価格
⇒生産者価格</t>
    <rPh sb="0" eb="3">
      <t>コウニュウシャ</t>
    </rPh>
    <rPh sb="3" eb="5">
      <t>カカク</t>
    </rPh>
    <rPh sb="7" eb="10">
      <t>セイサンシャ</t>
    </rPh>
    <rPh sb="10" eb="12">
      <t>カカク</t>
    </rPh>
    <phoneticPr fontId="3"/>
  </si>
  <si>
    <t>生産誘発額</t>
    <rPh sb="0" eb="5">
      <t>セイサンユウハツガク</t>
    </rPh>
    <phoneticPr fontId="3"/>
  </si>
  <si>
    <t>中間投入
（原材料等）</t>
    <rPh sb="0" eb="2">
      <t>チュウカン</t>
    </rPh>
    <rPh sb="2" eb="4">
      <t>トウニュウ</t>
    </rPh>
    <rPh sb="6" eb="9">
      <t>ゲンザイリョウ</t>
    </rPh>
    <rPh sb="9" eb="10">
      <t>トウ</t>
    </rPh>
    <phoneticPr fontId="3"/>
  </si>
  <si>
    <t>粗付加価値
誘発額</t>
    <rPh sb="0" eb="1">
      <t>ソ</t>
    </rPh>
    <rPh sb="1" eb="3">
      <t>フカ</t>
    </rPh>
    <rPh sb="3" eb="5">
      <t>カチ</t>
    </rPh>
    <rPh sb="6" eb="8">
      <t>ユウハツ</t>
    </rPh>
    <rPh sb="8" eb="9">
      <t>ガク</t>
    </rPh>
    <phoneticPr fontId="3"/>
  </si>
  <si>
    <t>雇用者所得
誘発額</t>
    <rPh sb="0" eb="3">
      <t>コヨウシャ</t>
    </rPh>
    <rPh sb="3" eb="5">
      <t>ショトク</t>
    </rPh>
    <rPh sb="6" eb="8">
      <t>ユウハツ</t>
    </rPh>
    <rPh sb="8" eb="9">
      <t>ガク</t>
    </rPh>
    <phoneticPr fontId="3"/>
  </si>
  <si>
    <t>うち賃金・俸給
誘発額</t>
    <rPh sb="2" eb="4">
      <t>チンギン</t>
    </rPh>
    <rPh sb="5" eb="7">
      <t>ホウキュウ</t>
    </rPh>
    <phoneticPr fontId="3"/>
  </si>
  <si>
    <t>就業誘発者数</t>
    <rPh sb="0" eb="6">
      <t>シュウギョウユウハツシャスウ</t>
    </rPh>
    <phoneticPr fontId="3"/>
  </si>
  <si>
    <t>雇用誘発者数</t>
    <rPh sb="0" eb="6">
      <t>コヨウユウハツシャスウ</t>
    </rPh>
    <phoneticPr fontId="3"/>
  </si>
  <si>
    <t>直接効果による
県内需要額</t>
    <rPh sb="0" eb="2">
      <t>チョクセツ</t>
    </rPh>
    <rPh sb="2" eb="4">
      <t>コウカ</t>
    </rPh>
    <rPh sb="8" eb="10">
      <t>ケンナイ</t>
    </rPh>
    <rPh sb="10" eb="12">
      <t>ジュヨウ</t>
    </rPh>
    <rPh sb="12" eb="13">
      <t>ガク</t>
    </rPh>
    <phoneticPr fontId="3"/>
  </si>
  <si>
    <t>うち賃金・俸給
誘発額</t>
    <phoneticPr fontId="3"/>
  </si>
  <si>
    <t>部門別
消費支出額</t>
    <rPh sb="0" eb="2">
      <t>ブモン</t>
    </rPh>
    <rPh sb="2" eb="3">
      <t>ベツ</t>
    </rPh>
    <rPh sb="4" eb="6">
      <t>ショウヒ</t>
    </rPh>
    <rPh sb="6" eb="8">
      <t>シシュツ</t>
    </rPh>
    <rPh sb="8" eb="9">
      <t>ガク</t>
    </rPh>
    <phoneticPr fontId="3"/>
  </si>
  <si>
    <t>賃金・俸給誘発額による県内需要額</t>
    <rPh sb="0" eb="2">
      <t>チンギン</t>
    </rPh>
    <rPh sb="3" eb="5">
      <t>ホウキュウ</t>
    </rPh>
    <rPh sb="5" eb="7">
      <t>ユウハツ</t>
    </rPh>
    <rPh sb="7" eb="8">
      <t>ガク</t>
    </rPh>
    <rPh sb="11" eb="13">
      <t>ケンナイ</t>
    </rPh>
    <rPh sb="13" eb="15">
      <t>ジュヨウ</t>
    </rPh>
    <rPh sb="15" eb="16">
      <t>ガク</t>
    </rPh>
    <phoneticPr fontId="3"/>
  </si>
  <si>
    <t>うち賃金・俸給
誘発額</t>
  </si>
  <si>
    <t>順位付け前</t>
    <rPh sb="0" eb="2">
      <t>ジュンイ</t>
    </rPh>
    <rPh sb="2" eb="3">
      <t>ヅ</t>
    </rPh>
    <rPh sb="4" eb="5">
      <t>マエ</t>
    </rPh>
    <phoneticPr fontId="3"/>
  </si>
  <si>
    <t>順位付け後</t>
    <rPh sb="0" eb="2">
      <t>ジュンイ</t>
    </rPh>
    <rPh sb="2" eb="3">
      <t>ヅ</t>
    </rPh>
    <rPh sb="4" eb="5">
      <t>ゴ</t>
    </rPh>
    <phoneticPr fontId="3"/>
  </si>
  <si>
    <t>No.</t>
    <phoneticPr fontId="3"/>
  </si>
  <si>
    <t>部門分類（中分類）</t>
    <rPh sb="0" eb="2">
      <t>ブモン</t>
    </rPh>
    <rPh sb="2" eb="4">
      <t>ブンルイ</t>
    </rPh>
    <rPh sb="5" eb="8">
      <t>チュウブンルイ</t>
    </rPh>
    <phoneticPr fontId="3"/>
  </si>
  <si>
    <t>①</t>
    <phoneticPr fontId="3"/>
  </si>
  <si>
    <t>②</t>
    <phoneticPr fontId="3"/>
  </si>
  <si>
    <t>③</t>
    <phoneticPr fontId="3"/>
  </si>
  <si>
    <t>④</t>
    <phoneticPr fontId="3"/>
  </si>
  <si>
    <t>⑤</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</si>
  <si>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</si>
  <si>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</si>
  <si>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</si>
  <si>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</si>
  <si>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</si>
  <si>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</si>
  <si>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</si>
  <si>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</si>
  <si>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</si>
  <si>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</si>
  <si>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</si>
  <si>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</si>
  <si>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㉑</t>
    <phoneticPr fontId="3"/>
  </si>
  <si>
    <t>㉒</t>
    <phoneticPr fontId="3"/>
  </si>
  <si>
    <t>㉓</t>
    <phoneticPr fontId="3"/>
  </si>
  <si>
    <t>㉔</t>
    <phoneticPr fontId="3"/>
  </si>
  <si>
    <t>㉕</t>
    <phoneticPr fontId="3"/>
  </si>
  <si>
    <t>㉖</t>
    <phoneticPr fontId="3"/>
  </si>
  <si>
    <t>㉗</t>
    <phoneticPr fontId="3"/>
  </si>
  <si>
    <t>㉘</t>
    <phoneticPr fontId="3"/>
  </si>
  <si>
    <t>㉙</t>
    <phoneticPr fontId="3"/>
  </si>
  <si>
    <t>㉚</t>
    <phoneticPr fontId="3"/>
  </si>
  <si>
    <t>㉛</t>
    <phoneticPr fontId="3"/>
  </si>
  <si>
    <t>㉜</t>
    <phoneticPr fontId="3"/>
  </si>
  <si>
    <t>㉝</t>
    <phoneticPr fontId="3"/>
  </si>
  <si>
    <t>㉞</t>
    <phoneticPr fontId="3"/>
  </si>
  <si>
    <t>㉟</t>
    <phoneticPr fontId="3"/>
  </si>
  <si>
    <t>㊱</t>
    <phoneticPr fontId="3"/>
  </si>
  <si>
    <t>㊲</t>
    <phoneticPr fontId="3"/>
  </si>
  <si>
    <t>⑥</t>
    <phoneticPr fontId="3"/>
  </si>
  <si>
    <t>①×商業マージン率</t>
    <rPh sb="2" eb="4">
      <t>ショウギョウ</t>
    </rPh>
    <rPh sb="8" eb="9">
      <t>リツ</t>
    </rPh>
    <phoneticPr fontId="3"/>
  </si>
  <si>
    <t>①－②－③</t>
    <phoneticPr fontId="3"/>
  </si>
  <si>
    <t>⑥＋⑭＋㉔</t>
    <phoneticPr fontId="3"/>
  </si>
  <si>
    <t>⑦＋⑮＋㉕</t>
    <phoneticPr fontId="3"/>
  </si>
  <si>
    <t>⑧＋⑯＋㉖</t>
    <phoneticPr fontId="3"/>
  </si>
  <si>
    <t>⑨＋⑰＋㉗</t>
    <phoneticPr fontId="3"/>
  </si>
  <si>
    <t>⑩＋⑱＋㉘</t>
    <phoneticPr fontId="3"/>
  </si>
  <si>
    <t>⑪＋⑲＋㉙</t>
    <phoneticPr fontId="3"/>
  </si>
  <si>
    <t>電気</t>
  </si>
  <si>
    <t>675</t>
  </si>
  <si>
    <t>獣医業</t>
  </si>
  <si>
    <t>　　　産　　　　　　　　業　　　　　　　　計</t>
    <rPh sb="3" eb="4">
      <t>サン</t>
    </rPh>
    <rPh sb="12" eb="13">
      <t>ギョウ</t>
    </rPh>
    <rPh sb="21" eb="22">
      <t>ケイ</t>
    </rPh>
    <phoneticPr fontId="3"/>
  </si>
  <si>
    <t>※　同順位の場合は分類コード順で記載する。</t>
    <rPh sb="2" eb="3">
      <t>ドウ</t>
    </rPh>
    <rPh sb="3" eb="5">
      <t>ジュンイ</t>
    </rPh>
    <rPh sb="6" eb="8">
      <t>バアイ</t>
    </rPh>
    <rPh sb="9" eb="11">
      <t>ブンルイ</t>
    </rPh>
    <rPh sb="14" eb="15">
      <t>ジュン</t>
    </rPh>
    <rPh sb="16" eb="18">
      <t>キサイ</t>
    </rPh>
    <phoneticPr fontId="3"/>
  </si>
  <si>
    <t>投入係数表（統合中分類）</t>
  </si>
  <si>
    <t>.</t>
    <phoneticPr fontId="3"/>
  </si>
  <si>
    <t>3桁</t>
  </si>
  <si>
    <t>名称</t>
  </si>
  <si>
    <t>711</t>
  </si>
  <si>
    <t>911</t>
  </si>
  <si>
    <t>921</t>
  </si>
  <si>
    <t>931</t>
  </si>
  <si>
    <t>932</t>
  </si>
  <si>
    <t>資本減耗引当（社会資本等減耗分）</t>
  </si>
  <si>
    <t>941</t>
  </si>
  <si>
    <t>951</t>
  </si>
  <si>
    <t>960</t>
  </si>
  <si>
    <t>970</t>
  </si>
  <si>
    <r>
      <t>開放型（［Ｉ－（Ｉ－Ｍ）Ａ］</t>
    </r>
    <r>
      <rPr>
        <vertAlign val="superscript"/>
        <sz val="10"/>
        <rFont val="ＭＳ Ｐゴシック"/>
        <family val="3"/>
        <charset val="128"/>
      </rPr>
      <t>－１</t>
    </r>
    <r>
      <rPr>
        <sz val="10"/>
        <rFont val="ＭＳ Ｐゴシック"/>
        <family val="3"/>
        <charset val="128"/>
      </rPr>
      <t>型）逆行列係数表（統合中分類）</t>
    </r>
    <rPh sb="10" eb="11">
      <t>∧</t>
    </rPh>
    <phoneticPr fontId="36" alignment="center"/>
  </si>
  <si>
    <t>各種係数</t>
    <rPh sb="0" eb="2">
      <t>カクシュ</t>
    </rPh>
    <rPh sb="2" eb="4">
      <t>ケイスウ</t>
    </rPh>
    <phoneticPr fontId="3"/>
  </si>
  <si>
    <t>商業マージン率</t>
    <rPh sb="0" eb="2">
      <t>ショウギョウ</t>
    </rPh>
    <rPh sb="6" eb="7">
      <t>リツ</t>
    </rPh>
    <phoneticPr fontId="3"/>
  </si>
  <si>
    <t>移輸入率</t>
    <rPh sb="0" eb="1">
      <t>イ</t>
    </rPh>
    <rPh sb="1" eb="3">
      <t>ユニュウ</t>
    </rPh>
    <rPh sb="3" eb="4">
      <t>リツ</t>
    </rPh>
    <phoneticPr fontId="3"/>
  </si>
  <si>
    <t>粗付加価値率</t>
    <rPh sb="0" eb="1">
      <t>ソ</t>
    </rPh>
    <rPh sb="1" eb="3">
      <t>フカ</t>
    </rPh>
    <rPh sb="3" eb="5">
      <t>カチ</t>
    </rPh>
    <rPh sb="5" eb="6">
      <t>リツ</t>
    </rPh>
    <phoneticPr fontId="3"/>
  </si>
  <si>
    <t>雇用者所得率</t>
    <rPh sb="0" eb="3">
      <t>コヨウシャ</t>
    </rPh>
    <rPh sb="3" eb="5">
      <t>ショトク</t>
    </rPh>
    <rPh sb="5" eb="6">
      <t>リツ</t>
    </rPh>
    <phoneticPr fontId="3"/>
  </si>
  <si>
    <t>うち賃金・俸給比率</t>
    <rPh sb="2" eb="4">
      <t>チンギン</t>
    </rPh>
    <rPh sb="5" eb="7">
      <t>ホウキュウ</t>
    </rPh>
    <rPh sb="7" eb="9">
      <t>ヒリツ</t>
    </rPh>
    <phoneticPr fontId="3"/>
  </si>
  <si>
    <t>民間消費支出
構成比</t>
    <rPh sb="0" eb="2">
      <t>ミンカン</t>
    </rPh>
    <rPh sb="2" eb="4">
      <t>ショウヒ</t>
    </rPh>
    <rPh sb="4" eb="6">
      <t>シシュツ</t>
    </rPh>
    <rPh sb="7" eb="10">
      <t>コウセイヒ</t>
    </rPh>
    <phoneticPr fontId="3"/>
  </si>
  <si>
    <t>就業係数</t>
    <rPh sb="0" eb="2">
      <t>シュウギョウ</t>
    </rPh>
    <rPh sb="2" eb="4">
      <t>ケイスウ</t>
    </rPh>
    <phoneticPr fontId="3"/>
  </si>
  <si>
    <t>雇用係数</t>
    <rPh sb="0" eb="2">
      <t>コヨウ</t>
    </rPh>
    <rPh sb="2" eb="4">
      <t>ケイスウ</t>
    </rPh>
    <phoneticPr fontId="3"/>
  </si>
  <si>
    <t>家計調査年報（家計収支編）2024年（令和6年）</t>
  </si>
  <si>
    <t>詳細結果表(総世帯)</t>
    <phoneticPr fontId="3"/>
  </si>
  <si>
    <t>第２表都市階級・地方・都道府県庁所在市別１世帯当たり１か月間の収入と支出</t>
  </si>
  <si>
    <t>総世帯のうち勤労者世帯</t>
  </si>
  <si>
    <t>【円】</t>
    <rPh sb="1" eb="2">
      <t>エン</t>
    </rPh>
    <phoneticPr fontId="3"/>
  </si>
  <si>
    <t>【一万分比】</t>
  </si>
  <si>
    <t>勤め先収入</t>
    <phoneticPr fontId="3"/>
  </si>
  <si>
    <t>消費支出</t>
    <rPh sb="0" eb="2">
      <t>ショウヒ</t>
    </rPh>
    <rPh sb="2" eb="4">
      <t>シシュツ</t>
    </rPh>
    <phoneticPr fontId="3"/>
  </si>
  <si>
    <t>世帯数分布(抽出率調整)</t>
  </si>
  <si>
    <t>横浜</t>
    <rPh sb="0" eb="2">
      <t>ヨコハマ</t>
    </rPh>
    <phoneticPr fontId="3"/>
  </si>
  <si>
    <t>川崎</t>
    <rPh sb="0" eb="2">
      <t>カワサキ</t>
    </rPh>
    <phoneticPr fontId="3"/>
  </si>
  <si>
    <t>相模原</t>
    <rPh sb="0" eb="3">
      <t>サガミハラ</t>
    </rPh>
    <phoneticPr fontId="3"/>
  </si>
  <si>
    <t>三政令市</t>
    <rPh sb="0" eb="1">
      <t>サン</t>
    </rPh>
    <rPh sb="1" eb="4">
      <t>セイレイシ</t>
    </rPh>
    <phoneticPr fontId="3"/>
  </si>
  <si>
    <t>消費支出／実収入＝消費転換率（初期値）</t>
    <rPh sb="0" eb="2">
      <t>ショウヒ</t>
    </rPh>
    <rPh sb="2" eb="4">
      <t>シシュツ</t>
    </rPh>
    <rPh sb="5" eb="8">
      <t>ジツシュウニュウ</t>
    </rPh>
    <rPh sb="9" eb="11">
      <t>ショウヒ</t>
    </rPh>
    <rPh sb="11" eb="13">
      <t>テンカン</t>
    </rPh>
    <rPh sb="13" eb="14">
      <t>リツ</t>
    </rPh>
    <rPh sb="15" eb="18">
      <t>ショキチ</t>
    </rPh>
    <phoneticPr fontId="3"/>
  </si>
  <si>
    <t>消費転換率が入力された場合、与件割合使用</t>
    <rPh sb="0" eb="2">
      <t>ショウヒ</t>
    </rPh>
    <rPh sb="2" eb="4">
      <t>テンカン</t>
    </rPh>
    <rPh sb="4" eb="5">
      <t>リツ</t>
    </rPh>
    <rPh sb="6" eb="8">
      <t>ニュウリョク</t>
    </rPh>
    <rPh sb="11" eb="13">
      <t>バアイ</t>
    </rPh>
    <rPh sb="14" eb="16">
      <t>ヨケン</t>
    </rPh>
    <rPh sb="16" eb="18">
      <t>ワリアイ</t>
    </rPh>
    <rPh sb="18" eb="20">
      <t>シヨウ</t>
    </rPh>
    <phoneticPr fontId="3"/>
  </si>
  <si>
    <t>百万円</t>
    <rPh sb="0" eb="3">
      <t>ヒャクマンエン</t>
    </rPh>
    <phoneticPr fontId="3"/>
  </si>
  <si>
    <t>有機化学工業製品（石油化学系基礎製品・合成樹脂を除く。）</t>
    <phoneticPr fontId="3"/>
  </si>
  <si>
    <t>千人</t>
    <rPh sb="0" eb="2">
      <t>センニン</t>
    </rPh>
    <phoneticPr fontId="3"/>
  </si>
  <si>
    <t>※１　全ての比率は係数表示としています。</t>
    <rPh sb="3" eb="4">
      <t>スベ</t>
    </rPh>
    <rPh sb="6" eb="8">
      <t>ヒリツ</t>
    </rPh>
    <rPh sb="9" eb="11">
      <t>ケイスウ</t>
    </rPh>
    <rPh sb="11" eb="13">
      <t>ヒョウジ</t>
    </rPh>
    <phoneticPr fontId="3"/>
  </si>
  <si>
    <t>※３　民間消費支出構成比のうち、住宅賃貸料（帰属家賃）は、所得の変化によって増減することは考えにくいため、除外して計算しています（オレンジ色のセル）。</t>
    <rPh sb="3" eb="7">
      <t>ミンカンショウヒ</t>
    </rPh>
    <rPh sb="7" eb="9">
      <t>シシュツ</t>
    </rPh>
    <rPh sb="9" eb="12">
      <t>コウセイヒゼンコクコクナイカモツウンチンヒョウウンユブモンジュヨウゴウケイコウセイヒシヨウ</t>
    </rPh>
    <phoneticPr fontId="3"/>
  </si>
  <si>
    <t>人</t>
  </si>
  <si>
    <t>基本設定</t>
    <rPh sb="0" eb="2">
      <t>キホン</t>
    </rPh>
    <rPh sb="2" eb="4">
      <t>セッテイ</t>
    </rPh>
    <phoneticPr fontId="3"/>
  </si>
  <si>
    <t>・オレンジ色のセルが入力範囲です。それ以外のセルには入力しないでください。</t>
    <rPh sb="5" eb="6">
      <t>イロ</t>
    </rPh>
    <rPh sb="10" eb="12">
      <t>ニュウリョク</t>
    </rPh>
    <rPh sb="12" eb="14">
      <t>ハンイ</t>
    </rPh>
    <rPh sb="19" eb="21">
      <t>イガイ</t>
    </rPh>
    <rPh sb="26" eb="28">
      <t>ニュウリョク</t>
    </rPh>
    <phoneticPr fontId="3"/>
  </si>
  <si>
    <t>分析タイトル</t>
    <rPh sb="0" eb="2">
      <t>ブンセキ</t>
    </rPh>
    <phoneticPr fontId="3"/>
  </si>
  <si>
    <t>分析内容</t>
    <rPh sb="0" eb="2">
      <t>ブンセキ</t>
    </rPh>
    <rPh sb="2" eb="4">
      <t>ナイヨウ</t>
    </rPh>
    <phoneticPr fontId="3"/>
  </si>
  <si>
    <t>生産誘発額　部門別内訳　（誘発額順）</t>
    <rPh sb="0" eb="2">
      <t>セイサン</t>
    </rPh>
    <rPh sb="2" eb="4">
      <t>ユウハツ</t>
    </rPh>
    <rPh sb="4" eb="5">
      <t>ガク</t>
    </rPh>
    <rPh sb="6" eb="8">
      <t>ブモン</t>
    </rPh>
    <rPh sb="8" eb="9">
      <t>ベツ</t>
    </rPh>
    <rPh sb="9" eb="11">
      <t>ウチワケ</t>
    </rPh>
    <rPh sb="13" eb="15">
      <t>ユウハツ</t>
    </rPh>
    <rPh sb="15" eb="16">
      <t>ガク</t>
    </rPh>
    <rPh sb="16" eb="17">
      <t>ジュン</t>
    </rPh>
    <phoneticPr fontId="3"/>
  </si>
  <si>
    <t>順位</t>
    <rPh sb="0" eb="2">
      <t>ジュンイ</t>
    </rPh>
    <phoneticPr fontId="3"/>
  </si>
  <si>
    <t>産業計</t>
    <rPh sb="0" eb="2">
      <t>サンギョウ</t>
    </rPh>
    <rPh sb="2" eb="3">
      <t>ケイ</t>
    </rPh>
    <phoneticPr fontId="3"/>
  </si>
  <si>
    <t>（単位：</t>
  </si>
  <si>
    <t>百万円</t>
  </si>
  <si>
    <t>、</t>
  </si>
  <si>
    <t>）</t>
  </si>
  <si>
    <t>シート一覧</t>
    <rPh sb="3" eb="5">
      <t>イチラン</t>
    </rPh>
    <phoneticPr fontId="3"/>
  </si>
  <si>
    <t>シート名</t>
    <rPh sb="3" eb="4">
      <t>メイ</t>
    </rPh>
    <phoneticPr fontId="3"/>
  </si>
  <si>
    <t>種類</t>
    <rPh sb="0" eb="2">
      <t>シュルイ</t>
    </rPh>
    <phoneticPr fontId="3"/>
  </si>
  <si>
    <t>内容</t>
    <rPh sb="0" eb="2">
      <t>ナイヨウ</t>
    </rPh>
    <phoneticPr fontId="3"/>
  </si>
  <si>
    <t>はじめに</t>
    <phoneticPr fontId="3"/>
  </si>
  <si>
    <t>事前確認</t>
    <rPh sb="0" eb="2">
      <t>ジゼン</t>
    </rPh>
    <rPh sb="2" eb="4">
      <t>カクニン</t>
    </rPh>
    <phoneticPr fontId="3"/>
  </si>
  <si>
    <t>利用方法や免責事項等を記載しています。
分析ツール使用前に必ず確認してください。</t>
    <rPh sb="0" eb="2">
      <t>リヨウ</t>
    </rPh>
    <rPh sb="2" eb="4">
      <t>ホウホウ</t>
    </rPh>
    <rPh sb="5" eb="9">
      <t>メンセキジコウ</t>
    </rPh>
    <rPh sb="9" eb="10">
      <t>ナド</t>
    </rPh>
    <rPh sb="11" eb="13">
      <t>キサイ</t>
    </rPh>
    <rPh sb="20" eb="22">
      <t>ブンセキ</t>
    </rPh>
    <rPh sb="25" eb="27">
      <t>シヨウ</t>
    </rPh>
    <rPh sb="27" eb="28">
      <t>マエ</t>
    </rPh>
    <rPh sb="29" eb="30">
      <t>カナラ</t>
    </rPh>
    <rPh sb="31" eb="33">
      <t>カクニン</t>
    </rPh>
    <phoneticPr fontId="3"/>
  </si>
  <si>
    <t>前提</t>
    <rPh sb="0" eb="2">
      <t>ゼンテイ</t>
    </rPh>
    <phoneticPr fontId="3"/>
  </si>
  <si>
    <t>分析ツールを利用する上での注意点や用語一覧を記載しています。
分析ツール使用前に必ず確認してください。</t>
    <rPh sb="0" eb="2">
      <t>ブンセキ</t>
    </rPh>
    <rPh sb="6" eb="8">
      <t>リヨウ</t>
    </rPh>
    <rPh sb="10" eb="11">
      <t>ウエ</t>
    </rPh>
    <rPh sb="13" eb="16">
      <t>チュウイテン</t>
    </rPh>
    <rPh sb="17" eb="19">
      <t>ヨウゴ</t>
    </rPh>
    <rPh sb="19" eb="21">
      <t>イチラン</t>
    </rPh>
    <rPh sb="22" eb="24">
      <t>キサイ</t>
    </rPh>
    <rPh sb="31" eb="33">
      <t>ブンセキ</t>
    </rPh>
    <rPh sb="36" eb="38">
      <t>シヨウ</t>
    </rPh>
    <rPh sb="38" eb="39">
      <t>マエ</t>
    </rPh>
    <rPh sb="40" eb="41">
      <t>カナラ</t>
    </rPh>
    <rPh sb="42" eb="44">
      <t>カクニン</t>
    </rPh>
    <phoneticPr fontId="3"/>
  </si>
  <si>
    <t>作業用</t>
    <rPh sb="0" eb="3">
      <t>サギョウヨウ</t>
    </rPh>
    <phoneticPr fontId="3"/>
  </si>
  <si>
    <t>結果</t>
    <rPh sb="0" eb="2">
      <t>ケッカ</t>
    </rPh>
    <phoneticPr fontId="3"/>
  </si>
  <si>
    <t>分析結果が表示されます。A4サイズで印刷することができます。</t>
    <rPh sb="0" eb="2">
      <t>ブンセキ</t>
    </rPh>
    <rPh sb="2" eb="4">
      <t>ケッカ</t>
    </rPh>
    <rPh sb="5" eb="7">
      <t>ヒョウジ</t>
    </rPh>
    <rPh sb="18" eb="20">
      <t>インサツ</t>
    </rPh>
    <phoneticPr fontId="3"/>
  </si>
  <si>
    <t>部門別内訳</t>
    <rPh sb="0" eb="2">
      <t>ブモン</t>
    </rPh>
    <rPh sb="2" eb="3">
      <t>ベツ</t>
    </rPh>
    <rPh sb="3" eb="5">
      <t>ウチワケ</t>
    </rPh>
    <phoneticPr fontId="3"/>
  </si>
  <si>
    <t>生産誘発額の部門別内訳を波及効果の大きい順に表しています。
A4サイズで印刷することができます。</t>
    <rPh sb="0" eb="2">
      <t>セイサン</t>
    </rPh>
    <rPh sb="2" eb="4">
      <t>ユウハツ</t>
    </rPh>
    <rPh sb="4" eb="5">
      <t>ガク</t>
    </rPh>
    <rPh sb="6" eb="8">
      <t>ブモン</t>
    </rPh>
    <rPh sb="8" eb="9">
      <t>ベツ</t>
    </rPh>
    <rPh sb="9" eb="11">
      <t>ウチワケ</t>
    </rPh>
    <rPh sb="12" eb="14">
      <t>ハキュウ</t>
    </rPh>
    <rPh sb="14" eb="16">
      <t>コウカ</t>
    </rPh>
    <rPh sb="17" eb="18">
      <t>オオ</t>
    </rPh>
    <rPh sb="20" eb="21">
      <t>ジュン</t>
    </rPh>
    <rPh sb="22" eb="23">
      <t>アラワ</t>
    </rPh>
    <rPh sb="23" eb="24">
      <t>ジョウヒョウ</t>
    </rPh>
    <rPh sb="36" eb="38">
      <t>インサツ</t>
    </rPh>
    <phoneticPr fontId="3"/>
  </si>
  <si>
    <t>フローチャート</t>
    <phoneticPr fontId="3"/>
  </si>
  <si>
    <t>経済波及効果の計算の流れをフローチャート形式で表示しています。
A4サイズで印刷することができます。</t>
    <rPh sb="0" eb="2">
      <t>ケイザイ</t>
    </rPh>
    <rPh sb="2" eb="4">
      <t>ハキュウ</t>
    </rPh>
    <rPh sb="4" eb="6">
      <t>コウカ</t>
    </rPh>
    <rPh sb="7" eb="9">
      <t>ケイサン</t>
    </rPh>
    <rPh sb="10" eb="11">
      <t>ナガ</t>
    </rPh>
    <rPh sb="20" eb="22">
      <t>ケイシキ</t>
    </rPh>
    <rPh sb="23" eb="25">
      <t>ヒョウジ</t>
    </rPh>
    <phoneticPr fontId="3"/>
  </si>
  <si>
    <t>波及効果計算</t>
    <rPh sb="0" eb="2">
      <t>ハキュウ</t>
    </rPh>
    <rPh sb="2" eb="4">
      <t>コウカ</t>
    </rPh>
    <rPh sb="4" eb="6">
      <t>ケイサン</t>
    </rPh>
    <phoneticPr fontId="3"/>
  </si>
  <si>
    <t>計算</t>
    <rPh sb="0" eb="2">
      <t>ケイサン</t>
    </rPh>
    <phoneticPr fontId="3"/>
  </si>
  <si>
    <t>投入係数</t>
    <rPh sb="0" eb="2">
      <t>トウニュウ</t>
    </rPh>
    <rPh sb="2" eb="4">
      <t>ケイスウ</t>
    </rPh>
    <phoneticPr fontId="3"/>
  </si>
  <si>
    <t>係数表</t>
    <rPh sb="0" eb="2">
      <t>ケイスウ</t>
    </rPh>
    <rPh sb="2" eb="3">
      <t>ヒョウ</t>
    </rPh>
    <phoneticPr fontId="3"/>
  </si>
  <si>
    <t>逆行列係数</t>
    <rPh sb="0" eb="3">
      <t>ギャクギョウレツ</t>
    </rPh>
    <rPh sb="3" eb="5">
      <t>ケイスウ</t>
    </rPh>
    <phoneticPr fontId="3"/>
  </si>
  <si>
    <t>経済波及効果算出のための係数表です。各種係数を一覧としています。</t>
    <rPh sb="0" eb="2">
      <t>ケイザイ</t>
    </rPh>
    <rPh sb="2" eb="4">
      <t>ハキュウ</t>
    </rPh>
    <rPh sb="4" eb="6">
      <t>コウカ</t>
    </rPh>
    <rPh sb="6" eb="8">
      <t>サンシュツ</t>
    </rPh>
    <rPh sb="12" eb="14">
      <t>ケイスウ</t>
    </rPh>
    <rPh sb="14" eb="15">
      <t>ヒョウ</t>
    </rPh>
    <rPh sb="18" eb="20">
      <t>カクシュ</t>
    </rPh>
    <rPh sb="20" eb="22">
      <t>ケイスウ</t>
    </rPh>
    <rPh sb="23" eb="25">
      <t>イチラン</t>
    </rPh>
    <phoneticPr fontId="3"/>
  </si>
  <si>
    <t>令和2（2020）年神奈川県産業連関表</t>
    <rPh sb="0" eb="2">
      <t>レイワ</t>
    </rPh>
    <rPh sb="9" eb="10">
      <t>ネン</t>
    </rPh>
    <rPh sb="10" eb="14">
      <t>カナガワケン</t>
    </rPh>
    <rPh sb="14" eb="16">
      <t>サンギョウ</t>
    </rPh>
    <rPh sb="16" eb="18">
      <t>レンカン</t>
    </rPh>
    <rPh sb="18" eb="19">
      <t>ヒョウ</t>
    </rPh>
    <phoneticPr fontId="3"/>
  </si>
  <si>
    <t>【はじめに】</t>
    <phoneticPr fontId="3"/>
  </si>
  <si>
    <t>・</t>
    <phoneticPr fontId="3"/>
  </si>
  <si>
    <t>経済波及効果等を分析するツール（以下、「分析ツール」という。）です。</t>
    <phoneticPr fontId="3"/>
  </si>
  <si>
    <t>分析ツール上の「はじめに」シートと「前提」シートには、分析における留意点や免責事項を記載しています。</t>
    <rPh sb="0" eb="2">
      <t>ブンセキ</t>
    </rPh>
    <rPh sb="5" eb="6">
      <t>ジョウ</t>
    </rPh>
    <rPh sb="18" eb="20">
      <t>ゼンテイ</t>
    </rPh>
    <rPh sb="27" eb="29">
      <t>ブンセキ</t>
    </rPh>
    <rPh sb="33" eb="36">
      <t>リュウイテン</t>
    </rPh>
    <rPh sb="42" eb="44">
      <t>キサイ</t>
    </rPh>
    <phoneticPr fontId="3"/>
  </si>
  <si>
    <t>分析ツールを御利用の際には、必ず内容を御確認下さい。</t>
    <rPh sb="0" eb="2">
      <t>ブンセキ</t>
    </rPh>
    <rPh sb="6" eb="9">
      <t>ゴリヨウ</t>
    </rPh>
    <rPh sb="10" eb="11">
      <t>サイ</t>
    </rPh>
    <rPh sb="14" eb="15">
      <t>カナラ</t>
    </rPh>
    <rPh sb="16" eb="18">
      <t>ナイヨウ</t>
    </rPh>
    <rPh sb="19" eb="23">
      <t>ゴカクニンクダ</t>
    </rPh>
    <phoneticPr fontId="3"/>
  </si>
  <si>
    <t>分析ツールでは、入力を行うセルをオレンジ色としています。それ以外のセルへの入力は行わないようお願いします。</t>
    <rPh sb="0" eb="2">
      <t>ブンセキ</t>
    </rPh>
    <rPh sb="8" eb="10">
      <t>ニュウリョク</t>
    </rPh>
    <rPh sb="11" eb="12">
      <t>オコナ</t>
    </rPh>
    <rPh sb="20" eb="21">
      <t>イロ</t>
    </rPh>
    <rPh sb="30" eb="32">
      <t>イガイ</t>
    </rPh>
    <rPh sb="37" eb="39">
      <t>ニュウリョク</t>
    </rPh>
    <rPh sb="40" eb="41">
      <t>オコナ</t>
    </rPh>
    <rPh sb="47" eb="48">
      <t>ネガ</t>
    </rPh>
    <phoneticPr fontId="3"/>
  </si>
  <si>
    <t>分析ツールで算出される結果は、いくつかの前提条件（「前提」シート参照）に基づいているため、</t>
    <rPh sb="0" eb="2">
      <t>ブンセキ</t>
    </rPh>
    <rPh sb="6" eb="8">
      <t>サンシュツ</t>
    </rPh>
    <rPh sb="11" eb="13">
      <t>ケッカ</t>
    </rPh>
    <rPh sb="20" eb="22">
      <t>ゼンテイ</t>
    </rPh>
    <rPh sb="22" eb="24">
      <t>ジョウケン</t>
    </rPh>
    <rPh sb="26" eb="28">
      <t>ゼンテイ</t>
    </rPh>
    <rPh sb="32" eb="34">
      <t>サンショウ</t>
    </rPh>
    <rPh sb="36" eb="37">
      <t>モト</t>
    </rPh>
    <phoneticPr fontId="3"/>
  </si>
  <si>
    <t>得られる結果はこうした前提条件に基づく推計値となります。</t>
    <rPh sb="11" eb="13">
      <t>ゼンテイ</t>
    </rPh>
    <rPh sb="13" eb="15">
      <t>ジョウケン</t>
    </rPh>
    <rPh sb="16" eb="17">
      <t>モト</t>
    </rPh>
    <rPh sb="19" eb="22">
      <t>スイケイチ</t>
    </rPh>
    <phoneticPr fontId="3"/>
  </si>
  <si>
    <t>本ツールへの理解が深まります。分析ツールの利用前に御確認いただくことを推奨します。</t>
    <rPh sb="0" eb="1">
      <t>ホン</t>
    </rPh>
    <rPh sb="6" eb="8">
      <t>リカイ</t>
    </rPh>
    <rPh sb="9" eb="10">
      <t>フカ</t>
    </rPh>
    <rPh sb="15" eb="17">
      <t>ブンセキ</t>
    </rPh>
    <rPh sb="21" eb="23">
      <t>リヨウ</t>
    </rPh>
    <rPh sb="23" eb="24">
      <t>マエ</t>
    </rPh>
    <rPh sb="25" eb="28">
      <t>ゴカクニン</t>
    </rPh>
    <rPh sb="35" eb="37">
      <t>スイショウ</t>
    </rPh>
    <phoneticPr fontId="3"/>
  </si>
  <si>
    <t>【手引き】</t>
    <rPh sb="1" eb="3">
      <t>テビ</t>
    </rPh>
    <phoneticPr fontId="3"/>
  </si>
  <si>
    <t>神奈川県経済波及効果分析ツール　利用の手引き</t>
    <rPh sb="0" eb="4">
      <t>カナガワケン</t>
    </rPh>
    <rPh sb="4" eb="6">
      <t>ケイザイ</t>
    </rPh>
    <rPh sb="6" eb="8">
      <t>ハキュウ</t>
    </rPh>
    <rPh sb="8" eb="10">
      <t>コウカ</t>
    </rPh>
    <rPh sb="10" eb="12">
      <t>ブンセキ</t>
    </rPh>
    <rPh sb="16" eb="18">
      <t>リヨウ</t>
    </rPh>
    <rPh sb="19" eb="21">
      <t>テビ</t>
    </rPh>
    <phoneticPr fontId="3"/>
  </si>
  <si>
    <t>分析の結果は「結果」シートに出力されます。</t>
    <rPh sb="0" eb="2">
      <t>ブンセキ</t>
    </rPh>
    <rPh sb="3" eb="5">
      <t>ケッカ</t>
    </rPh>
    <rPh sb="7" eb="9">
      <t>ケッカ</t>
    </rPh>
    <rPh sb="14" eb="16">
      <t>シュツリョク</t>
    </rPh>
    <phoneticPr fontId="3"/>
  </si>
  <si>
    <t>「部門別内訳」シート及び「フローチャート」シートも併せて御確認下さい。</t>
    <rPh sb="1" eb="3">
      <t>ブモン</t>
    </rPh>
    <rPh sb="3" eb="4">
      <t>ベツ</t>
    </rPh>
    <rPh sb="4" eb="6">
      <t>ウチワケ</t>
    </rPh>
    <rPh sb="10" eb="11">
      <t>オヨ</t>
    </rPh>
    <rPh sb="25" eb="26">
      <t>アワ</t>
    </rPh>
    <rPh sb="28" eb="31">
      <t>ゴカクニン</t>
    </rPh>
    <rPh sb="31" eb="32">
      <t>クダ</t>
    </rPh>
    <phoneticPr fontId="3"/>
  </si>
  <si>
    <t>【著作権・免責事項等】</t>
    <rPh sb="1" eb="4">
      <t>チョサクケン</t>
    </rPh>
    <rPh sb="5" eb="9">
      <t>メンセキジコウ</t>
    </rPh>
    <rPh sb="9" eb="10">
      <t>トウ</t>
    </rPh>
    <phoneticPr fontId="3"/>
  </si>
  <si>
    <t>分析ツールを利用した分析結果は一つの計算例であり、その結果を神奈川県が保証するものではありません。</t>
    <rPh sb="0" eb="2">
      <t>ブンセキ</t>
    </rPh>
    <rPh sb="6" eb="8">
      <t>リヨウ</t>
    </rPh>
    <rPh sb="10" eb="12">
      <t>ブンセキ</t>
    </rPh>
    <rPh sb="12" eb="14">
      <t>ケッカ</t>
    </rPh>
    <rPh sb="15" eb="16">
      <t>ヒト</t>
    </rPh>
    <rPh sb="18" eb="20">
      <t>ケイサン</t>
    </rPh>
    <rPh sb="20" eb="21">
      <t>レイ</t>
    </rPh>
    <rPh sb="27" eb="29">
      <t>ケッカ</t>
    </rPh>
    <rPh sb="30" eb="34">
      <t>カナガワケン</t>
    </rPh>
    <rPh sb="35" eb="37">
      <t>ホショウ</t>
    </rPh>
    <phoneticPr fontId="3"/>
  </si>
  <si>
    <t>分析者の責任において御利用ください。</t>
    <phoneticPr fontId="3"/>
  </si>
  <si>
    <t>分析方法の見直しやデータの更新等により、利用者の皆様に通知することなく、内容を変更することがあります。</t>
    <rPh sb="0" eb="2">
      <t>ブンセキ</t>
    </rPh>
    <rPh sb="2" eb="4">
      <t>ホウホウ</t>
    </rPh>
    <rPh sb="5" eb="7">
      <t>ミナオ</t>
    </rPh>
    <rPh sb="13" eb="15">
      <t>コウシン</t>
    </rPh>
    <rPh sb="15" eb="16">
      <t>トウ</t>
    </rPh>
    <rPh sb="20" eb="23">
      <t>リヨウシャ</t>
    </rPh>
    <rPh sb="24" eb="26">
      <t>ミナサマ</t>
    </rPh>
    <rPh sb="27" eb="29">
      <t>ツウチ</t>
    </rPh>
    <rPh sb="36" eb="38">
      <t>ナイヨウ</t>
    </rPh>
    <rPh sb="39" eb="41">
      <t>ヘンコウ</t>
    </rPh>
    <phoneticPr fontId="3"/>
  </si>
  <si>
    <t>変更した場合、Verナンバーを更新します。</t>
    <phoneticPr fontId="3"/>
  </si>
  <si>
    <t>利活用状況の把握のため、分析結果を公表された場合は、</t>
    <rPh sb="0" eb="3">
      <t>リカツヨウ</t>
    </rPh>
    <rPh sb="3" eb="5">
      <t>ジョウキョウ</t>
    </rPh>
    <rPh sb="6" eb="8">
      <t>ハアク</t>
    </rPh>
    <rPh sb="12" eb="14">
      <t>ブンセキ</t>
    </rPh>
    <rPh sb="14" eb="16">
      <t>ケッカ</t>
    </rPh>
    <rPh sb="17" eb="19">
      <t>コウヒョウ</t>
    </rPh>
    <rPh sb="22" eb="24">
      <t>バアイ</t>
    </rPh>
    <phoneticPr fontId="3"/>
  </si>
  <si>
    <t>お手数ですが、公表資料等を下記担当まで御提供下されば幸いです。</t>
    <rPh sb="1" eb="3">
      <t>テスウ</t>
    </rPh>
    <rPh sb="7" eb="9">
      <t>コウヒョウ</t>
    </rPh>
    <rPh sb="9" eb="11">
      <t>シリョウ</t>
    </rPh>
    <rPh sb="11" eb="12">
      <t>トウ</t>
    </rPh>
    <rPh sb="13" eb="15">
      <t>カキ</t>
    </rPh>
    <rPh sb="15" eb="17">
      <t>タントウ</t>
    </rPh>
    <rPh sb="19" eb="22">
      <t>ゴテイキョウ</t>
    </rPh>
    <rPh sb="22" eb="23">
      <t>クダ</t>
    </rPh>
    <rPh sb="26" eb="27">
      <t>サイワ</t>
    </rPh>
    <phoneticPr fontId="3"/>
  </si>
  <si>
    <t>旅行・観光消費動向調査　2024年年間　集計表</t>
  </si>
  <si>
    <t>No.</t>
  </si>
  <si>
    <t>部門分類（中分類）</t>
  </si>
  <si>
    <t>IO-108部門に配分</t>
    <rPh sb="6" eb="8">
      <t>ブモン</t>
    </rPh>
    <rPh sb="9" eb="11">
      <t>ハイブン</t>
    </rPh>
    <phoneticPr fontId="6"/>
  </si>
  <si>
    <t>消費転換率
（0から1の間の値）</t>
    <rPh sb="0" eb="2">
      <t>ショウヒ</t>
    </rPh>
    <rPh sb="2" eb="4">
      <t>テンカン</t>
    </rPh>
    <rPh sb="4" eb="5">
      <t>リツ</t>
    </rPh>
    <rPh sb="12" eb="13">
      <t>アイダ</t>
    </rPh>
    <rPh sb="14" eb="15">
      <t>アタイ</t>
    </rPh>
    <phoneticPr fontId="9"/>
  </si>
  <si>
    <t>　</t>
    <phoneticPr fontId="6"/>
  </si>
  <si>
    <t>A　分析者入力用の消費転換率</t>
    <rPh sb="2" eb="5">
      <t>ブンセキシャ</t>
    </rPh>
    <rPh sb="5" eb="8">
      <t>ニュウリョクヨウ</t>
    </rPh>
    <rPh sb="9" eb="11">
      <t>ショウヒ</t>
    </rPh>
    <rPh sb="11" eb="14">
      <t>テンカンリツ</t>
    </rPh>
    <phoneticPr fontId="6"/>
  </si>
  <si>
    <t>B　分析者入力用の来訪者延べ人数</t>
    <rPh sb="2" eb="5">
      <t>ブンセキシャ</t>
    </rPh>
    <rPh sb="5" eb="8">
      <t>ニュウリョクヨウ</t>
    </rPh>
    <rPh sb="9" eb="12">
      <t>ライホウシャ</t>
    </rPh>
    <rPh sb="12" eb="13">
      <t>ノ</t>
    </rPh>
    <rPh sb="14" eb="16">
      <t>ニンズウ</t>
    </rPh>
    <phoneticPr fontId="6"/>
  </si>
  <si>
    <t>C　分析者入力用の消費単価</t>
    <rPh sb="2" eb="5">
      <t>ブンセキシャ</t>
    </rPh>
    <rPh sb="5" eb="8">
      <t>ニュウリョクヨウ</t>
    </rPh>
    <rPh sb="9" eb="11">
      <t>ショウヒ</t>
    </rPh>
    <rPh sb="11" eb="13">
      <t>タンカ</t>
    </rPh>
    <phoneticPr fontId="6"/>
  </si>
  <si>
    <t>・分析タイトル・内容　は、入力すると「結果」シートのタイトルと内容に反映されます。</t>
    <rPh sb="1" eb="3">
      <t>ブンセキ</t>
    </rPh>
    <rPh sb="8" eb="10">
      <t>ナイヨウ</t>
    </rPh>
    <rPh sb="13" eb="15">
      <t>ニュウリョク</t>
    </rPh>
    <rPh sb="19" eb="21">
      <t>ケッカ</t>
    </rPh>
    <rPh sb="31" eb="33">
      <t>ナイヨウ</t>
    </rPh>
    <rPh sb="34" eb="36">
      <t>ハンエイ</t>
    </rPh>
    <phoneticPr fontId="3"/>
  </si>
  <si>
    <t>旅行消費額（百万円）</t>
    <rPh sb="0" eb="4">
      <t>リョコウショウヒ</t>
    </rPh>
    <rPh sb="4" eb="5">
      <t>ガク</t>
    </rPh>
    <rPh sb="6" eb="9">
      <t>ヒャクマンエン</t>
    </rPh>
    <phoneticPr fontId="3"/>
  </si>
  <si>
    <t>一人（一回）当たり消費（円）</t>
    <rPh sb="0" eb="2">
      <t>ヒトリ</t>
    </rPh>
    <rPh sb="3" eb="5">
      <t>イッカイ</t>
    </rPh>
    <rPh sb="6" eb="7">
      <t>ア</t>
    </rPh>
    <rPh sb="9" eb="11">
      <t>ショウヒ</t>
    </rPh>
    <rPh sb="12" eb="13">
      <t>エン</t>
    </rPh>
    <phoneticPr fontId="6"/>
  </si>
  <si>
    <t>産業連関表対応部門</t>
    <rPh sb="0" eb="5">
      <t>サンギョウレンカンヒョウ</t>
    </rPh>
    <rPh sb="5" eb="7">
      <t>タイオウ</t>
    </rPh>
    <rPh sb="7" eb="9">
      <t>ブモン</t>
    </rPh>
    <phoneticPr fontId="3"/>
  </si>
  <si>
    <t>消費額（百万円）</t>
    <rPh sb="0" eb="3">
      <t>ショウヒガク</t>
    </rPh>
    <rPh sb="4" eb="7">
      <t>ヒャクマンエン</t>
    </rPh>
    <phoneticPr fontId="3"/>
  </si>
  <si>
    <t>消費単価（円/人回）</t>
    <rPh sb="0" eb="2">
      <t>ショウヒ</t>
    </rPh>
    <rPh sb="2" eb="4">
      <t>タンカ</t>
    </rPh>
    <rPh sb="5" eb="6">
      <t>エン</t>
    </rPh>
    <rPh sb="7" eb="8">
      <t>ニン</t>
    </rPh>
    <rPh sb="8" eb="9">
      <t>カイ</t>
    </rPh>
    <phoneticPr fontId="6"/>
  </si>
  <si>
    <t>N0.</t>
    <phoneticPr fontId="3"/>
  </si>
  <si>
    <t>部門分類（中分類）</t>
    <rPh sb="0" eb="2">
      <t>ブモン</t>
    </rPh>
    <rPh sb="2" eb="4">
      <t>ブンルイ</t>
    </rPh>
    <rPh sb="3" eb="4">
      <t>ブブン</t>
    </rPh>
    <rPh sb="5" eb="6">
      <t>チュウ</t>
    </rPh>
    <phoneticPr fontId="4"/>
  </si>
  <si>
    <t>合計</t>
    <rPh sb="0" eb="2">
      <t>ゴウケイ</t>
    </rPh>
    <phoneticPr fontId="4"/>
  </si>
  <si>
    <t>費目変換</t>
    <rPh sb="0" eb="2">
      <t>ヒモク</t>
    </rPh>
    <rPh sb="2" eb="4">
      <t>ヘンカン</t>
    </rPh>
    <phoneticPr fontId="6"/>
  </si>
  <si>
    <t>消費金額集計</t>
    <phoneticPr fontId="3"/>
  </si>
  <si>
    <t>●６区分に集計</t>
    <rPh sb="2" eb="4">
      <t>クブン</t>
    </rPh>
    <rPh sb="5" eb="7">
      <t>シュウケイ</t>
    </rPh>
    <phoneticPr fontId="6"/>
  </si>
  <si>
    <t>６区分</t>
    <rPh sb="1" eb="3">
      <t>クブン</t>
    </rPh>
    <phoneticPr fontId="6"/>
  </si>
  <si>
    <t>消費金額（６区分）</t>
    <rPh sb="0" eb="2">
      <t>ショウヒ</t>
    </rPh>
    <rPh sb="2" eb="4">
      <t>キンガク</t>
    </rPh>
    <phoneticPr fontId="3"/>
  </si>
  <si>
    <t>⑦</t>
    <phoneticPr fontId="3"/>
  </si>
  <si>
    <t>⑧</t>
    <phoneticPr fontId="3"/>
  </si>
  <si>
    <t>投入係数×⑤</t>
    <rPh sb="0" eb="2">
      <t>トウニュウ</t>
    </rPh>
    <rPh sb="2" eb="4">
      <t>ケイスウ</t>
    </rPh>
    <phoneticPr fontId="3"/>
  </si>
  <si>
    <t>⑤×粗付加価値率</t>
    <rPh sb="2" eb="3">
      <t>ソ</t>
    </rPh>
    <rPh sb="3" eb="5">
      <t>フカ</t>
    </rPh>
    <rPh sb="5" eb="7">
      <t>カチ</t>
    </rPh>
    <rPh sb="7" eb="8">
      <t>リツ</t>
    </rPh>
    <phoneticPr fontId="3"/>
  </si>
  <si>
    <t>⑤×雇用者所得率</t>
    <rPh sb="2" eb="5">
      <t>コヨウシャ</t>
    </rPh>
    <rPh sb="5" eb="7">
      <t>ショトク</t>
    </rPh>
    <rPh sb="7" eb="8">
      <t>リツ</t>
    </rPh>
    <phoneticPr fontId="3"/>
  </si>
  <si>
    <t>⑧×賃金・俸給比率</t>
    <rPh sb="2" eb="4">
      <t>チンギン</t>
    </rPh>
    <rPh sb="5" eb="7">
      <t>ホウキュウ</t>
    </rPh>
    <rPh sb="7" eb="9">
      <t>ヒリツ</t>
    </rPh>
    <phoneticPr fontId="3"/>
  </si>
  <si>
    <t>⑤×就業係数</t>
    <rPh sb="2" eb="4">
      <t>シュウギョウ</t>
    </rPh>
    <rPh sb="4" eb="6">
      <t>ケイスウ</t>
    </rPh>
    <phoneticPr fontId="3"/>
  </si>
  <si>
    <t>⑤×雇用係数</t>
    <rPh sb="2" eb="4">
      <t>コヨウ</t>
    </rPh>
    <rPh sb="4" eb="6">
      <t>ケイスウ</t>
    </rPh>
    <phoneticPr fontId="3"/>
  </si>
  <si>
    <t>逆行列係数×⑫</t>
    <rPh sb="0" eb="3">
      <t>ギャクギョウレツ</t>
    </rPh>
    <rPh sb="3" eb="5">
      <t>ケイスウ</t>
    </rPh>
    <phoneticPr fontId="3"/>
  </si>
  <si>
    <t>投入係数×⑬</t>
    <rPh sb="0" eb="2">
      <t>トウニュウ</t>
    </rPh>
    <rPh sb="2" eb="4">
      <t>ケイスウ</t>
    </rPh>
    <phoneticPr fontId="3"/>
  </si>
  <si>
    <t>⑬×粗付加価値率</t>
    <rPh sb="2" eb="3">
      <t>ソ</t>
    </rPh>
    <rPh sb="3" eb="5">
      <t>フカ</t>
    </rPh>
    <rPh sb="5" eb="7">
      <t>カチ</t>
    </rPh>
    <rPh sb="7" eb="8">
      <t>リツ</t>
    </rPh>
    <phoneticPr fontId="3"/>
  </si>
  <si>
    <t>⑬×雇用者所得率</t>
    <rPh sb="2" eb="5">
      <t>コヨウシャ</t>
    </rPh>
    <rPh sb="5" eb="7">
      <t>ショトク</t>
    </rPh>
    <rPh sb="7" eb="8">
      <t>リツ</t>
    </rPh>
    <phoneticPr fontId="3"/>
  </si>
  <si>
    <t>⑯×賃金・俸給比率</t>
    <phoneticPr fontId="3"/>
  </si>
  <si>
    <t>⑬×就業係数</t>
    <rPh sb="2" eb="4">
      <t>シュウギョウ</t>
    </rPh>
    <rPh sb="4" eb="6">
      <t>ケイスウ</t>
    </rPh>
    <phoneticPr fontId="3"/>
  </si>
  <si>
    <t>⑬×雇用係数</t>
    <rPh sb="2" eb="4">
      <t>コヨウ</t>
    </rPh>
    <rPh sb="4" eb="6">
      <t>ケイスウ</t>
    </rPh>
    <phoneticPr fontId="3"/>
  </si>
  <si>
    <t>⑳×民間消費支出構成比</t>
    <rPh sb="2" eb="4">
      <t>ミンカン</t>
    </rPh>
    <rPh sb="4" eb="6">
      <t>ショウヒ</t>
    </rPh>
    <rPh sb="6" eb="8">
      <t>シシュツ</t>
    </rPh>
    <rPh sb="8" eb="11">
      <t>コウセイヒ</t>
    </rPh>
    <phoneticPr fontId="3"/>
  </si>
  <si>
    <t>逆行列係数×㉒</t>
    <rPh sb="0" eb="3">
      <t>ギャクギョウレツ</t>
    </rPh>
    <rPh sb="3" eb="5">
      <t>ケイスウ</t>
    </rPh>
    <phoneticPr fontId="3"/>
  </si>
  <si>
    <t>投入係数×㉓</t>
    <rPh sb="0" eb="2">
      <t>トウニュウ</t>
    </rPh>
    <rPh sb="2" eb="4">
      <t>ケイスウ</t>
    </rPh>
    <phoneticPr fontId="3"/>
  </si>
  <si>
    <t>㉓×粗付加価値率</t>
    <rPh sb="2" eb="3">
      <t>ソ</t>
    </rPh>
    <rPh sb="3" eb="5">
      <t>フカ</t>
    </rPh>
    <rPh sb="5" eb="7">
      <t>カチ</t>
    </rPh>
    <rPh sb="7" eb="8">
      <t>リツ</t>
    </rPh>
    <phoneticPr fontId="3"/>
  </si>
  <si>
    <t>㉓×雇用者所得率</t>
    <rPh sb="2" eb="5">
      <t>コヨウシャ</t>
    </rPh>
    <rPh sb="5" eb="7">
      <t>ショトク</t>
    </rPh>
    <rPh sb="7" eb="8">
      <t>リツ</t>
    </rPh>
    <phoneticPr fontId="3"/>
  </si>
  <si>
    <t>㉖×賃金・俸給比率</t>
    <phoneticPr fontId="3"/>
  </si>
  <si>
    <t>㉓×就業係数</t>
    <rPh sb="2" eb="4">
      <t>シュウギョウ</t>
    </rPh>
    <rPh sb="4" eb="6">
      <t>ケイスウ</t>
    </rPh>
    <phoneticPr fontId="3"/>
  </si>
  <si>
    <t>㉓×雇用係数</t>
    <rPh sb="2" eb="4">
      <t>コヨウ</t>
    </rPh>
    <rPh sb="4" eb="6">
      <t>ケイスウ</t>
    </rPh>
    <phoneticPr fontId="3"/>
  </si>
  <si>
    <t>⑤＋⑬＋㉓</t>
    <phoneticPr fontId="3"/>
  </si>
  <si>
    <t>㉚順位</t>
  </si>
  <si>
    <t>㉚順位</t>
    <rPh sb="1" eb="3">
      <t>ジュンイ</t>
    </rPh>
    <phoneticPr fontId="3"/>
  </si>
  <si>
    <t>（単位：百万円、人）</t>
  </si>
  <si>
    <t>令和2（2020）年神奈川県産業連関表</t>
  </si>
  <si>
    <t>３　初期消費支出額</t>
    <rPh sb="2" eb="4">
      <t>ショキ</t>
    </rPh>
    <rPh sb="4" eb="6">
      <t>ショウヒ</t>
    </rPh>
    <rPh sb="6" eb="8">
      <t>シシュツ</t>
    </rPh>
    <rPh sb="8" eb="9">
      <t>ガク</t>
    </rPh>
    <phoneticPr fontId="3"/>
  </si>
  <si>
    <t>分析者の入力用シートです。オレンジ色のセルが入力範囲となっています。
分析前の基本設定を行うシートのため、必ず入力してください。</t>
    <rPh sb="0" eb="2">
      <t>ブンセキ</t>
    </rPh>
    <rPh sb="2" eb="3">
      <t>シャ</t>
    </rPh>
    <rPh sb="4" eb="6">
      <t>ニュウリョク</t>
    </rPh>
    <rPh sb="6" eb="7">
      <t>ヨウ</t>
    </rPh>
    <rPh sb="17" eb="18">
      <t>イロ</t>
    </rPh>
    <rPh sb="22" eb="24">
      <t>ニュウリョク</t>
    </rPh>
    <rPh sb="24" eb="26">
      <t>ハンイ</t>
    </rPh>
    <rPh sb="35" eb="37">
      <t>ブンセキ</t>
    </rPh>
    <rPh sb="37" eb="38">
      <t>マエ</t>
    </rPh>
    <rPh sb="39" eb="41">
      <t>キホン</t>
    </rPh>
    <rPh sb="41" eb="43">
      <t>セッテイ</t>
    </rPh>
    <rPh sb="44" eb="45">
      <t>オコナ</t>
    </rPh>
    <rPh sb="53" eb="54">
      <t>カナラ</t>
    </rPh>
    <rPh sb="55" eb="57">
      <t>ニュウリョク</t>
    </rPh>
    <phoneticPr fontId="3"/>
  </si>
  <si>
    <t>来訪者入力</t>
  </si>
  <si>
    <t>計算準備①</t>
    <rPh sb="0" eb="4">
      <t>ケイサンジュンビ</t>
    </rPh>
    <phoneticPr fontId="3"/>
  </si>
  <si>
    <t>計算準備②</t>
    <rPh sb="0" eb="4">
      <t>ケイサンジュンビ</t>
    </rPh>
    <phoneticPr fontId="3"/>
  </si>
  <si>
    <t>「計算準備②」シートで与えられたデータと、各係数表を用いた計算過程です。
計算の流れが「フローチャート」シートと対応しています。</t>
    <rPh sb="1" eb="3">
      <t>ケイサン</t>
    </rPh>
    <rPh sb="3" eb="5">
      <t>ジュンビ</t>
    </rPh>
    <rPh sb="11" eb="12">
      <t>アタ</t>
    </rPh>
    <rPh sb="21" eb="22">
      <t>カク</t>
    </rPh>
    <rPh sb="22" eb="24">
      <t>ケイスウ</t>
    </rPh>
    <rPh sb="24" eb="25">
      <t>ヒョウ</t>
    </rPh>
    <rPh sb="26" eb="27">
      <t>モチ</t>
    </rPh>
    <rPh sb="29" eb="31">
      <t>ケイサン</t>
    </rPh>
    <rPh sb="31" eb="33">
      <t>カテイ</t>
    </rPh>
    <rPh sb="56" eb="58">
      <t>タイオウ</t>
    </rPh>
    <phoneticPr fontId="3"/>
  </si>
  <si>
    <t>「来訪者入力」シートの費目ごとの消費金額を観光庁『旅行・観光消費動向調査』に基づき、産業連関表の部門分類に対応または部門分割を行うシートです。</t>
    <rPh sb="1" eb="4">
      <t>ライホウシャ</t>
    </rPh>
    <rPh sb="11" eb="13">
      <t>ヒモク</t>
    </rPh>
    <rPh sb="16" eb="18">
      <t>ショウヒ</t>
    </rPh>
    <rPh sb="18" eb="20">
      <t>キンガク</t>
    </rPh>
    <rPh sb="38" eb="39">
      <t>モト</t>
    </rPh>
    <rPh sb="42" eb="47">
      <t>サンギョウレンカンヒョウ</t>
    </rPh>
    <rPh sb="48" eb="52">
      <t>ブモンブンルイ</t>
    </rPh>
    <rPh sb="53" eb="55">
      <t>タイオウ</t>
    </rPh>
    <rPh sb="58" eb="60">
      <t>ブモン</t>
    </rPh>
    <rPh sb="60" eb="62">
      <t>ブンカツ</t>
    </rPh>
    <rPh sb="63" eb="64">
      <t>オコナ</t>
    </rPh>
    <phoneticPr fontId="3"/>
  </si>
  <si>
    <t>分析者の入力用シートです。オレンジ色のセルが入力範囲となっています。
本シートは、来訪者の延べ人数や消費単価を直接入力できます。</t>
    <rPh sb="0" eb="2">
      <t>ブンセキ</t>
    </rPh>
    <rPh sb="2" eb="3">
      <t>シャ</t>
    </rPh>
    <rPh sb="4" eb="6">
      <t>ニュウリョク</t>
    </rPh>
    <rPh sb="6" eb="7">
      <t>ヨウ</t>
    </rPh>
    <rPh sb="17" eb="18">
      <t>イロ</t>
    </rPh>
    <rPh sb="22" eb="24">
      <t>ニュウリョク</t>
    </rPh>
    <rPh sb="24" eb="26">
      <t>ハンイ</t>
    </rPh>
    <rPh sb="35" eb="36">
      <t>ホン</t>
    </rPh>
    <phoneticPr fontId="3"/>
  </si>
  <si>
    <t>「計算準備①」シートの結果を産業連関表の部門分類に再集計するシートです。当シートに表示された値から、波及効果を計算しています。</t>
    <rPh sb="1" eb="5">
      <t>ケイサンジュンビ</t>
    </rPh>
    <rPh sb="14" eb="19">
      <t>サンギョウレンカンヒョウ</t>
    </rPh>
    <rPh sb="20" eb="24">
      <t>ブモンブンルイ</t>
    </rPh>
    <rPh sb="25" eb="26">
      <t>サイ</t>
    </rPh>
    <rPh sb="26" eb="28">
      <t>シュウケイ</t>
    </rPh>
    <phoneticPr fontId="3"/>
  </si>
  <si>
    <t>令和2（2020）年神奈川県産業連関表から分析ツールを作成しているため、</t>
  </si>
  <si>
    <t>令和2（2020）年神奈川県産業連関表における民間消費支出の合計に占める各産業の割合</t>
  </si>
  <si>
    <t>このツールは、「令和2（2020）年神奈川県産業連関表」を利用して</t>
  </si>
  <si>
    <r>
      <t>本県</t>
    </r>
    <r>
      <rPr>
        <sz val="11"/>
        <color theme="1"/>
        <rFont val="ＭＳ Ｐ明朝"/>
        <family val="1"/>
        <charset val="128"/>
      </rPr>
      <t>HP</t>
    </r>
    <r>
      <rPr>
        <sz val="11"/>
        <color theme="1"/>
        <rFont val="ＭＳ 明朝"/>
        <family val="1"/>
        <charset val="128"/>
      </rPr>
      <t>で公開している「神奈川県経済波及効果分析ツール　利用の手引き」を御覧いただくと、</t>
    </r>
    <rPh sb="0" eb="2">
      <t>ホンケン</t>
    </rPh>
    <rPh sb="5" eb="7">
      <t>コウカイ</t>
    </rPh>
    <rPh sb="12" eb="16">
      <t>カナガワケン</t>
    </rPh>
    <rPh sb="16" eb="18">
      <t>ケイザイ</t>
    </rPh>
    <rPh sb="18" eb="20">
      <t>ハキュウ</t>
    </rPh>
    <rPh sb="20" eb="22">
      <t>コウカ</t>
    </rPh>
    <rPh sb="22" eb="24">
      <t>ブンセキ</t>
    </rPh>
    <rPh sb="28" eb="30">
      <t>リヨウ</t>
    </rPh>
    <rPh sb="31" eb="33">
      <t>テビ</t>
    </rPh>
    <rPh sb="36" eb="38">
      <t>ゴラン</t>
    </rPh>
    <phoneticPr fontId="3"/>
  </si>
  <si>
    <t>間接１次波及効果</t>
  </si>
  <si>
    <t>間接１次波及効果</t>
    <phoneticPr fontId="3"/>
  </si>
  <si>
    <t>間接２次波及効果</t>
  </si>
  <si>
    <t>間接２次波及効果</t>
    <phoneticPr fontId="3"/>
  </si>
  <si>
    <t>観光消費の支出額から、経済波及効果（生産誘発額）や雇用創出効果を算出できます。</t>
    <rPh sb="0" eb="4">
      <t>カンコウショウヒ</t>
    </rPh>
    <rPh sb="5" eb="7">
      <t>シシュツ</t>
    </rPh>
    <rPh sb="7" eb="8">
      <t>ガク</t>
    </rPh>
    <rPh sb="11" eb="13">
      <t>ケイザイ</t>
    </rPh>
    <rPh sb="13" eb="15">
      <t>ハキュウ</t>
    </rPh>
    <rPh sb="15" eb="17">
      <t>コウカ</t>
    </rPh>
    <rPh sb="18" eb="20">
      <t>セイサン</t>
    </rPh>
    <rPh sb="20" eb="22">
      <t>ユウハツ</t>
    </rPh>
    <rPh sb="22" eb="23">
      <t>ガク</t>
    </rPh>
    <rPh sb="25" eb="27">
      <t>コヨウ</t>
    </rPh>
    <rPh sb="27" eb="29">
      <t>ソウシュツ</t>
    </rPh>
    <rPh sb="29" eb="31">
      <t>コウカ</t>
    </rPh>
    <rPh sb="32" eb="34">
      <t>サンシュツ</t>
    </rPh>
    <phoneticPr fontId="3"/>
  </si>
  <si>
    <t>経済波及効果分析ツールの留意点・用語一覧</t>
    <phoneticPr fontId="3"/>
  </si>
  <si>
    <t>産業連関表による経済波及効果の分析は、あくまでも経済モデル分析の一つであり、</t>
    <rPh sb="0" eb="2">
      <t>サンギョウ</t>
    </rPh>
    <rPh sb="2" eb="4">
      <t>レンカン</t>
    </rPh>
    <rPh sb="4" eb="5">
      <t>ヒョウ</t>
    </rPh>
    <rPh sb="8" eb="10">
      <t>ケイザイ</t>
    </rPh>
    <rPh sb="10" eb="12">
      <t>ハキュウ</t>
    </rPh>
    <rPh sb="12" eb="14">
      <t>コウカ</t>
    </rPh>
    <rPh sb="15" eb="17">
      <t>ブンセキ</t>
    </rPh>
    <rPh sb="24" eb="26">
      <t>ケイザイ</t>
    </rPh>
    <rPh sb="29" eb="31">
      <t>ブンセキ</t>
    </rPh>
    <rPh sb="32" eb="33">
      <t>ヒト</t>
    </rPh>
    <phoneticPr fontId="3"/>
  </si>
  <si>
    <t>分析には、いくつかの基本的仮定・前提条件等の留意点があります。</t>
    <rPh sb="0" eb="2">
      <t>ブンセキ</t>
    </rPh>
    <rPh sb="20" eb="21">
      <t>トウ</t>
    </rPh>
    <phoneticPr fontId="3"/>
  </si>
  <si>
    <t>【分析における基本仮定・前提条件】</t>
    <rPh sb="1" eb="3">
      <t>ブンセキ</t>
    </rPh>
    <rPh sb="7" eb="9">
      <t>キホン</t>
    </rPh>
    <rPh sb="9" eb="11">
      <t>カテイ</t>
    </rPh>
    <rPh sb="12" eb="14">
      <t>ゼンテイ</t>
    </rPh>
    <rPh sb="14" eb="16">
      <t>ジョウケン</t>
    </rPh>
    <phoneticPr fontId="3"/>
  </si>
  <si>
    <t>分析ツールでは、直接効果、間接１次波及効果及び間接２次波及効果を算出しています。</t>
    <rPh sb="0" eb="2">
      <t>ブンセキ</t>
    </rPh>
    <rPh sb="8" eb="10">
      <t>チョクセツ</t>
    </rPh>
    <rPh sb="10" eb="12">
      <t>コウカ</t>
    </rPh>
    <rPh sb="13" eb="15">
      <t>カンセツ</t>
    </rPh>
    <rPh sb="17" eb="19">
      <t>ハキュウ</t>
    </rPh>
    <rPh sb="19" eb="21">
      <t>コウカ</t>
    </rPh>
    <rPh sb="21" eb="22">
      <t>オヨ</t>
    </rPh>
    <rPh sb="23" eb="25">
      <t>カンセツ</t>
    </rPh>
    <rPh sb="27" eb="29">
      <t>ハキュウ</t>
    </rPh>
    <rPh sb="29" eb="31">
      <t>コウカ</t>
    </rPh>
    <rPh sb="32" eb="34">
      <t>サンシュツ</t>
    </rPh>
    <phoneticPr fontId="3"/>
  </si>
  <si>
    <t>分析対象年が異なる場合、投入構造や価格等の変動について考慮していません。</t>
    <rPh sb="6" eb="7">
      <t>コト</t>
    </rPh>
    <rPh sb="9" eb="11">
      <t>バアイ</t>
    </rPh>
    <rPh sb="21" eb="23">
      <t>ヘンドウ</t>
    </rPh>
    <rPh sb="27" eb="29">
      <t>コウリョ</t>
    </rPh>
    <phoneticPr fontId="3"/>
  </si>
  <si>
    <t>全ての生産は、最終需要を満たすために行われると仮定します。</t>
    <rPh sb="0" eb="1">
      <t>スベ</t>
    </rPh>
    <rPh sb="3" eb="5">
      <t>セイサン</t>
    </rPh>
    <rPh sb="7" eb="9">
      <t>サイシュウ</t>
    </rPh>
    <rPh sb="9" eb="11">
      <t>ジュヨウ</t>
    </rPh>
    <rPh sb="12" eb="13">
      <t>ミ</t>
    </rPh>
    <rPh sb="18" eb="19">
      <t>オコナ</t>
    </rPh>
    <rPh sb="23" eb="25">
      <t>カテイ</t>
    </rPh>
    <phoneticPr fontId="3"/>
  </si>
  <si>
    <t>生産を行う上での制約条件は一切無いものとします。例えば、県内の生産能力を上回る需要が発生した場合、</t>
    <rPh sb="0" eb="2">
      <t>セイサン</t>
    </rPh>
    <rPh sb="3" eb="4">
      <t>オコナ</t>
    </rPh>
    <rPh sb="5" eb="6">
      <t>ウエ</t>
    </rPh>
    <rPh sb="8" eb="10">
      <t>セイヤク</t>
    </rPh>
    <rPh sb="10" eb="12">
      <t>ジョウケン</t>
    </rPh>
    <rPh sb="13" eb="15">
      <t>イッサイ</t>
    </rPh>
    <rPh sb="15" eb="16">
      <t>ナ</t>
    </rPh>
    <rPh sb="24" eb="25">
      <t>タト</t>
    </rPh>
    <rPh sb="28" eb="30">
      <t>ケンナイ</t>
    </rPh>
    <rPh sb="31" eb="33">
      <t>セイサン</t>
    </rPh>
    <rPh sb="33" eb="35">
      <t>ノウリョク</t>
    </rPh>
    <rPh sb="36" eb="38">
      <t>ウワマワ</t>
    </rPh>
    <rPh sb="39" eb="41">
      <t>ジュヨウ</t>
    </rPh>
    <rPh sb="42" eb="44">
      <t>ハッセイ</t>
    </rPh>
    <rPh sb="46" eb="48">
      <t>バアイ</t>
    </rPh>
    <phoneticPr fontId="3"/>
  </si>
  <si>
    <t>実際は超過分を県外及び国外にも依存する可能性がありますが、分析上では全て県内で生産できると仮定しています。</t>
    <rPh sb="0" eb="2">
      <t>ジッサイ</t>
    </rPh>
    <rPh sb="3" eb="6">
      <t>チョウカブン</t>
    </rPh>
    <rPh sb="7" eb="8">
      <t>ケン</t>
    </rPh>
    <rPh sb="8" eb="9">
      <t>ガイ</t>
    </rPh>
    <rPh sb="9" eb="10">
      <t>オヨ</t>
    </rPh>
    <rPh sb="11" eb="13">
      <t>コクガイ</t>
    </rPh>
    <rPh sb="15" eb="17">
      <t>イゾン</t>
    </rPh>
    <rPh sb="19" eb="22">
      <t>カノウセイ</t>
    </rPh>
    <rPh sb="29" eb="31">
      <t>ブンセキ</t>
    </rPh>
    <rPh sb="31" eb="32">
      <t>ジョウ</t>
    </rPh>
    <rPh sb="34" eb="35">
      <t>スベ</t>
    </rPh>
    <rPh sb="36" eb="38">
      <t>ケンナイ</t>
    </rPh>
    <rPh sb="39" eb="41">
      <t>セイサン</t>
    </rPh>
    <rPh sb="45" eb="47">
      <t>カテイ</t>
    </rPh>
    <phoneticPr fontId="3"/>
  </si>
  <si>
    <t>需要に対し、生産ではなく在庫を処分して対応した場合、生産波及効果が中断することがありますが、</t>
    <rPh sb="0" eb="2">
      <t>ジュヨウ</t>
    </rPh>
    <rPh sb="3" eb="4">
      <t>タイ</t>
    </rPh>
    <rPh sb="6" eb="8">
      <t>セイサン</t>
    </rPh>
    <rPh sb="12" eb="14">
      <t>ザイコ</t>
    </rPh>
    <rPh sb="15" eb="17">
      <t>ショブン</t>
    </rPh>
    <rPh sb="19" eb="21">
      <t>タイオウ</t>
    </rPh>
    <rPh sb="23" eb="25">
      <t>バアイ</t>
    </rPh>
    <rPh sb="26" eb="28">
      <t>セイサン</t>
    </rPh>
    <rPh sb="28" eb="30">
      <t>ハキュウ</t>
    </rPh>
    <rPh sb="30" eb="32">
      <t>コウカ</t>
    </rPh>
    <rPh sb="33" eb="35">
      <t>チュウダン</t>
    </rPh>
    <phoneticPr fontId="3"/>
  </si>
  <si>
    <t>分析上では新たな生産が発生することを前提に計算されます。</t>
    <rPh sb="0" eb="2">
      <t>ブンセキ</t>
    </rPh>
    <rPh sb="2" eb="3">
      <t>ジョウ</t>
    </rPh>
    <rPh sb="5" eb="6">
      <t>アラ</t>
    </rPh>
    <rPh sb="8" eb="10">
      <t>セイサン</t>
    </rPh>
    <rPh sb="11" eb="13">
      <t>ハッセイ</t>
    </rPh>
    <rPh sb="18" eb="20">
      <t>ゼンテイ</t>
    </rPh>
    <rPh sb="21" eb="23">
      <t>ケイサン</t>
    </rPh>
    <phoneticPr fontId="3"/>
  </si>
  <si>
    <t>分析ツールでは、「線形的な比例関係」を仮定しており、「規模の経済性」は考慮していません。</t>
    <rPh sb="0" eb="2">
      <t>ブンセキ</t>
    </rPh>
    <rPh sb="27" eb="29">
      <t>キボ</t>
    </rPh>
    <rPh sb="30" eb="33">
      <t>ケイザイセイ</t>
    </rPh>
    <rPh sb="35" eb="37">
      <t>コウリョ</t>
    </rPh>
    <phoneticPr fontId="3"/>
  </si>
  <si>
    <t>生産量の増大に伴い、原材料や労働力に必要なコストが減少する場合がありますが、</t>
    <phoneticPr fontId="3"/>
  </si>
  <si>
    <t>分析上では生産水準が２倍になれば、使用される原材料等の投入量も２倍になるという仮定のもとで分析しています。</t>
    <rPh sb="39" eb="41">
      <t>カテイ</t>
    </rPh>
    <rPh sb="45" eb="47">
      <t>ブンセキ</t>
    </rPh>
    <phoneticPr fontId="3"/>
  </si>
  <si>
    <t>間接２次波及効果の対象は雇用者所得（賃金・俸給）のみとしています。</t>
    <phoneticPr fontId="3"/>
  </si>
  <si>
    <t>個人業主等の所得は産業連関表では営業余剰に含まれているため、本来、これらも含めて波及効果の計算をすべきですが、</t>
    <phoneticPr fontId="3"/>
  </si>
  <si>
    <t>営業余剰については基礎資料の不足等によって転換比率がないため、分析ツールでは雇用者のみを対象としています。</t>
  </si>
  <si>
    <t>就業誘発者数及び雇用誘発者数は、生産誘発額を満たすために理論上必要となる労働力であり、</t>
    <rPh sb="0" eb="2">
      <t>シュウギョウ</t>
    </rPh>
    <rPh sb="2" eb="4">
      <t>ユウハツ</t>
    </rPh>
    <rPh sb="4" eb="5">
      <t>シャ</t>
    </rPh>
    <rPh sb="5" eb="6">
      <t>スウ</t>
    </rPh>
    <rPh sb="6" eb="7">
      <t>オヨ</t>
    </rPh>
    <rPh sb="8" eb="10">
      <t>コヨウ</t>
    </rPh>
    <rPh sb="10" eb="12">
      <t>ユウハツ</t>
    </rPh>
    <rPh sb="12" eb="13">
      <t>シャ</t>
    </rPh>
    <rPh sb="13" eb="14">
      <t>スウ</t>
    </rPh>
    <rPh sb="16" eb="18">
      <t>セイサン</t>
    </rPh>
    <rPh sb="18" eb="20">
      <t>ユウハツ</t>
    </rPh>
    <rPh sb="20" eb="21">
      <t>ガク</t>
    </rPh>
    <rPh sb="22" eb="23">
      <t>ミ</t>
    </rPh>
    <rPh sb="28" eb="30">
      <t>リロン</t>
    </rPh>
    <rPh sb="30" eb="31">
      <t>ジョウ</t>
    </rPh>
    <rPh sb="31" eb="33">
      <t>ヒツヨウ</t>
    </rPh>
    <rPh sb="36" eb="39">
      <t>ロウドウリョク</t>
    </rPh>
    <phoneticPr fontId="3"/>
  </si>
  <si>
    <t>新たに雇用者を雇わずに時間外労働で対応したり、機械の稼働率を上げて対応する等については考慮していません。</t>
    <phoneticPr fontId="3"/>
  </si>
  <si>
    <t>分析ツールでは、「外部経済」及び「外部不経済」は考慮していません。</t>
    <rPh sb="0" eb="2">
      <t>ブンセキ</t>
    </rPh>
    <rPh sb="9" eb="11">
      <t>ガイブ</t>
    </rPh>
    <rPh sb="11" eb="13">
      <t>ケイザイ</t>
    </rPh>
    <rPh sb="14" eb="15">
      <t>オヨ</t>
    </rPh>
    <rPh sb="17" eb="19">
      <t>ガイブ</t>
    </rPh>
    <rPh sb="19" eb="22">
      <t>フケイザイ</t>
    </rPh>
    <rPh sb="24" eb="26">
      <t>コウリョ</t>
    </rPh>
    <phoneticPr fontId="3"/>
  </si>
  <si>
    <t>たとえば、果樹農家に養蜂家が隣接しており、ミツバチが果樹の受粉を促してくれる時、</t>
    <phoneticPr fontId="3"/>
  </si>
  <si>
    <t>果樹農家は無料で生産を増やすことができます。</t>
    <rPh sb="0" eb="2">
      <t>カジュ</t>
    </rPh>
    <rPh sb="2" eb="4">
      <t>ノウカ</t>
    </rPh>
    <rPh sb="5" eb="7">
      <t>ムリョウ</t>
    </rPh>
    <rPh sb="8" eb="10">
      <t>セイサン</t>
    </rPh>
    <rPh sb="11" eb="12">
      <t>フ</t>
    </rPh>
    <phoneticPr fontId="3"/>
  </si>
  <si>
    <t>また、ある産業の生産増加により、環境被害等によって他産業が生産低下の被害を受ける場合があります。</t>
    <rPh sb="16" eb="18">
      <t>カンキョウ</t>
    </rPh>
    <rPh sb="18" eb="20">
      <t>ヒガイ</t>
    </rPh>
    <rPh sb="20" eb="21">
      <t>トウ</t>
    </rPh>
    <rPh sb="25" eb="26">
      <t>タ</t>
    </rPh>
    <rPh sb="26" eb="28">
      <t>サンギョウ</t>
    </rPh>
    <rPh sb="29" eb="31">
      <t>セイサン</t>
    </rPh>
    <rPh sb="31" eb="33">
      <t>テイカ</t>
    </rPh>
    <rPh sb="34" eb="36">
      <t>ヒガイ</t>
    </rPh>
    <rPh sb="37" eb="38">
      <t>ウ</t>
    </rPh>
    <rPh sb="40" eb="42">
      <t>バアイ</t>
    </rPh>
    <phoneticPr fontId="3"/>
  </si>
  <si>
    <t>このような外部要因によるプラス（マイナス）の経済効果は考慮していません。</t>
    <rPh sb="5" eb="7">
      <t>ガイブ</t>
    </rPh>
    <rPh sb="7" eb="9">
      <t>ヨウイン</t>
    </rPh>
    <rPh sb="22" eb="24">
      <t>ケイザイ</t>
    </rPh>
    <rPh sb="24" eb="26">
      <t>コウカ</t>
    </rPh>
    <rPh sb="27" eb="29">
      <t>コウリョ</t>
    </rPh>
    <phoneticPr fontId="3"/>
  </si>
  <si>
    <t>分析ツールでは、「はね返り需要」を考慮していません。県内の需要増加に伴って県外及び国外への波及が発生した場合、</t>
    <rPh sb="0" eb="2">
      <t>ブンセキ</t>
    </rPh>
    <rPh sb="11" eb="12">
      <t>カエ</t>
    </rPh>
    <rPh sb="13" eb="15">
      <t>ジュヨウ</t>
    </rPh>
    <rPh sb="17" eb="19">
      <t>コウリョ</t>
    </rPh>
    <phoneticPr fontId="3"/>
  </si>
  <si>
    <t>再び県内の生産を誘発する可能性がありますが、分析の対象としていません。</t>
    <rPh sb="0" eb="1">
      <t>フタタ</t>
    </rPh>
    <rPh sb="2" eb="4">
      <t>ケンナイ</t>
    </rPh>
    <rPh sb="5" eb="7">
      <t>セイサン</t>
    </rPh>
    <rPh sb="8" eb="10">
      <t>ユウハツ</t>
    </rPh>
    <rPh sb="12" eb="15">
      <t>カノウセイ</t>
    </rPh>
    <rPh sb="22" eb="24">
      <t>ブンセキ</t>
    </rPh>
    <rPh sb="25" eb="27">
      <t>タイショウ</t>
    </rPh>
    <phoneticPr fontId="3"/>
  </si>
  <si>
    <t>産業連関表を用いた分析に時間的な概念はなく、経済波及効果がいつの時点で達成されるかまでは明確にされません。</t>
    <rPh sb="0" eb="2">
      <t>サンギョウ</t>
    </rPh>
    <rPh sb="2" eb="4">
      <t>レンカン</t>
    </rPh>
    <rPh sb="4" eb="5">
      <t>ヒョウ</t>
    </rPh>
    <rPh sb="6" eb="7">
      <t>モチ</t>
    </rPh>
    <rPh sb="9" eb="11">
      <t>ブンセキ</t>
    </rPh>
    <rPh sb="12" eb="15">
      <t>ジカンテキ</t>
    </rPh>
    <rPh sb="16" eb="18">
      <t>ガイネン</t>
    </rPh>
    <rPh sb="22" eb="24">
      <t>ケイザイ</t>
    </rPh>
    <rPh sb="24" eb="26">
      <t>ハキュウ</t>
    </rPh>
    <rPh sb="26" eb="28">
      <t>コウカ</t>
    </rPh>
    <rPh sb="32" eb="34">
      <t>ジテン</t>
    </rPh>
    <rPh sb="35" eb="37">
      <t>タッセイ</t>
    </rPh>
    <rPh sb="44" eb="46">
      <t>メイカク</t>
    </rPh>
    <phoneticPr fontId="3"/>
  </si>
  <si>
    <t>【用語一覧】</t>
    <rPh sb="1" eb="3">
      <t>ヨウゴ</t>
    </rPh>
    <rPh sb="3" eb="5">
      <t>イチラン</t>
    </rPh>
    <phoneticPr fontId="3"/>
  </si>
  <si>
    <t>分析ツールを利用する上で必要な用語について一覧としています。</t>
    <rPh sb="0" eb="2">
      <t>ブンセキ</t>
    </rPh>
    <rPh sb="6" eb="8">
      <t>リヨウ</t>
    </rPh>
    <rPh sb="10" eb="11">
      <t>ウエ</t>
    </rPh>
    <rPh sb="12" eb="14">
      <t>ヒツヨウ</t>
    </rPh>
    <rPh sb="15" eb="17">
      <t>ヨウゴ</t>
    </rPh>
    <rPh sb="21" eb="23">
      <t>イチラン</t>
    </rPh>
    <phoneticPr fontId="3"/>
  </si>
  <si>
    <t>用語</t>
    <rPh sb="0" eb="2">
      <t>ヨウゴ</t>
    </rPh>
    <phoneticPr fontId="3"/>
  </si>
  <si>
    <t>最終需要</t>
    <rPh sb="0" eb="2">
      <t>サイシュウ</t>
    </rPh>
    <rPh sb="2" eb="4">
      <t>ジュヨウ</t>
    </rPh>
    <phoneticPr fontId="3"/>
  </si>
  <si>
    <t>各産業部門が生産した財・サービスのうち、原材料等と異なり
最終的に消費される財・サービスとして産出（販売）された分に対応する需要</t>
    <rPh sb="0" eb="1">
      <t>カク</t>
    </rPh>
    <rPh sb="1" eb="3">
      <t>サンギョウ</t>
    </rPh>
    <rPh sb="3" eb="5">
      <t>ブモン</t>
    </rPh>
    <rPh sb="6" eb="8">
      <t>セイサン</t>
    </rPh>
    <rPh sb="10" eb="11">
      <t>ザイ</t>
    </rPh>
    <rPh sb="20" eb="23">
      <t>ゲンザイリョウ</t>
    </rPh>
    <rPh sb="23" eb="24">
      <t>トウ</t>
    </rPh>
    <rPh sb="25" eb="26">
      <t>コト</t>
    </rPh>
    <rPh sb="29" eb="31">
      <t>サイシュウ</t>
    </rPh>
    <rPh sb="31" eb="32">
      <t>テキ</t>
    </rPh>
    <rPh sb="33" eb="35">
      <t>ショウヒ</t>
    </rPh>
    <rPh sb="38" eb="39">
      <t>ザイ</t>
    </rPh>
    <rPh sb="47" eb="49">
      <t>サンシュツ</t>
    </rPh>
    <rPh sb="50" eb="52">
      <t>ハンバイ</t>
    </rPh>
    <rPh sb="56" eb="57">
      <t>ブン</t>
    </rPh>
    <rPh sb="58" eb="60">
      <t>タイオウ</t>
    </rPh>
    <rPh sb="62" eb="64">
      <t>ジュヨウ</t>
    </rPh>
    <phoneticPr fontId="3"/>
  </si>
  <si>
    <t>波及効果</t>
    <rPh sb="0" eb="2">
      <t>ハキュウ</t>
    </rPh>
    <rPh sb="2" eb="4">
      <t>コウカ</t>
    </rPh>
    <phoneticPr fontId="3"/>
  </si>
  <si>
    <t>最終需要が新たに発生することにより、自ら又は他の産業の生産活動に与える効果のこと</t>
    <rPh sb="0" eb="2">
      <t>サイシュウ</t>
    </rPh>
    <rPh sb="2" eb="4">
      <t>ジュヨウ</t>
    </rPh>
    <rPh sb="5" eb="6">
      <t>アラ</t>
    </rPh>
    <rPh sb="8" eb="10">
      <t>ハッセイ</t>
    </rPh>
    <rPh sb="18" eb="19">
      <t>ミズカ</t>
    </rPh>
    <rPh sb="20" eb="21">
      <t>マタ</t>
    </rPh>
    <rPh sb="22" eb="23">
      <t>ホカ</t>
    </rPh>
    <rPh sb="24" eb="26">
      <t>サンギョウ</t>
    </rPh>
    <rPh sb="27" eb="29">
      <t>セイサン</t>
    </rPh>
    <rPh sb="29" eb="31">
      <t>カツドウ</t>
    </rPh>
    <rPh sb="32" eb="33">
      <t>アタ</t>
    </rPh>
    <rPh sb="35" eb="37">
      <t>コウカ</t>
    </rPh>
    <phoneticPr fontId="3"/>
  </si>
  <si>
    <t>産業ごとの、生産額を１単位とした場合の原材料等の割合を表す係数</t>
    <rPh sb="0" eb="2">
      <t>サンギョウ</t>
    </rPh>
    <rPh sb="6" eb="9">
      <t>セイサンガク</t>
    </rPh>
    <rPh sb="11" eb="13">
      <t>タンイ</t>
    </rPh>
    <rPh sb="16" eb="18">
      <t>バアイ</t>
    </rPh>
    <rPh sb="19" eb="22">
      <t>ゲンザイリョウ</t>
    </rPh>
    <rPh sb="22" eb="23">
      <t>ナド</t>
    </rPh>
    <rPh sb="24" eb="26">
      <t>ワリアイ</t>
    </rPh>
    <rPh sb="27" eb="28">
      <t>アラワ</t>
    </rPh>
    <rPh sb="29" eb="31">
      <t>ケイスウ</t>
    </rPh>
    <phoneticPr fontId="3"/>
  </si>
  <si>
    <t>逆行列係数表</t>
    <rPh sb="0" eb="3">
      <t>ギャクギョウレツ</t>
    </rPh>
    <rPh sb="3" eb="5">
      <t>ケイスウ</t>
    </rPh>
    <rPh sb="5" eb="6">
      <t>ヒョウ</t>
    </rPh>
    <phoneticPr fontId="3"/>
  </si>
  <si>
    <t>ある産業に対して新たな最終需要が１単位発生した場合に、
各産業の生産が究極的にどれだけ必要になるかという生産波及の大きさを示す係数</t>
    <rPh sb="2" eb="4">
      <t>サンギョウ</t>
    </rPh>
    <rPh sb="5" eb="6">
      <t>タイ</t>
    </rPh>
    <rPh sb="8" eb="9">
      <t>アラ</t>
    </rPh>
    <rPh sb="11" eb="13">
      <t>サイシュウ</t>
    </rPh>
    <rPh sb="13" eb="15">
      <t>ジュヨウ</t>
    </rPh>
    <rPh sb="17" eb="19">
      <t>タンイ</t>
    </rPh>
    <rPh sb="19" eb="21">
      <t>ハッセイ</t>
    </rPh>
    <rPh sb="23" eb="25">
      <t>バアイ</t>
    </rPh>
    <rPh sb="28" eb="29">
      <t>カク</t>
    </rPh>
    <rPh sb="29" eb="31">
      <t>サンギョウ</t>
    </rPh>
    <rPh sb="32" eb="34">
      <t>セイサン</t>
    </rPh>
    <rPh sb="35" eb="38">
      <t>キュウキョクテキ</t>
    </rPh>
    <rPh sb="43" eb="45">
      <t>ヒツヨウ</t>
    </rPh>
    <rPh sb="52" eb="54">
      <t>セイサン</t>
    </rPh>
    <rPh sb="54" eb="56">
      <t>ハキュウ</t>
    </rPh>
    <rPh sb="57" eb="58">
      <t>オオ</t>
    </rPh>
    <rPh sb="61" eb="62">
      <t>シメ</t>
    </rPh>
    <rPh sb="63" eb="65">
      <t>ケイスウ</t>
    </rPh>
    <phoneticPr fontId="3"/>
  </si>
  <si>
    <t>生産者価格</t>
    <rPh sb="0" eb="3">
      <t>セイサンシャ</t>
    </rPh>
    <rPh sb="3" eb="5">
      <t>カカク</t>
    </rPh>
    <phoneticPr fontId="3"/>
  </si>
  <si>
    <t>工場からの出荷額等、財・サービスの生産者が出荷する時点の価格</t>
    <rPh sb="0" eb="2">
      <t>コウジョウ</t>
    </rPh>
    <rPh sb="5" eb="7">
      <t>シュッカ</t>
    </rPh>
    <rPh sb="7" eb="8">
      <t>ガク</t>
    </rPh>
    <rPh sb="8" eb="9">
      <t>ナド</t>
    </rPh>
    <rPh sb="10" eb="11">
      <t>ザイ</t>
    </rPh>
    <rPh sb="17" eb="20">
      <t>セイサンシャ</t>
    </rPh>
    <rPh sb="21" eb="23">
      <t>シュッカ</t>
    </rPh>
    <rPh sb="25" eb="27">
      <t>ジテン</t>
    </rPh>
    <rPh sb="28" eb="30">
      <t>カカク</t>
    </rPh>
    <phoneticPr fontId="3"/>
  </si>
  <si>
    <t>購入者価格</t>
    <rPh sb="0" eb="3">
      <t>コウニュウシャ</t>
    </rPh>
    <rPh sb="3" eb="5">
      <t>カカク</t>
    </rPh>
    <phoneticPr fontId="3"/>
  </si>
  <si>
    <t>雇用者所得</t>
    <rPh sb="0" eb="3">
      <t>コヨウシャ</t>
    </rPh>
    <rPh sb="3" eb="5">
      <t>ショトク</t>
    </rPh>
    <phoneticPr fontId="3"/>
  </si>
  <si>
    <t>県内の民間企業や政府等において雇用されているものに対して、
労働の報酬として支払われる現金や現物</t>
    <rPh sb="0" eb="2">
      <t>ケンナイ</t>
    </rPh>
    <rPh sb="3" eb="5">
      <t>ミンカン</t>
    </rPh>
    <rPh sb="5" eb="7">
      <t>キギョウ</t>
    </rPh>
    <rPh sb="8" eb="10">
      <t>セイフ</t>
    </rPh>
    <rPh sb="10" eb="11">
      <t>トウ</t>
    </rPh>
    <rPh sb="15" eb="17">
      <t>コヨウ</t>
    </rPh>
    <rPh sb="25" eb="26">
      <t>タイ</t>
    </rPh>
    <rPh sb="30" eb="32">
      <t>ロウドウ</t>
    </rPh>
    <rPh sb="33" eb="35">
      <t>ホウシュウ</t>
    </rPh>
    <rPh sb="38" eb="40">
      <t>シハラ</t>
    </rPh>
    <rPh sb="43" eb="45">
      <t>ゲンキン</t>
    </rPh>
    <rPh sb="46" eb="48">
      <t>ゲンブツ</t>
    </rPh>
    <phoneticPr fontId="3"/>
  </si>
  <si>
    <t>賃金・俸給比率</t>
    <rPh sb="0" eb="2">
      <t>チンギン</t>
    </rPh>
    <rPh sb="3" eb="5">
      <t>ホウキュウ</t>
    </rPh>
    <rPh sb="5" eb="7">
      <t>ヒリツ</t>
    </rPh>
    <phoneticPr fontId="3"/>
  </si>
  <si>
    <t>雇用者所得のうち、労働者賃金や役員俸給が占める割合</t>
    <rPh sb="9" eb="12">
      <t>ロウドウシャ</t>
    </rPh>
    <rPh sb="12" eb="14">
      <t>チンギン</t>
    </rPh>
    <rPh sb="15" eb="17">
      <t>ヤクイン</t>
    </rPh>
    <rPh sb="17" eb="19">
      <t>ホウキュウ</t>
    </rPh>
    <rPh sb="20" eb="21">
      <t>シ</t>
    </rPh>
    <rPh sb="23" eb="25">
      <t>ワリアイ</t>
    </rPh>
    <phoneticPr fontId="3"/>
  </si>
  <si>
    <t>所得のうち消費に回る割合</t>
    <rPh sb="0" eb="2">
      <t>ショトク</t>
    </rPh>
    <rPh sb="5" eb="7">
      <t>ショウヒ</t>
    </rPh>
    <rPh sb="8" eb="9">
      <t>マワ</t>
    </rPh>
    <rPh sb="10" eb="12">
      <t>ワリアイ</t>
    </rPh>
    <phoneticPr fontId="3"/>
  </si>
  <si>
    <t>中間投入額</t>
    <rPh sb="0" eb="2">
      <t>チュウカン</t>
    </rPh>
    <rPh sb="2" eb="4">
      <t>トウニュウ</t>
    </rPh>
    <rPh sb="4" eb="5">
      <t>ガク</t>
    </rPh>
    <phoneticPr fontId="3"/>
  </si>
  <si>
    <t>最終需要を生産するうえで、財・サービスが原材料や燃料等の中間財として取引される額</t>
    <rPh sb="13" eb="14">
      <t>ザイ</t>
    </rPh>
    <rPh sb="20" eb="23">
      <t>ゲンザイリョウ</t>
    </rPh>
    <rPh sb="24" eb="26">
      <t>ネンリョウ</t>
    </rPh>
    <rPh sb="26" eb="27">
      <t>トウ</t>
    </rPh>
    <rPh sb="28" eb="31">
      <t>チュウカンザイ</t>
    </rPh>
    <rPh sb="34" eb="36">
      <t>トリヒキ</t>
    </rPh>
    <rPh sb="39" eb="40">
      <t>ガク</t>
    </rPh>
    <phoneticPr fontId="3"/>
  </si>
  <si>
    <t>給料・儲け等、産業ごとの生産活動によって新たに生み出された額</t>
    <rPh sb="0" eb="2">
      <t>キュウリョウ</t>
    </rPh>
    <rPh sb="3" eb="4">
      <t>モウ</t>
    </rPh>
    <rPh sb="5" eb="6">
      <t>ナド</t>
    </rPh>
    <rPh sb="7" eb="9">
      <t>サンギョウ</t>
    </rPh>
    <rPh sb="12" eb="14">
      <t>セイサン</t>
    </rPh>
    <rPh sb="14" eb="16">
      <t>カツドウ</t>
    </rPh>
    <rPh sb="20" eb="21">
      <t>アラ</t>
    </rPh>
    <rPh sb="23" eb="24">
      <t>ウ</t>
    </rPh>
    <rPh sb="25" eb="26">
      <t>ダ</t>
    </rPh>
    <rPh sb="29" eb="30">
      <t>カガク</t>
    </rPh>
    <phoneticPr fontId="3"/>
  </si>
  <si>
    <t>雇用者所得誘発額</t>
    <rPh sb="0" eb="3">
      <t>コヨウシャ</t>
    </rPh>
    <rPh sb="3" eb="5">
      <t>ショトク</t>
    </rPh>
    <rPh sb="5" eb="7">
      <t>ユウハツ</t>
    </rPh>
    <rPh sb="7" eb="8">
      <t>ガク</t>
    </rPh>
    <phoneticPr fontId="3"/>
  </si>
  <si>
    <t>粗付加価値誘発額のうち、雇用者所得の増加額</t>
    <rPh sb="0" eb="1">
      <t>ソ</t>
    </rPh>
    <rPh sb="1" eb="3">
      <t>フカ</t>
    </rPh>
    <rPh sb="3" eb="5">
      <t>カチ</t>
    </rPh>
    <rPh sb="5" eb="7">
      <t>ユウハツ</t>
    </rPh>
    <rPh sb="7" eb="8">
      <t>ガク</t>
    </rPh>
    <rPh sb="12" eb="15">
      <t>コヨウシャ</t>
    </rPh>
    <rPh sb="15" eb="17">
      <t>ショトク</t>
    </rPh>
    <rPh sb="18" eb="20">
      <t>ゾウカ</t>
    </rPh>
    <rPh sb="20" eb="21">
      <t>ガク</t>
    </rPh>
    <phoneticPr fontId="3"/>
  </si>
  <si>
    <t>雇用者所得誘発額のうち、賃金・俸給の増加額</t>
    <rPh sb="0" eb="5">
      <t>コヨウシャショトク</t>
    </rPh>
    <rPh sb="12" eb="14">
      <t>チンギン</t>
    </rPh>
    <rPh sb="15" eb="17">
      <t>ホウキュウ</t>
    </rPh>
    <phoneticPr fontId="3"/>
  </si>
  <si>
    <t>需要の増加に伴い、直接的・間接的に必要となる県内生産額の合計
生産誘発額　＝　中間投入額　＋　粗付加価値誘発額</t>
    <rPh sb="0" eb="2">
      <t>ジュヨウ</t>
    </rPh>
    <rPh sb="3" eb="5">
      <t>ゾウカ</t>
    </rPh>
    <rPh sb="6" eb="7">
      <t>トモナ</t>
    </rPh>
    <rPh sb="9" eb="11">
      <t>チョクセツ</t>
    </rPh>
    <rPh sb="11" eb="12">
      <t>テキ</t>
    </rPh>
    <rPh sb="13" eb="15">
      <t>カンセツ</t>
    </rPh>
    <rPh sb="15" eb="16">
      <t>テキ</t>
    </rPh>
    <rPh sb="17" eb="19">
      <t>ヒツヨウ</t>
    </rPh>
    <rPh sb="22" eb="24">
      <t>ケンナイ</t>
    </rPh>
    <rPh sb="24" eb="27">
      <t>セイサンガク</t>
    </rPh>
    <rPh sb="28" eb="30">
      <t>ゴウケイ</t>
    </rPh>
    <rPh sb="31" eb="33">
      <t>セイサン</t>
    </rPh>
    <rPh sb="33" eb="35">
      <t>ユウハツ</t>
    </rPh>
    <rPh sb="35" eb="36">
      <t>ガク</t>
    </rPh>
    <rPh sb="39" eb="41">
      <t>チュウカン</t>
    </rPh>
    <rPh sb="41" eb="43">
      <t>トウニュウ</t>
    </rPh>
    <rPh sb="43" eb="44">
      <t>ガク</t>
    </rPh>
    <rPh sb="47" eb="55">
      <t>ソフカカチユウハツガク</t>
    </rPh>
    <phoneticPr fontId="3"/>
  </si>
  <si>
    <t>就業者</t>
    <rPh sb="0" eb="3">
      <t>シュウギョウシャ</t>
    </rPh>
    <phoneticPr fontId="3"/>
  </si>
  <si>
    <t>個人業主、家族従業者、有給役員、雇用者の合計</t>
    <rPh sb="0" eb="2">
      <t>コジン</t>
    </rPh>
    <rPh sb="2" eb="4">
      <t>ギョウシュ</t>
    </rPh>
    <rPh sb="5" eb="7">
      <t>カゾク</t>
    </rPh>
    <rPh sb="7" eb="10">
      <t>ジュウギョウシャ</t>
    </rPh>
    <rPh sb="11" eb="13">
      <t>ユウキュウ</t>
    </rPh>
    <rPh sb="13" eb="15">
      <t>ヤクイン</t>
    </rPh>
    <rPh sb="16" eb="19">
      <t>コヨウシャ</t>
    </rPh>
    <rPh sb="20" eb="22">
      <t>ゴウケイ</t>
    </rPh>
    <phoneticPr fontId="3"/>
  </si>
  <si>
    <t>需要の増加に伴い増加する就業者の人数</t>
    <rPh sb="0" eb="2">
      <t>ジュヨウ</t>
    </rPh>
    <rPh sb="3" eb="5">
      <t>ゾウカ</t>
    </rPh>
    <rPh sb="6" eb="7">
      <t>トモナ</t>
    </rPh>
    <rPh sb="8" eb="10">
      <t>ゾウカ</t>
    </rPh>
    <rPh sb="12" eb="15">
      <t>シュウギョウシャ</t>
    </rPh>
    <rPh sb="16" eb="18">
      <t>ニンズウ</t>
    </rPh>
    <phoneticPr fontId="3"/>
  </si>
  <si>
    <t>雇用者</t>
    <rPh sb="0" eb="3">
      <t>コヨウシャ</t>
    </rPh>
    <phoneticPr fontId="3"/>
  </si>
  <si>
    <t>常用雇用者（正社員・正職員、正社員・正職員以外）、臨時雇用者の合計</t>
    <rPh sb="0" eb="2">
      <t>ジョウヨウ</t>
    </rPh>
    <rPh sb="2" eb="5">
      <t>コヨウシャ</t>
    </rPh>
    <rPh sb="6" eb="9">
      <t>セイシャイン</t>
    </rPh>
    <rPh sb="10" eb="13">
      <t>セイショクイン</t>
    </rPh>
    <rPh sb="14" eb="17">
      <t>セイシャイン</t>
    </rPh>
    <rPh sb="18" eb="21">
      <t>セイショクイン</t>
    </rPh>
    <rPh sb="21" eb="23">
      <t>イガイ</t>
    </rPh>
    <rPh sb="25" eb="27">
      <t>リンジ</t>
    </rPh>
    <rPh sb="27" eb="30">
      <t>コヨウシャ</t>
    </rPh>
    <rPh sb="31" eb="33">
      <t>ゴウケイ</t>
    </rPh>
    <phoneticPr fontId="3"/>
  </si>
  <si>
    <t>需要の増加に伴い増加する雇用者の人数</t>
    <rPh sb="0" eb="2">
      <t>ジュヨウ</t>
    </rPh>
    <rPh sb="3" eb="5">
      <t>ゾウカ</t>
    </rPh>
    <rPh sb="6" eb="7">
      <t>トモナ</t>
    </rPh>
    <rPh sb="8" eb="10">
      <t>ゾウカ</t>
    </rPh>
    <rPh sb="12" eb="15">
      <t>コヨウシャ</t>
    </rPh>
    <rPh sb="16" eb="18">
      <t>ニンズウ</t>
    </rPh>
    <phoneticPr fontId="3"/>
  </si>
  <si>
    <t>需要の増加分から、県外・国外で賄われた需要（移輸入額）を除いた、県内産に対する需要増加額</t>
    <rPh sb="3" eb="5">
      <t>ゾウカ</t>
    </rPh>
    <rPh sb="5" eb="6">
      <t>ブン</t>
    </rPh>
    <rPh sb="9" eb="10">
      <t>ケン</t>
    </rPh>
    <rPh sb="10" eb="11">
      <t>ガイ</t>
    </rPh>
    <rPh sb="12" eb="14">
      <t>コクガイ</t>
    </rPh>
    <rPh sb="15" eb="16">
      <t>マカナ</t>
    </rPh>
    <rPh sb="19" eb="21">
      <t>ジュヨウ</t>
    </rPh>
    <rPh sb="22" eb="23">
      <t>イ</t>
    </rPh>
    <rPh sb="23" eb="25">
      <t>ユニュウ</t>
    </rPh>
    <rPh sb="25" eb="26">
      <t>ガク</t>
    </rPh>
    <rPh sb="28" eb="29">
      <t>ノゾ</t>
    </rPh>
    <rPh sb="32" eb="33">
      <t>ケン</t>
    </rPh>
    <rPh sb="33" eb="34">
      <t>ナイ</t>
    </rPh>
    <rPh sb="34" eb="35">
      <t>サン</t>
    </rPh>
    <rPh sb="36" eb="37">
      <t>タイ</t>
    </rPh>
    <rPh sb="39" eb="41">
      <t>ジュヨウ</t>
    </rPh>
    <rPh sb="41" eb="43">
      <t>ゾウカ</t>
    </rPh>
    <rPh sb="43" eb="44">
      <t>ガク</t>
    </rPh>
    <phoneticPr fontId="3"/>
  </si>
  <si>
    <t>間接１次波及効果</t>
    <rPh sb="0" eb="2">
      <t>カンセツ</t>
    </rPh>
    <rPh sb="4" eb="6">
      <t>ハキュウ</t>
    </rPh>
    <rPh sb="6" eb="8">
      <t>コウカ</t>
    </rPh>
    <phoneticPr fontId="3"/>
  </si>
  <si>
    <t>直接効果に伴う原材料や燃料等の中間投入によって誘発される生産額</t>
    <rPh sb="0" eb="2">
      <t>チョクセツ</t>
    </rPh>
    <rPh sb="2" eb="4">
      <t>コウカ</t>
    </rPh>
    <rPh sb="5" eb="6">
      <t>トモナ</t>
    </rPh>
    <rPh sb="7" eb="10">
      <t>ゲンザイリョウ</t>
    </rPh>
    <rPh sb="11" eb="13">
      <t>ネンリョウ</t>
    </rPh>
    <rPh sb="13" eb="14">
      <t>トウ</t>
    </rPh>
    <rPh sb="15" eb="17">
      <t>チュウカン</t>
    </rPh>
    <rPh sb="17" eb="19">
      <t>トウニュウ</t>
    </rPh>
    <rPh sb="23" eb="25">
      <t>ユウハツ</t>
    </rPh>
    <rPh sb="28" eb="31">
      <t>セイサンガク</t>
    </rPh>
    <phoneticPr fontId="3"/>
  </si>
  <si>
    <t>間接２次波及効果</t>
    <rPh sb="0" eb="2">
      <t>カンセツ</t>
    </rPh>
    <rPh sb="4" eb="6">
      <t>ハキュウ</t>
    </rPh>
    <rPh sb="6" eb="8">
      <t>コウカ</t>
    </rPh>
    <phoneticPr fontId="3"/>
  </si>
  <si>
    <t>直接効果・間接１次波及効果による賃金・俸給誘発額の一部が消費として支出され
新たな需要となって再び県内に誘発される生産額</t>
    <rPh sb="0" eb="2">
      <t>チョクセツ</t>
    </rPh>
    <rPh sb="2" eb="4">
      <t>コウカ</t>
    </rPh>
    <rPh sb="5" eb="7">
      <t>カンセツ</t>
    </rPh>
    <rPh sb="9" eb="11">
      <t>ハキュウ</t>
    </rPh>
    <rPh sb="11" eb="13">
      <t>コウカ</t>
    </rPh>
    <rPh sb="16" eb="18">
      <t>チンギン</t>
    </rPh>
    <rPh sb="19" eb="21">
      <t>ホウキュウ</t>
    </rPh>
    <rPh sb="21" eb="23">
      <t>ユウハツ</t>
    </rPh>
    <rPh sb="23" eb="24">
      <t>ガク</t>
    </rPh>
    <rPh sb="25" eb="27">
      <t>イチブ</t>
    </rPh>
    <rPh sb="28" eb="30">
      <t>ショウヒ</t>
    </rPh>
    <rPh sb="33" eb="35">
      <t>シシュツ</t>
    </rPh>
    <rPh sb="38" eb="39">
      <t>アラ</t>
    </rPh>
    <rPh sb="41" eb="43">
      <t>ジュヨウ</t>
    </rPh>
    <rPh sb="47" eb="48">
      <t>フタタ</t>
    </rPh>
    <rPh sb="49" eb="51">
      <t>ケンナイ</t>
    </rPh>
    <rPh sb="52" eb="54">
      <t>ユウハツ</t>
    </rPh>
    <rPh sb="57" eb="60">
      <t>セイサンガク</t>
    </rPh>
    <phoneticPr fontId="3"/>
  </si>
  <si>
    <t>直接効果、間接１次波及効果、間接２次波及効果の合計</t>
    <rPh sb="0" eb="2">
      <t>チョクセツ</t>
    </rPh>
    <rPh sb="2" eb="4">
      <t>コウカ</t>
    </rPh>
    <rPh sb="5" eb="7">
      <t>カンセツ</t>
    </rPh>
    <rPh sb="9" eb="11">
      <t>ハキュウ</t>
    </rPh>
    <rPh sb="11" eb="13">
      <t>コウカ</t>
    </rPh>
    <rPh sb="14" eb="16">
      <t>カンセツ</t>
    </rPh>
    <rPh sb="18" eb="20">
      <t>ハキュウ</t>
    </rPh>
    <rPh sb="20" eb="22">
      <t>コウカ</t>
    </rPh>
    <rPh sb="23" eb="25">
      <t>ゴウケイ</t>
    </rPh>
    <phoneticPr fontId="3"/>
  </si>
  <si>
    <t>民間消費支出構成比</t>
    <rPh sb="0" eb="2">
      <t>ミンカン</t>
    </rPh>
    <rPh sb="2" eb="4">
      <t>ショウヒ</t>
    </rPh>
    <rPh sb="4" eb="6">
      <t>シシュツ</t>
    </rPh>
    <rPh sb="6" eb="9">
      <t>コウセイヒ</t>
    </rPh>
    <phoneticPr fontId="3"/>
  </si>
  <si>
    <t>「来訪者入力」シートに分析内容を入力してください。</t>
    <rPh sb="1" eb="4">
      <t>ライホウシャ</t>
    </rPh>
    <rPh sb="4" eb="6">
      <t>ニュウリョク</t>
    </rPh>
    <rPh sb="11" eb="13">
      <t>ブンセキ</t>
    </rPh>
    <rPh sb="13" eb="15">
      <t>ナイヨウ</t>
    </rPh>
    <rPh sb="16" eb="18">
      <t>ニュウリョク</t>
    </rPh>
    <phoneticPr fontId="3"/>
  </si>
  <si>
    <t>「基本設定」シートのオレンジ色のセルに必要事項を入力してください。</t>
    <rPh sb="1" eb="3">
      <t>キホン</t>
    </rPh>
    <rPh sb="3" eb="5">
      <t>セッテイ</t>
    </rPh>
    <rPh sb="14" eb="15">
      <t>イロ</t>
    </rPh>
    <rPh sb="19" eb="21">
      <t>ヒツヨウ</t>
    </rPh>
    <rPh sb="21" eb="23">
      <t>ジコウ</t>
    </rPh>
    <rPh sb="24" eb="26">
      <t>ニュウリョク</t>
    </rPh>
    <phoneticPr fontId="3"/>
  </si>
  <si>
    <t>間接１次
波及効果</t>
    <rPh sb="0" eb="2">
      <t>カンセツ</t>
    </rPh>
    <rPh sb="5" eb="7">
      <t>ハキュウ</t>
    </rPh>
    <rPh sb="7" eb="9">
      <t>コウカ</t>
    </rPh>
    <phoneticPr fontId="3"/>
  </si>
  <si>
    <t>間接２次
波及効果</t>
    <rPh sb="0" eb="2">
      <t>カンセツ</t>
    </rPh>
    <rPh sb="5" eb="7">
      <t>ハキュウ</t>
    </rPh>
    <rPh sb="7" eb="9">
      <t>コウカ</t>
    </rPh>
    <phoneticPr fontId="3"/>
  </si>
  <si>
    <t>うち間接１次波及効果による誘発額</t>
    <rPh sb="2" eb="4">
      <t>カンセツ</t>
    </rPh>
    <rPh sb="5" eb="6">
      <t>ジ</t>
    </rPh>
    <rPh sb="6" eb="8">
      <t>ハキュウ</t>
    </rPh>
    <rPh sb="8" eb="10">
      <t>コウカ</t>
    </rPh>
    <rPh sb="13" eb="15">
      <t>ユウハツ</t>
    </rPh>
    <rPh sb="15" eb="16">
      <t>ガク</t>
    </rPh>
    <phoneticPr fontId="3"/>
  </si>
  <si>
    <t>消費支出額（マージン処理後）</t>
    <rPh sb="0" eb="2">
      <t>ショウヒ</t>
    </rPh>
    <rPh sb="2" eb="4">
      <t>シシュツ</t>
    </rPh>
    <rPh sb="4" eb="5">
      <t>ガク</t>
    </rPh>
    <rPh sb="10" eb="12">
      <t>ショリ</t>
    </rPh>
    <rPh sb="12" eb="13">
      <t>ゴ</t>
    </rPh>
    <phoneticPr fontId="3"/>
  </si>
  <si>
    <t>来訪者数や消費単価を入力し、簡単な設定を行うことで分析することができます。</t>
    <rPh sb="10" eb="12">
      <t>ニュウリョク</t>
    </rPh>
    <rPh sb="14" eb="16">
      <t>カンタン</t>
    </rPh>
    <rPh sb="17" eb="19">
      <t>セッテイ</t>
    </rPh>
    <rPh sb="20" eb="21">
      <t>オコナ</t>
    </rPh>
    <rPh sb="25" eb="27">
      <t>ブンセキ</t>
    </rPh>
    <phoneticPr fontId="3"/>
  </si>
  <si>
    <t>経済波及効果分析ツール（観光消費）</t>
    <rPh sb="0" eb="2">
      <t>ケイザイ</t>
    </rPh>
    <rPh sb="2" eb="4">
      <t>ハキュウ</t>
    </rPh>
    <rPh sb="4" eb="6">
      <t>コウカ</t>
    </rPh>
    <rPh sb="6" eb="8">
      <t>ブンセキ</t>
    </rPh>
    <rPh sb="12" eb="14">
      <t>カンコウ</t>
    </rPh>
    <rPh sb="14" eb="16">
      <t>ショウヒ</t>
    </rPh>
    <phoneticPr fontId="3"/>
  </si>
  <si>
    <t>　観光消費ツールは、来訪者の消費支出がもたらす県内への経済波及効果を分析するための分析ツールです。</t>
    <rPh sb="1" eb="3">
      <t>カンコウ</t>
    </rPh>
    <rPh sb="3" eb="5">
      <t>ショウヒ</t>
    </rPh>
    <rPh sb="10" eb="13">
      <t>ライホウシャ</t>
    </rPh>
    <rPh sb="14" eb="16">
      <t>ショウヒ</t>
    </rPh>
    <rPh sb="16" eb="18">
      <t>シシュツ</t>
    </rPh>
    <rPh sb="23" eb="25">
      <t>ケンナイ</t>
    </rPh>
    <rPh sb="27" eb="29">
      <t>ケイザイ</t>
    </rPh>
    <rPh sb="29" eb="31">
      <t>ハキュウ</t>
    </rPh>
    <rPh sb="31" eb="33">
      <t>コウカ</t>
    </rPh>
    <rPh sb="34" eb="36">
      <t>ブンセキ</t>
    </rPh>
    <rPh sb="41" eb="43">
      <t>ブンセキ</t>
    </rPh>
    <phoneticPr fontId="3"/>
  </si>
  <si>
    <t>観光庁『旅行・観光消費動向調査』2024年データをもとに作成しています。</t>
    <rPh sb="20" eb="21">
      <t>ネン</t>
    </rPh>
    <rPh sb="28" eb="30">
      <t>サクセイ</t>
    </rPh>
    <phoneticPr fontId="6"/>
  </si>
  <si>
    <t>消費単価は、消費総額÷延べ旅行者数　により算出しています。よって、上で入力する人数は、延べ人数です。</t>
    <rPh sb="0" eb="2">
      <t>ショウヒ</t>
    </rPh>
    <rPh sb="2" eb="4">
      <t>タンカ</t>
    </rPh>
    <rPh sb="6" eb="8">
      <t>ショウヒ</t>
    </rPh>
    <rPh sb="8" eb="10">
      <t>ソウガク</t>
    </rPh>
    <rPh sb="11" eb="12">
      <t>ノ</t>
    </rPh>
    <rPh sb="13" eb="16">
      <t>リョコウシャ</t>
    </rPh>
    <rPh sb="16" eb="17">
      <t>スウ</t>
    </rPh>
    <rPh sb="21" eb="23">
      <t>サンシュツ</t>
    </rPh>
    <rPh sb="33" eb="34">
      <t>ウエ</t>
    </rPh>
    <rPh sb="35" eb="37">
      <t>ニュウリョク</t>
    </rPh>
    <rPh sb="39" eb="41">
      <t>ニンズウ</t>
    </rPh>
    <rPh sb="43" eb="44">
      <t>ノ</t>
    </rPh>
    <rPh sb="45" eb="47">
      <t>ニンズウ</t>
    </rPh>
    <phoneticPr fontId="6"/>
  </si>
  <si>
    <t>①×運賃率</t>
    <rPh sb="2" eb="5">
      <t>ウンチンリツ</t>
    </rPh>
    <phoneticPr fontId="3"/>
  </si>
  <si>
    <t>運賃率</t>
    <rPh sb="0" eb="3">
      <t>ウンチンリツ</t>
    </rPh>
    <phoneticPr fontId="3"/>
  </si>
  <si>
    <t>生産者価格に卸売・小売業者や運送業者の流通コスト（商業マージン・運賃）を含めた
消費者が店頭で購入する時点での価格</t>
    <rPh sb="0" eb="3">
      <t>セイサンシャ</t>
    </rPh>
    <rPh sb="3" eb="5">
      <t>カカク</t>
    </rPh>
    <rPh sb="6" eb="8">
      <t>オロシウリ</t>
    </rPh>
    <rPh sb="9" eb="12">
      <t>コウリギョウ</t>
    </rPh>
    <rPh sb="12" eb="13">
      <t>シャ</t>
    </rPh>
    <rPh sb="14" eb="16">
      <t>ウンソウ</t>
    </rPh>
    <rPh sb="16" eb="18">
      <t>ギョウシャ</t>
    </rPh>
    <rPh sb="19" eb="21">
      <t>リュウツウ</t>
    </rPh>
    <rPh sb="25" eb="27">
      <t>ショウギョウ</t>
    </rPh>
    <rPh sb="32" eb="34">
      <t>ウンチン</t>
    </rPh>
    <rPh sb="36" eb="37">
      <t>フク</t>
    </rPh>
    <rPh sb="40" eb="43">
      <t>ショウヒシャ</t>
    </rPh>
    <rPh sb="44" eb="46">
      <t>テントウ</t>
    </rPh>
    <rPh sb="47" eb="49">
      <t>コウニュウ</t>
    </rPh>
    <rPh sb="51" eb="53">
      <t>ジテン</t>
    </rPh>
    <rPh sb="55" eb="57">
      <t>カカク</t>
    </rPh>
    <phoneticPr fontId="3"/>
  </si>
  <si>
    <t>※２　商業マージン率及び運賃率は、全国表によるものを使用しています。</t>
    <rPh sb="3" eb="5">
      <t>ショウギョウ</t>
    </rPh>
    <rPh sb="9" eb="10">
      <t>リツ</t>
    </rPh>
    <rPh sb="10" eb="11">
      <t>オヨ</t>
    </rPh>
    <rPh sb="12" eb="15">
      <t>ウンチンリツ</t>
    </rPh>
    <rPh sb="19" eb="20">
      <t>ヒョウ</t>
    </rPh>
    <rPh sb="26" eb="28">
      <t>シヨウ</t>
    </rPh>
    <phoneticPr fontId="3"/>
  </si>
  <si>
    <t>【利用方法：観光消費ツール】</t>
    <rPh sb="1" eb="3">
      <t>リヨウ</t>
    </rPh>
    <rPh sb="3" eb="5">
      <t>ホウホウ</t>
    </rPh>
    <rPh sb="6" eb="8">
      <t>カンコウ</t>
    </rPh>
    <rPh sb="8" eb="10">
      <t>ショウヒ</t>
    </rPh>
    <phoneticPr fontId="3"/>
  </si>
  <si>
    <t xml:space="preserve"> ×　自給率</t>
    <rPh sb="3" eb="6">
      <t>ジキュウリツ</t>
    </rPh>
    <phoneticPr fontId="3"/>
  </si>
  <si>
    <t>　　　 ×　消費転換率</t>
    <rPh sb="6" eb="8">
      <t>ショウヒ</t>
    </rPh>
    <rPh sb="8" eb="10">
      <t>テンカン</t>
    </rPh>
    <rPh sb="10" eb="11">
      <t>リツ</t>
    </rPh>
    <phoneticPr fontId="3"/>
  </si>
  <si>
    <t>　　　 ×　自給率</t>
    <rPh sb="6" eb="9">
      <t>ジキュウリツ</t>
    </rPh>
    <phoneticPr fontId="3"/>
  </si>
  <si>
    <t>自給率</t>
    <rPh sb="0" eb="3">
      <t>ジキュウリツ</t>
    </rPh>
    <phoneticPr fontId="3"/>
  </si>
  <si>
    <t>⑥×自給率</t>
    <rPh sb="2" eb="5">
      <t>ジキュウリツ</t>
    </rPh>
    <phoneticPr fontId="3"/>
  </si>
  <si>
    <t>（⑨＋⑰）×消費転換率</t>
    <rPh sb="6" eb="8">
      <t>ショウヒ</t>
    </rPh>
    <rPh sb="8" eb="10">
      <t>テンカン</t>
    </rPh>
    <rPh sb="10" eb="11">
      <t>リツ</t>
    </rPh>
    <phoneticPr fontId="3"/>
  </si>
  <si>
    <t>㉑×自給率</t>
    <rPh sb="2" eb="5">
      <t>ジキュウリツ</t>
    </rPh>
    <phoneticPr fontId="3"/>
  </si>
  <si>
    <t xml:space="preserve"> ×　調整後自給率</t>
    <rPh sb="3" eb="6">
      <t>チョウセイゴ</t>
    </rPh>
    <rPh sb="6" eb="9">
      <t>ジキュウリツ</t>
    </rPh>
    <phoneticPr fontId="3"/>
  </si>
  <si>
    <t>④×調整後自給率</t>
    <rPh sb="2" eb="5">
      <t>チョウセイゴ</t>
    </rPh>
    <rPh sb="5" eb="8">
      <t>ジキュウリツ</t>
    </rPh>
    <phoneticPr fontId="3"/>
  </si>
  <si>
    <t>調整後
自給率</t>
    <rPh sb="0" eb="2">
      <t>チョウセイ</t>
    </rPh>
    <rPh sb="2" eb="3">
      <t>ゴ</t>
    </rPh>
    <rPh sb="4" eb="7">
      <t>ジキュウリツ</t>
    </rPh>
    <phoneticPr fontId="3"/>
  </si>
  <si>
    <t>※４　来訪者によるサービス消費支出は全て県内産に対する需要と考えられ、自給率は「１」と設定しています（オレンジ色のセル）。</t>
    <rPh sb="3" eb="6">
      <t>ライホウシャ</t>
    </rPh>
    <rPh sb="13" eb="15">
      <t>ショウヒ</t>
    </rPh>
    <rPh sb="15" eb="17">
      <t>シシュツ</t>
    </rPh>
    <rPh sb="18" eb="19">
      <t>スベ</t>
    </rPh>
    <rPh sb="20" eb="22">
      <t>ケンナイ</t>
    </rPh>
    <rPh sb="22" eb="23">
      <t>サン</t>
    </rPh>
    <rPh sb="24" eb="25">
      <t>タイ</t>
    </rPh>
    <rPh sb="27" eb="29">
      <t>ジュヨウ</t>
    </rPh>
    <rPh sb="30" eb="31">
      <t>カンガ</t>
    </rPh>
    <rPh sb="35" eb="38">
      <t>ジキュウリツ</t>
    </rPh>
    <rPh sb="43" eb="45">
      <t>セッテイ</t>
    </rPh>
    <phoneticPr fontId="3"/>
  </si>
  <si>
    <t>神奈川県産業連関表より算出した令和２年１年間における平均的な調達率（県内需要のうち、県内で生産された財・サービスで賄われる割合）</t>
    <rPh sb="4" eb="9">
      <t>サンギョウレンカンヒョウ</t>
    </rPh>
    <rPh sb="11" eb="13">
      <t>サンシュツ</t>
    </rPh>
    <rPh sb="15" eb="17">
      <t>レイワ</t>
    </rPh>
    <rPh sb="18" eb="19">
      <t>ネン</t>
    </rPh>
    <phoneticPr fontId="3"/>
  </si>
  <si>
    <t>　旅行中</t>
  </si>
  <si>
    <t>　　参加費</t>
  </si>
  <si>
    <t>　　交通費</t>
  </si>
  <si>
    <t>　　　航空（長距離移動）</t>
  </si>
  <si>
    <t>　　　新幹線・鉄道（長距離移動）</t>
  </si>
  <si>
    <t>　　　長距離バス</t>
  </si>
  <si>
    <t>　　　航空（短距離移動）</t>
  </si>
  <si>
    <t>　　　鉄道･モノレール（短距離移動）</t>
  </si>
  <si>
    <t>　　　近郊バス</t>
  </si>
  <si>
    <t>　　　タクシー・ハイヤー</t>
  </si>
  <si>
    <t>　　　船舶</t>
  </si>
  <si>
    <t>　　　レンタカー・カーシェアリング</t>
  </si>
  <si>
    <t>　　　ガソリン</t>
  </si>
  <si>
    <t>　　　その他交通費</t>
  </si>
  <si>
    <t>　　宿泊費　　</t>
  </si>
  <si>
    <t>　　飲食費</t>
  </si>
  <si>
    <t>　　買物代</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</si>
  <si>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</si>
  <si>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</si>
  <si>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</si>
  <si>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</si>
  <si>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</si>
  <si>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</si>
  <si>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</si>
  <si>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</si>
  <si>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その他土産代・買物代</t>
  </si>
  <si>
    <t>　　娯楽等サービス費・その他</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</si>
  <si>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</si>
  <si>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</si>
  <si>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</si>
  <si>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</si>
  <si>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</si>
  <si>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</si>
  <si>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</si>
  <si>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</si>
  <si>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</si>
  <si>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その他娯楽等サービス費</t>
  </si>
  <si>
    <t>　　  その他　</t>
  </si>
  <si>
    <t>＜参考＞代替的な消費単価</t>
    <rPh sb="1" eb="3">
      <t>サンコウ</t>
    </rPh>
    <rPh sb="4" eb="7">
      <t>ダイタイテキ</t>
    </rPh>
    <rPh sb="8" eb="10">
      <t>ショウヒ</t>
    </rPh>
    <rPh sb="10" eb="12">
      <t>タンカ</t>
    </rPh>
    <phoneticPr fontId="6"/>
  </si>
  <si>
    <t>神奈川県『令和6年度観光客実態調査』より取得しています。</t>
    <rPh sb="0" eb="4">
      <t>カナガワケン</t>
    </rPh>
    <rPh sb="5" eb="7">
      <t>レイワ</t>
    </rPh>
    <rPh sb="8" eb="10">
      <t>ネンド</t>
    </rPh>
    <rPh sb="10" eb="12">
      <t>カンコウ</t>
    </rPh>
    <rPh sb="12" eb="13">
      <t>キャク</t>
    </rPh>
    <rPh sb="13" eb="15">
      <t>ジッタイ</t>
    </rPh>
    <rPh sb="15" eb="17">
      <t>チョウサ</t>
    </rPh>
    <rPh sb="20" eb="22">
      <t>シュトク</t>
    </rPh>
    <phoneticPr fontId="6"/>
  </si>
  <si>
    <t>・A、B、C について、数値を入力してください。</t>
    <rPh sb="12" eb="14">
      <t>スウチ</t>
    </rPh>
    <rPh sb="15" eb="17">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</si>
</sst>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0000"/>
    <numFmt numFmtId="177" formatCode="0.0%"/>
    <numFmt numFmtId="178" formatCode="#,##0;\-#,##0;0"/>
    <numFmt numFmtId="179" formatCode="#,##0.00000;[Red]\-#,##0.00000"/>
    <numFmt numFmtId="180" formatCode="#,##0.000000;[Red]\-#,##0.000000"/>
    <numFmt numFmtId="181" formatCode="#,##0.000;[Red]\-#,##0.000"/>
    <numFmt numFmtId="182" formatCode="#,##0_ ;[Red]\-#,##0\ "/>
    <numFmt numFmtId="183" formatCode="#,##0.00_ ;[Red]\-#,##0.00\ "/>
    <numFmt numFmtId="184" formatCode="#,##0;&quot;△ &quot;#,##0"/>
    <numFmt numFmtId="185" formatCode="#,##0.000000;&quot;△ &quot;#,##0.000000"/>
    <numFmt numFmtId="186" formatCode=".000000"/>
    <numFmt numFmtId="187" formatCode="0.000000_);[Red]\(0.000000\)"/>
    <numFmt numFmtId="188" formatCode="0.000000;&quot;△ &quot;0.000000"/>
    <numFmt numFmtId="189" formatCode="0.000000_ ;[Red]\-0.000000\ "/>
    <numFmt numFmtId="190" formatCode="#,##0.00;&quot;△ &quot;#,##0.00"/>
  </numFmts>
  <fonts count="61">
    <font>
      <sz val="11"/>
      <color theme="1"/>
      <name val="Yu Gothic"/>
      <family val="2"/>
      <scheme val="minor"/>
    </font>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b/>
      <sz val="11"/>
      <name val="ＭＳ Ｐゴシック"/>
      <family val="3"/>
      <charset val="128"/>
    </font>
    <font>
      <sz val="6"/>
      <name val="ＭＳ 明朝"/>
      <family val="1"/>
      <charset val="128"/>
    </font>
    <font>
      <sz val="10"/>
      <name val="ＭＳ 明朝"/>
      <family val="1"/>
      <charset val="128"/>
    </font>
    <font>
      <b/>
      <sz val="10"/>
      <name val="ＭＳ Ｐゴシック"/>
      <family val="3"/>
      <charset val="128"/>
    </font>
    <font>
      <sz val="10"/>
      <name val="ＭＳ Ｐゴシック"/>
      <family val="3"/>
      <charset val="128"/>
    </font>
    <font>
      <b/>
      <sz val="10"/>
      <name val="ＭＳ 明朝"/>
      <family val="1"/>
      <charset val="128"/>
    </font>
    <font>
      <sz val="10"/>
      <color theme="1"/>
      <name val="ＭＳ 明朝"/>
      <family val="1"/>
      <charset val="128"/>
    </font>
    <font>
      <sz val="12"/>
      <name val="ＭＳ Ｐゴシック"/>
      <family val="3"/>
      <charset val="128"/>
    </font>
    <font>
      <sz val="9"/>
      <color theme="1"/>
      <name val="ＭＳ Ｐゴシック"/>
      <family val="3"/>
      <charset val="128"/>
    </font>
    <font>
      <u/>
      <sz val="10"/>
      <color indexed="36"/>
      <name val="ＭＳ 明朝"/>
      <family val="1"/>
      <charset val="128"/>
    </font>
    <font>
      <sz val="11"/>
      <color indexed="8"/>
      <name val="ＭＳ Ｐゴシック"/>
      <family val="3"/>
      <charset val="128"/>
    </font>
    <font>
      <vertAlign val="superscript"/>
      <sz val="10"/>
      <name val="ＭＳ Ｐゴシック"/>
      <family val="3"/>
      <charset val="128"/>
    </font>
    <font>
      <u/>
      <sz val="11"/>
      <color theme="10"/>
      <name val="ＭＳ Ｐゴシック"/>
      <family val="3"/>
      <charset val="128"/>
    </font>
    <font>
      <sz val="10"/>
      <color theme="1"/>
      <name val="Yu Gothic"/>
      <family val="2"/>
      <scheme val="minor"/>
    </font>
    <font>
      <sz val="10"/>
      <color theme="1"/>
      <name val="ＭＳ ゴシック"/>
      <family val="3"/>
      <charset val="128"/>
    </font>
    <font>
      <sz val="14"/>
      <color theme="1"/>
      <name val="ＭＳ 明朝"/>
      <family val="1"/>
      <charset val="128"/>
    </font>
    <font>
      <sz val="11"/>
      <color theme="0"/>
      <name val="ＭＳ ゴシック"/>
      <family val="3"/>
      <charset val="128"/>
    </font>
    <font>
      <sz val="12"/>
      <color theme="0"/>
      <name val="ＭＳ ゴシック"/>
      <family val="3"/>
      <charset val="128"/>
    </font>
    <font>
      <sz val="10"/>
      <color theme="1"/>
      <name val="ＭＳ Ｐ明朝"/>
      <family val="1"/>
      <charset val="128"/>
    </font>
    <font>
      <sz val="10"/>
      <color theme="0"/>
      <name val="ＭＳ ゴシック"/>
      <family val="3"/>
      <charset val="128"/>
    </font>
    <font>
      <i/>
      <sz val="12"/>
      <color theme="0"/>
      <name val="ＭＳ ゴシック"/>
      <family val="3"/>
      <charset val="128"/>
    </font>
    <font>
      <sz val="11"/>
      <color theme="1"/>
      <name val="ＭＳ 明朝"/>
      <family val="1"/>
      <charset val="128"/>
    </font>
    <font>
      <b/>
      <sz val="18"/>
      <color theme="1"/>
      <name val="ＭＳ Ｐゴシック"/>
      <family val="3"/>
      <charset val="128"/>
    </font>
    <font>
      <b/>
      <sz val="20"/>
      <color theme="0"/>
      <name val="ＭＳ Ｐゴシック"/>
      <family val="3"/>
      <charset val="128"/>
    </font>
    <font>
      <b/>
      <sz val="11"/>
      <color theme="1"/>
      <name val="ＭＳ 明朝"/>
      <family val="1"/>
      <charset val="128"/>
    </font>
    <font>
      <b/>
      <sz val="14"/>
      <color theme="1"/>
      <name val="ＭＳ 明朝"/>
      <family val="1"/>
      <charset val="128"/>
    </font>
    <font>
      <b/>
      <sz val="11"/>
      <color theme="0"/>
      <name val="ＭＳ ゴシック"/>
      <family val="3"/>
      <charset val="128"/>
    </font>
    <font>
      <sz val="11"/>
      <color theme="0"/>
      <name val="ＭＳ Ｐゴシック"/>
      <family val="3"/>
      <charset val="128"/>
    </font>
    <font>
      <b/>
      <sz val="11"/>
      <color theme="0"/>
      <name val="ＭＳ Ｐゴシック"/>
      <family val="3"/>
      <charset val="128"/>
    </font>
    <font>
      <sz val="11"/>
      <name val="ＭＳ Ｐ明朝"/>
      <family val="1"/>
      <charset val="128"/>
    </font>
    <font>
      <sz val="10"/>
      <name val="ＭＳ Ｐ明朝"/>
      <family val="1"/>
      <charset val="128"/>
    </font>
    <font>
      <sz val="8"/>
      <name val="Yu Gothic"/>
      <family val="3"/>
      <charset val="128"/>
      <scheme val="minor"/>
    </font>
    <font>
      <b/>
      <sz val="10"/>
      <color theme="0"/>
      <name val="ＭＳ Ｐゴシック"/>
      <family val="3"/>
      <charset val="128"/>
    </font>
    <font>
      <b/>
      <sz val="10"/>
      <color theme="1"/>
      <name val="ＭＳ Ｐ明朝"/>
      <family val="1"/>
      <charset val="128"/>
    </font>
    <font>
      <sz val="11"/>
      <color theme="1"/>
      <name val="Yu Gothic"/>
      <family val="2"/>
      <charset val="128"/>
      <scheme val="minor"/>
    </font>
    <font>
      <sz val="11"/>
      <color theme="1"/>
      <name val="ＭＳ Ｐゴシック"/>
      <family val="2"/>
      <charset val="128"/>
    </font>
    <font>
      <sz val="11"/>
      <name val="ＭＳ 明朝"/>
      <family val="1"/>
      <charset val="128"/>
    </font>
    <font>
      <sz val="10"/>
      <color theme="1"/>
      <name val="ＭＳ Ｐゴシック"/>
      <family val="3"/>
      <charset val="128"/>
    </font>
    <font>
      <b/>
      <sz val="18"/>
      <color theme="0"/>
      <name val="ＭＳ Ｐゴシック"/>
      <family val="3"/>
      <charset val="128"/>
    </font>
    <font>
      <sz val="12"/>
      <color theme="1"/>
      <name val="Yu Gothic"/>
      <family val="3"/>
      <charset val="128"/>
      <scheme val="minor"/>
    </font>
    <font>
      <sz val="11"/>
      <color theme="1"/>
      <name val="ＭＳ Ｐゴシック"/>
      <family val="3"/>
      <charset val="128"/>
    </font>
    <font>
      <sz val="12"/>
      <color theme="1"/>
      <name val="ＭＳ Ｐゴシック"/>
      <family val="3"/>
      <charset val="128"/>
    </font>
    <font>
      <b/>
      <sz val="11"/>
      <color theme="1"/>
      <name val="ＭＳ Ｐゴシック"/>
      <family val="3"/>
      <charset val="128"/>
    </font>
    <font>
      <b/>
      <sz val="14"/>
      <color theme="0"/>
      <name val="ＭＳ Ｐゴシック"/>
      <family val="3"/>
      <charset val="128"/>
    </font>
    <font>
      <u/>
      <sz val="11"/>
      <color theme="10"/>
      <name val="Yu Gothic"/>
      <family val="2"/>
      <scheme val="minor"/>
    </font>
    <font>
      <sz val="18"/>
      <name val="ＭＳ Ｐゴシック"/>
      <family val="3"/>
      <charset val="128"/>
    </font>
    <font>
      <b/>
      <sz val="10"/>
      <color rgb="FF0000FF"/>
      <name val="ＭＳ Ｐゴシック"/>
      <family val="3"/>
      <charset val="128"/>
    </font>
    <font>
      <sz val="10"/>
      <color rgb="FFFF0000"/>
      <name val="ＭＳ Ｐゴシック"/>
      <family val="3"/>
      <charset val="128"/>
    </font>
    <font>
      <sz val="18"/>
      <color theme="0"/>
      <name val="ＭＳ Ｐゴシック"/>
      <family val="3"/>
      <charset val="128"/>
    </font>
    <font>
      <sz val="12"/>
      <color theme="0"/>
      <name val="ＭＳ Ｐゴシック"/>
      <family val="3"/>
      <charset val="128"/>
    </font>
    <font>
      <sz val="14"/>
      <color theme="0"/>
      <name val="ＭＳ Ｐゴシック"/>
      <family val="3"/>
      <charset val="128"/>
    </font>
    <font>
      <sz val="10"/>
      <color indexed="8"/>
      <name val="ＭＳ 明朝"/>
      <family val="1"/>
      <charset val="128"/>
    </font>
    <font>
      <sz val="12"/>
      <name val="ＭＳ 明朝"/>
      <family val="1"/>
      <charset val="128"/>
    </font>
    <font>
      <sz val="11"/>
      <color theme="1"/>
      <name val="ＭＳ Ｐ明朝"/>
      <family val="1"/>
      <charset val="128"/>
    </font>
    <font>
      <b/>
      <sz val="12"/>
      <color rgb="FF0000FF"/>
      <name val="ＭＳ Ｐゴシック"/>
      <family val="3"/>
      <charset val="128"/>
    </font>
    <font>
      <sz val="11"/>
      <color rgb="FF7030A0"/>
      <name val="ＭＳ Ｐゴシック"/>
      <family val="3"/>
      <charset val="128"/>
    </font>
  </fonts>
  <fills count="1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darkUp">
        <fgColor theme="0"/>
        <bgColor theme="3" tint="0.79998168889431442"/>
      </patternFill>
    </fill>
    <fill>
      <patternFill patternType="darkTrellis">
        <fgColor theme="6" tint="0.59996337778862885"/>
        <bgColor theme="0"/>
      </patternFill>
    </fill>
    <fill>
      <patternFill patternType="darkUp">
        <fgColor theme="0"/>
        <bgColor theme="3" tint="0.79995117038483843"/>
      </patternFill>
    </fill>
    <fill>
      <patternFill patternType="solid">
        <fgColor rgb="FFFFC000"/>
        <bgColor indexed="64"/>
      </patternFill>
    </fill>
    <fill>
      <patternFill patternType="solid">
        <fgColor rgb="FFFFCC99"/>
        <bgColor indexed="64"/>
      </patternFill>
    </fill>
    <fill>
      <patternFill patternType="solid">
        <fgColor theme="0"/>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FFFF99"/>
        <bgColor indexed="64"/>
      </patternFill>
    </fill>
    <fill>
      <patternFill patternType="solid">
        <fgColor theme="0" tint="-0.249977111117893"/>
        <bgColor indexed="64"/>
      </patternFill>
    </fill>
    <fill>
      <patternFill patternType="solid">
        <fgColor rgb="FF1F497D"/>
        <bgColor indexed="64"/>
      </patternFill>
    </fill>
  </fills>
  <borders count="97">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auto="1"/>
      </right>
      <top/>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rgb="FFFF0000"/>
      </left>
      <right style="medium">
        <color rgb="FFFF0000"/>
      </right>
      <top style="medium">
        <color rgb="FFFF0000"/>
      </top>
      <bottom/>
      <diagonal/>
    </border>
    <border>
      <left style="medium">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medium">
        <color rgb="FFFF0000"/>
      </left>
      <right style="medium">
        <color rgb="FFFF0000"/>
      </right>
      <top/>
      <bottom/>
      <diagonal/>
    </border>
    <border>
      <left style="medium">
        <color rgb="FFFF0000"/>
      </left>
      <right/>
      <top/>
      <bottom/>
      <diagonal/>
    </border>
    <border>
      <left/>
      <right style="thin">
        <color rgb="FFFF0000"/>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bottom style="medium">
        <color rgb="FFFF0000"/>
      </bottom>
      <diagonal/>
    </border>
    <border>
      <left style="medium">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0070C0"/>
      </left>
      <right style="medium">
        <color rgb="FF0070C0"/>
      </right>
      <top style="medium">
        <color rgb="FF0070C0"/>
      </top>
      <bottom/>
      <diagonal/>
    </border>
    <border>
      <left style="medium">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medium">
        <color rgb="FF0070C0"/>
      </left>
      <right style="medium">
        <color rgb="FF0070C0"/>
      </right>
      <top/>
      <bottom/>
      <diagonal/>
    </border>
    <border>
      <left style="medium">
        <color rgb="FF0070C0"/>
      </left>
      <right/>
      <top/>
      <bottom/>
      <diagonal/>
    </border>
    <border>
      <left/>
      <right style="thin">
        <color rgb="FF0070C0"/>
      </right>
      <top/>
      <bottom/>
      <diagonal/>
    </border>
    <border>
      <left style="medium">
        <color rgb="FF0070C0"/>
      </left>
      <right style="medium">
        <color rgb="FF0070C0"/>
      </right>
      <top/>
      <bottom style="medium">
        <color rgb="FF0070C0"/>
      </bottom>
      <diagonal/>
    </border>
    <border>
      <left style="medium">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right style="medium">
        <color indexed="64"/>
      </right>
      <top style="thin">
        <color indexed="64"/>
      </top>
      <bottom/>
      <diagonal/>
    </border>
    <border>
      <left style="medium">
        <color rgb="FF92D050"/>
      </left>
      <right style="medium">
        <color rgb="FF92D050"/>
      </right>
      <top style="medium">
        <color rgb="FF92D050"/>
      </top>
      <bottom/>
      <diagonal/>
    </border>
    <border>
      <left style="medium">
        <color rgb="FF92D050"/>
      </left>
      <right/>
      <top style="thin">
        <color rgb="FF92D050"/>
      </top>
      <bottom/>
      <diagonal/>
    </border>
    <border>
      <left/>
      <right/>
      <top style="thin">
        <color rgb="FF92D050"/>
      </top>
      <bottom/>
      <diagonal/>
    </border>
    <border>
      <left/>
      <right style="thin">
        <color rgb="FF92D050"/>
      </right>
      <top style="thin">
        <color rgb="FF92D050"/>
      </top>
      <bottom/>
      <diagonal/>
    </border>
    <border>
      <left style="medium">
        <color rgb="FF92D050"/>
      </left>
      <right style="medium">
        <color rgb="FF92D050"/>
      </right>
      <top/>
      <bottom/>
      <diagonal/>
    </border>
    <border>
      <left style="medium">
        <color rgb="FF92D050"/>
      </left>
      <right/>
      <top/>
      <bottom/>
      <diagonal/>
    </border>
    <border>
      <left/>
      <right style="thin">
        <color rgb="FF92D050"/>
      </right>
      <top/>
      <bottom/>
      <diagonal/>
    </border>
    <border>
      <left style="medium">
        <color rgb="FF92D050"/>
      </left>
      <right style="medium">
        <color rgb="FF92D050"/>
      </right>
      <top/>
      <bottom style="medium">
        <color rgb="FF92D050"/>
      </bottom>
      <diagonal/>
    </border>
    <border>
      <left style="medium">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right style="thin">
        <color indexed="64"/>
      </right>
      <top style="medium">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auto="1"/>
      </left>
      <right/>
      <top style="thin">
        <color indexed="64"/>
      </top>
      <bottom/>
      <diagonal/>
    </border>
    <border>
      <left style="double">
        <color auto="1"/>
      </left>
      <right/>
      <top/>
      <bottom style="thin">
        <color auto="1"/>
      </bottom>
      <diagonal/>
    </border>
    <border>
      <left style="thin">
        <color indexed="64"/>
      </left>
      <right style="thin">
        <color indexed="64"/>
      </right>
      <top style="thin">
        <color indexed="64"/>
      </top>
      <bottom style="double">
        <color indexed="64"/>
      </bottom>
      <diagonal/>
    </border>
    <border>
      <left style="double">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auto="1"/>
      </left>
      <right style="double">
        <color auto="1"/>
      </right>
      <top style="thin">
        <color auto="1"/>
      </top>
      <bottom/>
      <diagonal/>
    </border>
    <border>
      <left style="double">
        <color auto="1"/>
      </left>
      <right style="thin">
        <color auto="1"/>
      </right>
      <top/>
      <bottom/>
      <diagonal/>
    </border>
    <border>
      <left style="thin">
        <color auto="1"/>
      </left>
      <right style="double">
        <color auto="1"/>
      </right>
      <top/>
      <bottom/>
      <diagonal/>
    </border>
    <border>
      <left style="double">
        <color indexed="64"/>
      </left>
      <right style="thin">
        <color indexed="64"/>
      </right>
      <top/>
      <bottom style="double">
        <color indexed="64"/>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thin">
        <color indexed="64"/>
      </left>
      <right style="thin">
        <color indexed="64"/>
      </right>
      <top style="thin">
        <color indexed="64"/>
      </top>
      <bottom style="hair">
        <color indexed="64"/>
      </bottom>
      <diagonal/>
    </border>
  </borders>
  <cellStyleXfs count="16">
    <xf numFmtId="0" fontId="0" fillId="0" borderId="0"/>
    <xf numFmtId="0" fontId="2" fillId="0" borderId="0"/>
    <xf numFmtId="0" fontId="7" fillId="0" borderId="0">
      <alignment vertical="center"/>
    </xf>
    <xf numFmtId="38" fontId="7" fillId="0" borderId="0" applyFont="0" applyFill="0" applyBorder="0" applyAlignment="0" applyProtection="0">
      <alignment vertical="center"/>
    </xf>
    <xf numFmtId="0" fontId="2" fillId="0" borderId="0">
      <alignment vertical="center"/>
    </xf>
    <xf numFmtId="0" fontId="13" fillId="0" borderId="0">
      <alignment vertical="center"/>
    </xf>
    <xf numFmtId="9" fontId="7" fillId="0" borderId="0" applyFont="0" applyFill="0" applyBorder="0" applyAlignment="0" applyProtection="0">
      <alignment vertical="center"/>
    </xf>
    <xf numFmtId="38" fontId="2" fillId="0" borderId="0" applyFont="0" applyFill="0" applyBorder="0" applyAlignment="0" applyProtection="0"/>
    <xf numFmtId="38" fontId="15" fillId="0" borderId="0" applyFont="0" applyFill="0" applyBorder="0" applyAlignment="0" applyProtection="0">
      <alignment vertical="center"/>
    </xf>
    <xf numFmtId="0" fontId="2" fillId="0" borderId="0"/>
    <xf numFmtId="0" fontId="1" fillId="0" borderId="0"/>
    <xf numFmtId="0" fontId="39" fillId="0" borderId="0">
      <alignment vertical="center"/>
    </xf>
    <xf numFmtId="0" fontId="40" fillId="0" borderId="0">
      <alignment vertical="center"/>
    </xf>
    <xf numFmtId="0" fontId="41" fillId="0" borderId="0"/>
    <xf numFmtId="0" fontId="2" fillId="0" borderId="0"/>
    <xf numFmtId="0" fontId="49" fillId="0" borderId="0" applyNumberFormat="0" applyFill="0" applyBorder="0" applyAlignment="0" applyProtection="0"/>
  </cellStyleXfs>
  <cellXfs count="681">
    <xf numFmtId="0" fontId="0" fillId="0" borderId="0" xfId="0"/>
    <xf numFmtId="0" fontId="2" fillId="0" borderId="0" xfId="1" applyAlignment="1">
      <alignment vertical="center"/>
    </xf>
    <xf numFmtId="0" fontId="2" fillId="0" borderId="0" xfId="1"/>
    <xf numFmtId="0" fontId="9" fillId="0" borderId="0" xfId="1" applyFont="1" applyAlignment="1">
      <alignment vertical="center"/>
    </xf>
    <xf numFmtId="0" fontId="18" fillId="0" borderId="0" xfId="0" applyFont="1" applyAlignment="1">
      <alignment vertical="center"/>
    </xf>
    <xf numFmtId="0" fontId="11" fillId="0" borderId="0" xfId="0" applyFont="1" applyAlignment="1">
      <alignment vertical="center"/>
    </xf>
    <xf numFmtId="0" fontId="19" fillId="0" borderId="0" xfId="0" applyFont="1" applyAlignment="1">
      <alignment vertical="center"/>
    </xf>
    <xf numFmtId="0" fontId="11" fillId="0" borderId="0" xfId="0" applyFont="1" applyAlignment="1">
      <alignment horizontal="right" vertical="center"/>
    </xf>
    <xf numFmtId="182" fontId="11" fillId="0" borderId="20" xfId="0" applyNumberFormat="1" applyFont="1" applyBorder="1" applyAlignment="1">
      <alignment vertical="center"/>
    </xf>
    <xf numFmtId="177" fontId="11" fillId="0" borderId="0" xfId="0" applyNumberFormat="1" applyFont="1" applyAlignment="1">
      <alignment vertical="center"/>
    </xf>
    <xf numFmtId="182" fontId="11" fillId="0" borderId="29" xfId="0" applyNumberFormat="1" applyFont="1" applyBorder="1" applyAlignment="1">
      <alignment vertical="center"/>
    </xf>
    <xf numFmtId="177" fontId="23" fillId="0" borderId="0" xfId="0" applyNumberFormat="1" applyFont="1" applyAlignment="1">
      <alignment vertical="center"/>
    </xf>
    <xf numFmtId="0" fontId="11" fillId="0" borderId="0" xfId="0" applyFont="1" applyAlignment="1">
      <alignment horizontal="left" vertical="center"/>
    </xf>
    <xf numFmtId="182" fontId="11" fillId="0" borderId="0" xfId="0" applyNumberFormat="1" applyFont="1" applyAlignment="1">
      <alignment vertical="center"/>
    </xf>
    <xf numFmtId="0" fontId="11" fillId="0" borderId="26" xfId="0" applyFont="1" applyBorder="1" applyAlignment="1">
      <alignment vertical="center"/>
    </xf>
    <xf numFmtId="0" fontId="11" fillId="0" borderId="34" xfId="0" applyFont="1" applyBorder="1" applyAlignment="1">
      <alignment vertical="center"/>
    </xf>
    <xf numFmtId="0" fontId="11" fillId="0" borderId="14" xfId="0" applyFont="1" applyBorder="1" applyAlignment="1">
      <alignment vertical="center"/>
    </xf>
    <xf numFmtId="0" fontId="11" fillId="0" borderId="13"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1" fillId="0" borderId="16" xfId="0" applyFont="1" applyBorder="1" applyAlignment="1">
      <alignment vertical="center"/>
    </xf>
    <xf numFmtId="0" fontId="11" fillId="0" borderId="2" xfId="0" applyFont="1" applyBorder="1" applyAlignment="1">
      <alignment horizontal="center" vertical="center" wrapText="1"/>
    </xf>
    <xf numFmtId="0" fontId="11" fillId="4" borderId="13" xfId="0" applyFont="1" applyFill="1" applyBorder="1" applyAlignment="1">
      <alignment vertical="center"/>
    </xf>
    <xf numFmtId="182" fontId="11" fillId="4" borderId="20" xfId="0" applyNumberFormat="1" applyFont="1" applyFill="1" applyBorder="1" applyAlignment="1">
      <alignment vertical="center"/>
    </xf>
    <xf numFmtId="0" fontId="11" fillId="5" borderId="14" xfId="0" applyFont="1" applyFill="1" applyBorder="1" applyAlignment="1">
      <alignment vertical="center"/>
    </xf>
    <xf numFmtId="182" fontId="11" fillId="5" borderId="0" xfId="0" applyNumberFormat="1" applyFont="1" applyFill="1" applyAlignment="1">
      <alignment vertical="center"/>
    </xf>
    <xf numFmtId="0" fontId="11" fillId="6" borderId="33" xfId="0" applyFont="1" applyFill="1" applyBorder="1" applyAlignment="1">
      <alignment vertical="center"/>
    </xf>
    <xf numFmtId="182" fontId="11" fillId="6" borderId="29" xfId="0" applyNumberFormat="1" applyFont="1" applyFill="1" applyBorder="1" applyAlignment="1">
      <alignment vertical="center"/>
    </xf>
    <xf numFmtId="182" fontId="11" fillId="0" borderId="26" xfId="0" applyNumberFormat="1" applyFont="1" applyBorder="1" applyAlignment="1">
      <alignment vertical="center"/>
    </xf>
    <xf numFmtId="183" fontId="11" fillId="0" borderId="26" xfId="0" applyNumberFormat="1" applyFont="1" applyBorder="1" applyAlignment="1">
      <alignment vertical="center"/>
    </xf>
    <xf numFmtId="183" fontId="11" fillId="0" borderId="0" xfId="0" applyNumberFormat="1" applyFont="1" applyAlignment="1">
      <alignment vertical="center"/>
    </xf>
    <xf numFmtId="0" fontId="11" fillId="0" borderId="35" xfId="0" applyFont="1" applyBorder="1" applyAlignment="1">
      <alignment horizontal="center" vertical="center" shrinkToFit="1"/>
    </xf>
    <xf numFmtId="0" fontId="11" fillId="4" borderId="35" xfId="0"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6" borderId="35" xfId="0" applyFont="1" applyFill="1" applyBorder="1" applyAlignment="1">
      <alignment horizontal="center" vertical="center" shrinkToFit="1"/>
    </xf>
    <xf numFmtId="0" fontId="19" fillId="0" borderId="35" xfId="0" applyFont="1" applyBorder="1" applyAlignment="1">
      <alignment horizontal="center" vertical="center" shrinkToFit="1"/>
    </xf>
    <xf numFmtId="0" fontId="11" fillId="0" borderId="0" xfId="0" applyFont="1" applyAlignment="1">
      <alignment horizontal="center" vertical="center"/>
    </xf>
    <xf numFmtId="0" fontId="11" fillId="0" borderId="0" xfId="0" applyFont="1" applyAlignment="1">
      <alignment horizontal="left" vertical="center" shrinkToFit="1"/>
    </xf>
    <xf numFmtId="184" fontId="11" fillId="4" borderId="0" xfId="0" applyNumberFormat="1" applyFont="1" applyFill="1" applyAlignment="1">
      <alignment vertical="center"/>
    </xf>
    <xf numFmtId="184" fontId="11" fillId="5" borderId="0" xfId="0" applyNumberFormat="1" applyFont="1" applyFill="1" applyAlignment="1">
      <alignment vertical="center"/>
    </xf>
    <xf numFmtId="184" fontId="11" fillId="6" borderId="0" xfId="0" applyNumberFormat="1" applyFont="1" applyFill="1" applyAlignment="1">
      <alignment vertical="center"/>
    </xf>
    <xf numFmtId="184" fontId="19" fillId="0" borderId="0" xfId="0" applyNumberFormat="1" applyFont="1" applyAlignment="1">
      <alignment vertical="center"/>
    </xf>
    <xf numFmtId="184" fontId="11" fillId="4" borderId="36" xfId="0" applyNumberFormat="1" applyFont="1" applyFill="1" applyBorder="1" applyAlignment="1">
      <alignment vertical="center"/>
    </xf>
    <xf numFmtId="184" fontId="11" fillId="5" borderId="36" xfId="0" applyNumberFormat="1" applyFont="1" applyFill="1" applyBorder="1" applyAlignment="1">
      <alignment vertical="center"/>
    </xf>
    <xf numFmtId="184" fontId="11" fillId="6" borderId="36" xfId="0" applyNumberFormat="1" applyFont="1" applyFill="1" applyBorder="1" applyAlignment="1">
      <alignment vertical="center"/>
    </xf>
    <xf numFmtId="184" fontId="19" fillId="0" borderId="36" xfId="0" applyNumberFormat="1" applyFont="1" applyBorder="1" applyAlignment="1">
      <alignment vertical="center"/>
    </xf>
    <xf numFmtId="0" fontId="26" fillId="0" borderId="0" xfId="0" applyFont="1" applyAlignment="1">
      <alignment vertical="center"/>
    </xf>
    <xf numFmtId="0" fontId="26" fillId="0" borderId="0" xfId="0" applyFont="1" applyAlignment="1">
      <alignment horizontal="right" vertical="center"/>
    </xf>
    <xf numFmtId="0" fontId="26" fillId="0" borderId="0" xfId="0" applyFont="1" applyAlignment="1">
      <alignment horizontal="left" vertical="center"/>
    </xf>
    <xf numFmtId="0" fontId="26" fillId="0" borderId="14" xfId="0" applyFont="1" applyBorder="1" applyAlignment="1">
      <alignment vertical="center"/>
    </xf>
    <xf numFmtId="182" fontId="26" fillId="0" borderId="2" xfId="0" applyNumberFormat="1" applyFont="1" applyBorder="1" applyAlignment="1">
      <alignment vertical="center" shrinkToFit="1"/>
    </xf>
    <xf numFmtId="0" fontId="26" fillId="0" borderId="3" xfId="0" applyFont="1" applyBorder="1" applyAlignment="1">
      <alignment vertical="center"/>
    </xf>
    <xf numFmtId="0" fontId="29" fillId="4" borderId="38" xfId="0" applyFont="1" applyFill="1" applyBorder="1" applyAlignment="1">
      <alignment horizontal="center" vertical="center" textRotation="255"/>
    </xf>
    <xf numFmtId="0" fontId="26" fillId="4" borderId="39" xfId="0" applyFont="1" applyFill="1" applyBorder="1" applyAlignment="1">
      <alignment vertical="center"/>
    </xf>
    <xf numFmtId="0" fontId="26" fillId="4" borderId="40" xfId="0" applyFont="1" applyFill="1" applyBorder="1" applyAlignment="1">
      <alignment vertical="center"/>
    </xf>
    <xf numFmtId="0" fontId="29" fillId="4" borderId="42" xfId="0" applyFont="1" applyFill="1" applyBorder="1" applyAlignment="1">
      <alignment horizontal="center" vertical="center" textRotation="255"/>
    </xf>
    <xf numFmtId="0" fontId="29" fillId="4" borderId="18" xfId="0" applyFont="1" applyFill="1" applyBorder="1" applyAlignment="1">
      <alignment vertical="center"/>
    </xf>
    <xf numFmtId="182" fontId="29" fillId="4" borderId="18" xfId="0" applyNumberFormat="1" applyFont="1" applyFill="1" applyBorder="1" applyAlignment="1">
      <alignment vertical="center" shrinkToFit="1"/>
    </xf>
    <xf numFmtId="0" fontId="29" fillId="4" borderId="3" xfId="0" applyFont="1" applyFill="1" applyBorder="1" applyAlignment="1">
      <alignment vertical="center"/>
    </xf>
    <xf numFmtId="0" fontId="26" fillId="4" borderId="43" xfId="0" applyFont="1" applyFill="1" applyBorder="1" applyAlignment="1">
      <alignment vertical="center"/>
    </xf>
    <xf numFmtId="182" fontId="29" fillId="0" borderId="18" xfId="0" applyNumberFormat="1" applyFont="1" applyBorder="1" applyAlignment="1">
      <alignment vertical="center" shrinkToFit="1"/>
    </xf>
    <xf numFmtId="0" fontId="29" fillId="0" borderId="3" xfId="0" applyFont="1" applyBorder="1" applyAlignment="1">
      <alignment vertical="center"/>
    </xf>
    <xf numFmtId="0" fontId="26" fillId="4" borderId="25" xfId="0" applyFont="1" applyFill="1" applyBorder="1" applyAlignment="1">
      <alignment vertical="center"/>
    </xf>
    <xf numFmtId="0" fontId="26" fillId="4" borderId="27" xfId="0" applyFont="1" applyFill="1" applyBorder="1" applyAlignment="1">
      <alignment vertical="center"/>
    </xf>
    <xf numFmtId="0" fontId="29" fillId="4" borderId="20" xfId="0" applyFont="1" applyFill="1" applyBorder="1" applyAlignment="1">
      <alignment vertical="center"/>
    </xf>
    <xf numFmtId="0" fontId="29" fillId="4" borderId="0" xfId="0" applyFont="1" applyFill="1" applyAlignment="1">
      <alignment vertical="center"/>
    </xf>
    <xf numFmtId="0" fontId="29" fillId="4" borderId="1" xfId="0" applyFont="1" applyFill="1" applyBorder="1" applyAlignment="1">
      <alignment vertical="center"/>
    </xf>
    <xf numFmtId="0" fontId="29" fillId="0" borderId="17" xfId="0" applyFont="1" applyBorder="1" applyAlignment="1">
      <alignment vertical="center"/>
    </xf>
    <xf numFmtId="0" fontId="26" fillId="4" borderId="31" xfId="0" applyFont="1" applyFill="1" applyBorder="1" applyAlignment="1">
      <alignment vertical="center"/>
    </xf>
    <xf numFmtId="0" fontId="26" fillId="4" borderId="32" xfId="0" applyFont="1" applyFill="1" applyBorder="1" applyAlignment="1">
      <alignment vertical="center"/>
    </xf>
    <xf numFmtId="182" fontId="29" fillId="4" borderId="0" xfId="0" applyNumberFormat="1" applyFont="1" applyFill="1" applyAlignment="1">
      <alignment vertical="center" shrinkToFit="1"/>
    </xf>
    <xf numFmtId="182" fontId="26" fillId="4" borderId="28" xfId="0" applyNumberFormat="1" applyFont="1" applyFill="1" applyBorder="1" applyAlignment="1">
      <alignment vertical="center" shrinkToFit="1"/>
    </xf>
    <xf numFmtId="0" fontId="26" fillId="4" borderId="30" xfId="0" applyFont="1" applyFill="1" applyBorder="1" applyAlignment="1">
      <alignment vertical="center"/>
    </xf>
    <xf numFmtId="0" fontId="26" fillId="4" borderId="21" xfId="0" applyFont="1" applyFill="1" applyBorder="1" applyAlignment="1">
      <alignment vertical="center"/>
    </xf>
    <xf numFmtId="0" fontId="29" fillId="4" borderId="11" xfId="0" applyFont="1" applyFill="1" applyBorder="1" applyAlignment="1">
      <alignment vertical="center"/>
    </xf>
    <xf numFmtId="0" fontId="29" fillId="4" borderId="44" xfId="0" applyFont="1" applyFill="1" applyBorder="1" applyAlignment="1">
      <alignment vertical="center"/>
    </xf>
    <xf numFmtId="182" fontId="29" fillId="4" borderId="44" xfId="0" applyNumberFormat="1" applyFont="1" applyFill="1" applyBorder="1" applyAlignment="1">
      <alignment vertical="center" shrinkToFit="1"/>
    </xf>
    <xf numFmtId="0" fontId="29" fillId="4" borderId="45" xfId="0" applyFont="1" applyFill="1" applyBorder="1" applyAlignment="1">
      <alignment vertical="center"/>
    </xf>
    <xf numFmtId="0" fontId="29" fillId="4" borderId="47" xfId="0" applyFont="1" applyFill="1" applyBorder="1" applyAlignment="1">
      <alignment horizontal="center" vertical="center" textRotation="255"/>
    </xf>
    <xf numFmtId="0" fontId="26" fillId="4" borderId="48" xfId="0" applyFont="1" applyFill="1" applyBorder="1" applyAlignment="1">
      <alignment vertical="center"/>
    </xf>
    <xf numFmtId="0" fontId="26" fillId="4" borderId="49" xfId="0" applyFont="1" applyFill="1" applyBorder="1" applyAlignment="1">
      <alignment vertical="center"/>
    </xf>
    <xf numFmtId="0" fontId="29" fillId="5" borderId="51" xfId="0" applyFont="1" applyFill="1" applyBorder="1" applyAlignment="1">
      <alignment horizontal="center" vertical="center" textRotation="255"/>
    </xf>
    <xf numFmtId="0" fontId="26" fillId="5" borderId="52" xfId="0" applyFont="1" applyFill="1" applyBorder="1" applyAlignment="1">
      <alignment vertical="center"/>
    </xf>
    <xf numFmtId="0" fontId="26" fillId="5" borderId="53" xfId="0" applyFont="1" applyFill="1" applyBorder="1" applyAlignment="1">
      <alignment vertical="center"/>
    </xf>
    <xf numFmtId="0" fontId="29" fillId="5" borderId="55" xfId="0" applyFont="1" applyFill="1" applyBorder="1" applyAlignment="1">
      <alignment horizontal="center" vertical="center" textRotation="255"/>
    </xf>
    <xf numFmtId="0" fontId="29" fillId="5" borderId="18" xfId="0" applyFont="1" applyFill="1" applyBorder="1" applyAlignment="1">
      <alignment vertical="center"/>
    </xf>
    <xf numFmtId="182" fontId="29" fillId="5" borderId="18" xfId="0" applyNumberFormat="1" applyFont="1" applyFill="1" applyBorder="1" applyAlignment="1">
      <alignment vertical="center" shrinkToFit="1"/>
    </xf>
    <xf numFmtId="0" fontId="29" fillId="5" borderId="3" xfId="0" applyFont="1" applyFill="1" applyBorder="1" applyAlignment="1">
      <alignment vertical="center"/>
    </xf>
    <xf numFmtId="0" fontId="26" fillId="5" borderId="56" xfId="0" applyFont="1" applyFill="1" applyBorder="1" applyAlignment="1">
      <alignment vertical="center"/>
    </xf>
    <xf numFmtId="0" fontId="26" fillId="5" borderId="14" xfId="0" applyFont="1" applyFill="1" applyBorder="1" applyAlignment="1">
      <alignment vertical="center"/>
    </xf>
    <xf numFmtId="0" fontId="26" fillId="5" borderId="0" xfId="0" applyFont="1" applyFill="1" applyAlignment="1">
      <alignment vertical="center"/>
    </xf>
    <xf numFmtId="0" fontId="29" fillId="5" borderId="13" xfId="0" applyFont="1" applyFill="1" applyBorder="1" applyAlignment="1">
      <alignment vertical="center"/>
    </xf>
    <xf numFmtId="0" fontId="29" fillId="5" borderId="20" xfId="0" applyFont="1" applyFill="1" applyBorder="1" applyAlignment="1">
      <alignment vertical="center"/>
    </xf>
    <xf numFmtId="0" fontId="29" fillId="5" borderId="0" xfId="0" applyFont="1" applyFill="1" applyAlignment="1">
      <alignment vertical="center"/>
    </xf>
    <xf numFmtId="0" fontId="29" fillId="5" borderId="1" xfId="0" applyFont="1" applyFill="1" applyBorder="1" applyAlignment="1">
      <alignment vertical="center"/>
    </xf>
    <xf numFmtId="182" fontId="29" fillId="0" borderId="21" xfId="0" applyNumberFormat="1" applyFont="1" applyBorder="1" applyAlignment="1">
      <alignment vertical="center" shrinkToFit="1"/>
    </xf>
    <xf numFmtId="0" fontId="29" fillId="5" borderId="14" xfId="0" applyFont="1" applyFill="1" applyBorder="1" applyAlignment="1">
      <alignment vertical="center"/>
    </xf>
    <xf numFmtId="182" fontId="29" fillId="5" borderId="0" xfId="0" applyNumberFormat="1" applyFont="1" applyFill="1" applyAlignment="1">
      <alignment vertical="center" shrinkToFit="1"/>
    </xf>
    <xf numFmtId="182" fontId="26" fillId="5" borderId="16" xfId="0" applyNumberFormat="1" applyFont="1" applyFill="1" applyBorder="1" applyAlignment="1">
      <alignment vertical="center" shrinkToFit="1"/>
    </xf>
    <xf numFmtId="0" fontId="26" fillId="5" borderId="21" xfId="0" applyFont="1" applyFill="1" applyBorder="1" applyAlignment="1">
      <alignment vertical="center"/>
    </xf>
    <xf numFmtId="0" fontId="26" fillId="5" borderId="16" xfId="0" applyFont="1" applyFill="1" applyBorder="1" applyAlignment="1">
      <alignment vertical="center"/>
    </xf>
    <xf numFmtId="0" fontId="29" fillId="5" borderId="11" xfId="0" applyFont="1" applyFill="1" applyBorder="1" applyAlignment="1">
      <alignment vertical="center"/>
    </xf>
    <xf numFmtId="0" fontId="29" fillId="5" borderId="44" xfId="0" applyFont="1" applyFill="1" applyBorder="1" applyAlignment="1">
      <alignment vertical="center"/>
    </xf>
    <xf numFmtId="182" fontId="29" fillId="5" borderId="44" xfId="0" applyNumberFormat="1" applyFont="1" applyFill="1" applyBorder="1" applyAlignment="1">
      <alignment vertical="center" shrinkToFit="1"/>
    </xf>
    <xf numFmtId="0" fontId="29" fillId="5" borderId="45" xfId="0" applyFont="1" applyFill="1" applyBorder="1" applyAlignment="1">
      <alignment vertical="center"/>
    </xf>
    <xf numFmtId="0" fontId="29" fillId="5" borderId="58" xfId="0" applyFont="1" applyFill="1" applyBorder="1" applyAlignment="1">
      <alignment horizontal="center" vertical="center" textRotation="255"/>
    </xf>
    <xf numFmtId="0" fontId="26" fillId="5" borderId="59" xfId="0" applyFont="1" applyFill="1" applyBorder="1" applyAlignment="1">
      <alignment vertical="center"/>
    </xf>
    <xf numFmtId="0" fontId="26" fillId="5" borderId="60" xfId="0" applyFont="1" applyFill="1" applyBorder="1" applyAlignment="1">
      <alignment vertical="center"/>
    </xf>
    <xf numFmtId="0" fontId="26" fillId="0" borderId="26" xfId="0" applyFont="1" applyBorder="1" applyAlignment="1">
      <alignment vertical="center"/>
    </xf>
    <xf numFmtId="182" fontId="26" fillId="0" borderId="26" xfId="0" applyNumberFormat="1" applyFont="1" applyBorder="1" applyAlignment="1">
      <alignment vertical="center" shrinkToFit="1"/>
    </xf>
    <xf numFmtId="0" fontId="26" fillId="0" borderId="27" xfId="0" applyFont="1" applyBorder="1" applyAlignment="1">
      <alignment vertical="center"/>
    </xf>
    <xf numFmtId="0" fontId="26" fillId="0" borderId="31" xfId="0" applyFont="1" applyBorder="1" applyAlignment="1">
      <alignment vertical="center"/>
    </xf>
    <xf numFmtId="182" fontId="26" fillId="4" borderId="20" xfId="0" applyNumberFormat="1" applyFont="1" applyFill="1" applyBorder="1" applyAlignment="1">
      <alignment vertical="center" shrinkToFit="1"/>
    </xf>
    <xf numFmtId="0" fontId="26" fillId="4" borderId="61" xfId="0" applyFont="1" applyFill="1" applyBorder="1" applyAlignment="1">
      <alignment vertical="center"/>
    </xf>
    <xf numFmtId="0" fontId="26" fillId="0" borderId="28" xfId="0" applyFont="1" applyBorder="1" applyAlignment="1">
      <alignment vertical="center"/>
    </xf>
    <xf numFmtId="182" fontId="26" fillId="5" borderId="29" xfId="0" applyNumberFormat="1" applyFont="1" applyFill="1" applyBorder="1" applyAlignment="1">
      <alignment vertical="center" shrinkToFit="1"/>
    </xf>
    <xf numFmtId="0" fontId="26" fillId="5" borderId="30" xfId="0" applyFont="1" applyFill="1" applyBorder="1" applyAlignment="1">
      <alignment vertical="center"/>
    </xf>
    <xf numFmtId="0" fontId="29" fillId="6" borderId="63" xfId="0" applyFont="1" applyFill="1" applyBorder="1" applyAlignment="1">
      <alignment horizontal="center" vertical="center" textRotation="255"/>
    </xf>
    <xf numFmtId="0" fontId="26" fillId="6" borderId="64" xfId="0" applyFont="1" applyFill="1" applyBorder="1" applyAlignment="1">
      <alignment vertical="center"/>
    </xf>
    <xf numFmtId="0" fontId="26" fillId="6" borderId="65" xfId="0" applyFont="1" applyFill="1" applyBorder="1" applyAlignment="1">
      <alignment vertical="center"/>
    </xf>
    <xf numFmtId="0" fontId="29" fillId="6" borderId="67" xfId="0" applyFont="1" applyFill="1" applyBorder="1" applyAlignment="1">
      <alignment horizontal="center" vertical="center" textRotation="255"/>
    </xf>
    <xf numFmtId="0" fontId="29" fillId="6" borderId="2" xfId="0" applyFont="1" applyFill="1" applyBorder="1" applyAlignment="1">
      <alignment horizontal="left" vertical="center"/>
    </xf>
    <xf numFmtId="0" fontId="29" fillId="6" borderId="18" xfId="0" applyFont="1" applyFill="1" applyBorder="1" applyAlignment="1">
      <alignment horizontal="left" vertical="center"/>
    </xf>
    <xf numFmtId="0" fontId="29" fillId="6" borderId="18" xfId="0" applyFont="1" applyFill="1" applyBorder="1" applyAlignment="1">
      <alignment vertical="center"/>
    </xf>
    <xf numFmtId="182" fontId="29" fillId="6" borderId="18" xfId="0" applyNumberFormat="1" applyFont="1" applyFill="1" applyBorder="1" applyAlignment="1">
      <alignment vertical="center" shrinkToFit="1"/>
    </xf>
    <xf numFmtId="0" fontId="29" fillId="6" borderId="3" xfId="0" applyFont="1" applyFill="1" applyBorder="1" applyAlignment="1">
      <alignment vertical="center"/>
    </xf>
    <xf numFmtId="0" fontId="26" fillId="6" borderId="68" xfId="0" applyFont="1" applyFill="1" applyBorder="1" applyAlignment="1">
      <alignment vertical="center"/>
    </xf>
    <xf numFmtId="0" fontId="26" fillId="6" borderId="14" xfId="0" applyFont="1" applyFill="1" applyBorder="1" applyAlignment="1">
      <alignment vertical="center"/>
    </xf>
    <xf numFmtId="0" fontId="26" fillId="6" borderId="0" xfId="0" applyFont="1" applyFill="1" applyAlignment="1">
      <alignment vertical="center"/>
    </xf>
    <xf numFmtId="0" fontId="29" fillId="6" borderId="13" xfId="0" applyFont="1" applyFill="1" applyBorder="1" applyAlignment="1">
      <alignment vertical="center"/>
    </xf>
    <xf numFmtId="0" fontId="29" fillId="6" borderId="20" xfId="0" applyFont="1" applyFill="1" applyBorder="1" applyAlignment="1">
      <alignment vertical="center"/>
    </xf>
    <xf numFmtId="0" fontId="29" fillId="6" borderId="0" xfId="0" applyFont="1" applyFill="1" applyAlignment="1">
      <alignment vertical="center"/>
    </xf>
    <xf numFmtId="0" fontId="29" fillId="6" borderId="1" xfId="0" applyFont="1" applyFill="1" applyBorder="1" applyAlignment="1">
      <alignment vertical="center"/>
    </xf>
    <xf numFmtId="0" fontId="29" fillId="6" borderId="14" xfId="0" applyFont="1" applyFill="1" applyBorder="1" applyAlignment="1">
      <alignment vertical="center"/>
    </xf>
    <xf numFmtId="182" fontId="29" fillId="6" borderId="0" xfId="0" applyNumberFormat="1" applyFont="1" applyFill="1" applyAlignment="1">
      <alignment vertical="center" shrinkToFit="1"/>
    </xf>
    <xf numFmtId="182" fontId="26" fillId="6" borderId="16" xfId="0" applyNumberFormat="1" applyFont="1" applyFill="1" applyBorder="1" applyAlignment="1">
      <alignment vertical="center" shrinkToFit="1"/>
    </xf>
    <xf numFmtId="0" fontId="26" fillId="6" borderId="21" xfId="0" applyFont="1" applyFill="1" applyBorder="1" applyAlignment="1">
      <alignment vertical="center"/>
    </xf>
    <xf numFmtId="0" fontId="26" fillId="6" borderId="16" xfId="0" applyFont="1" applyFill="1" applyBorder="1" applyAlignment="1">
      <alignment vertical="center"/>
    </xf>
    <xf numFmtId="0" fontId="29" fillId="6" borderId="2" xfId="0" applyFont="1" applyFill="1" applyBorder="1" applyAlignment="1">
      <alignment vertical="center"/>
    </xf>
    <xf numFmtId="0" fontId="29" fillId="6" borderId="70" xfId="0" applyFont="1" applyFill="1" applyBorder="1" applyAlignment="1">
      <alignment horizontal="center" vertical="center" textRotation="255"/>
    </xf>
    <xf numFmtId="0" fontId="26" fillId="6" borderId="71" xfId="0" applyFont="1" applyFill="1" applyBorder="1" applyAlignment="1">
      <alignment vertical="center"/>
    </xf>
    <xf numFmtId="0" fontId="26" fillId="6" borderId="72" xfId="0" applyFont="1" applyFill="1" applyBorder="1" applyAlignment="1">
      <alignment vertical="center"/>
    </xf>
    <xf numFmtId="0" fontId="30" fillId="0" borderId="0" xfId="0" applyFont="1" applyAlignment="1">
      <alignment vertical="center"/>
    </xf>
    <xf numFmtId="0" fontId="29" fillId="0" borderId="26" xfId="0" applyFont="1" applyBorder="1" applyAlignment="1">
      <alignment vertical="center"/>
    </xf>
    <xf numFmtId="0" fontId="29" fillId="0" borderId="73" xfId="0" applyFont="1" applyBorder="1" applyAlignment="1">
      <alignment vertical="center"/>
    </xf>
    <xf numFmtId="0" fontId="29" fillId="0" borderId="34" xfId="0" applyFont="1" applyBorder="1" applyAlignment="1">
      <alignment vertical="center"/>
    </xf>
    <xf numFmtId="0" fontId="29" fillId="0" borderId="26" xfId="0" applyFont="1" applyBorder="1" applyAlignment="1">
      <alignment horizontal="left" vertical="center"/>
    </xf>
    <xf numFmtId="0" fontId="29" fillId="0" borderId="73" xfId="0" applyFont="1" applyBorder="1" applyAlignment="1">
      <alignment horizontal="left" vertical="center"/>
    </xf>
    <xf numFmtId="0" fontId="29" fillId="0" borderId="0" xfId="0" applyFont="1" applyAlignment="1">
      <alignment vertical="center"/>
    </xf>
    <xf numFmtId="0" fontId="29" fillId="0" borderId="1" xfId="0" applyFont="1" applyBorder="1" applyAlignment="1">
      <alignment vertical="center"/>
    </xf>
    <xf numFmtId="0" fontId="29" fillId="0" borderId="14" xfId="0" applyFont="1" applyBorder="1" applyAlignment="1">
      <alignment vertical="center"/>
    </xf>
    <xf numFmtId="0" fontId="29" fillId="0" borderId="13" xfId="0" applyFont="1" applyBorder="1" applyAlignment="1">
      <alignment horizontal="left" vertical="center"/>
    </xf>
    <xf numFmtId="0" fontId="29" fillId="0" borderId="20" xfId="0" applyFont="1" applyBorder="1" applyAlignment="1">
      <alignment horizontal="left" vertical="center"/>
    </xf>
    <xf numFmtId="0" fontId="29" fillId="0" borderId="15" xfId="0" applyFont="1" applyBorder="1" applyAlignment="1">
      <alignment horizontal="left" vertical="center"/>
    </xf>
    <xf numFmtId="0" fontId="29" fillId="0" borderId="21" xfId="0" applyFont="1" applyBorder="1" applyAlignment="1">
      <alignment vertical="center"/>
    </xf>
    <xf numFmtId="0" fontId="29" fillId="0" borderId="16" xfId="0" applyFont="1" applyBorder="1" applyAlignment="1">
      <alignment vertical="center"/>
    </xf>
    <xf numFmtId="0" fontId="29" fillId="4" borderId="0" xfId="0" applyFont="1" applyFill="1" applyAlignment="1">
      <alignment horizontal="left" vertical="center"/>
    </xf>
    <xf numFmtId="182" fontId="29" fillId="4" borderId="0" xfId="0" applyNumberFormat="1" applyFont="1" applyFill="1" applyAlignment="1">
      <alignment horizontal="right" vertical="center" shrinkToFit="1"/>
    </xf>
    <xf numFmtId="0" fontId="29" fillId="5" borderId="0" xfId="0" applyFont="1" applyFill="1" applyAlignment="1">
      <alignment horizontal="left" vertical="center"/>
    </xf>
    <xf numFmtId="182" fontId="29" fillId="5" borderId="0" xfId="0" applyNumberFormat="1" applyFont="1" applyFill="1" applyAlignment="1">
      <alignment horizontal="right" vertical="center" shrinkToFit="1"/>
    </xf>
    <xf numFmtId="0" fontId="29" fillId="6" borderId="29" xfId="0" applyFont="1" applyFill="1" applyBorder="1" applyAlignment="1">
      <alignment horizontal="left" vertical="center"/>
    </xf>
    <xf numFmtId="182" fontId="29" fillId="6" borderId="29" xfId="0" applyNumberFormat="1" applyFont="1" applyFill="1" applyBorder="1" applyAlignment="1">
      <alignment vertical="center" shrinkToFit="1"/>
    </xf>
    <xf numFmtId="182" fontId="29" fillId="6" borderId="29" xfId="0" applyNumberFormat="1" applyFont="1" applyFill="1" applyBorder="1" applyAlignment="1">
      <alignment horizontal="right" vertical="center" shrinkToFit="1"/>
    </xf>
    <xf numFmtId="0" fontId="29" fillId="6" borderId="29" xfId="0" applyFont="1" applyFill="1" applyBorder="1" applyAlignment="1">
      <alignment vertical="center"/>
    </xf>
    <xf numFmtId="0" fontId="2" fillId="0" borderId="0" xfId="1" applyAlignment="1">
      <alignment horizontal="center"/>
    </xf>
    <xf numFmtId="0" fontId="5" fillId="0" borderId="0" xfId="1" applyFont="1" applyAlignment="1">
      <alignment horizontal="distributed" vertical="center"/>
    </xf>
    <xf numFmtId="0" fontId="2" fillId="0" borderId="74" xfId="1" applyBorder="1" applyAlignment="1">
      <alignment vertical="center"/>
    </xf>
    <xf numFmtId="0" fontId="2" fillId="0" borderId="0" xfId="1" applyAlignment="1">
      <alignment horizontal="distributed" vertical="center"/>
    </xf>
    <xf numFmtId="0" fontId="2" fillId="0" borderId="6" xfId="1" applyBorder="1" applyAlignment="1">
      <alignment horizontal="distributed" vertical="center" wrapText="1" justifyLastLine="1"/>
    </xf>
    <xf numFmtId="0" fontId="2" fillId="4" borderId="23" xfId="1" applyFill="1" applyBorder="1" applyAlignment="1">
      <alignment horizontal="distributed" vertical="center" wrapText="1" justifyLastLine="1"/>
    </xf>
    <xf numFmtId="0" fontId="2" fillId="4" borderId="6" xfId="1" applyFill="1" applyBorder="1" applyAlignment="1">
      <alignment horizontal="distributed" vertical="center" wrapText="1" justifyLastLine="1"/>
    </xf>
    <xf numFmtId="0" fontId="2" fillId="4" borderId="2" xfId="1" applyFill="1" applyBorder="1" applyAlignment="1">
      <alignment horizontal="distributed" vertical="center" wrapText="1" justifyLastLine="1"/>
    </xf>
    <xf numFmtId="0" fontId="2" fillId="4" borderId="6" xfId="1" applyFill="1" applyBorder="1" applyAlignment="1">
      <alignment horizontal="distributed" wrapText="1" justifyLastLine="1"/>
    </xf>
    <xf numFmtId="0" fontId="2" fillId="7" borderId="23" xfId="1" applyFill="1" applyBorder="1" applyAlignment="1">
      <alignment horizontal="distributed" vertical="center" wrapText="1" justifyLastLine="1"/>
    </xf>
    <xf numFmtId="0" fontId="2" fillId="7" borderId="6" xfId="1" applyFill="1" applyBorder="1" applyAlignment="1">
      <alignment horizontal="distributed" vertical="center" wrapText="1" justifyLastLine="1"/>
    </xf>
    <xf numFmtId="0" fontId="2" fillId="7" borderId="6" xfId="1" applyFill="1" applyBorder="1" applyAlignment="1">
      <alignment horizontal="distributed" wrapText="1" justifyLastLine="1"/>
    </xf>
    <xf numFmtId="0" fontId="2" fillId="6" borderId="23" xfId="1" applyFill="1" applyBorder="1" applyAlignment="1">
      <alignment horizontal="distributed" vertical="center" wrapText="1" justifyLastLine="1"/>
    </xf>
    <xf numFmtId="0" fontId="2" fillId="6" borderId="6" xfId="1" applyFill="1" applyBorder="1" applyAlignment="1">
      <alignment horizontal="distributed" vertical="center" wrapText="1" justifyLastLine="1"/>
    </xf>
    <xf numFmtId="0" fontId="2" fillId="6" borderId="6" xfId="1" applyFill="1" applyBorder="1" applyAlignment="1">
      <alignment horizontal="distributed" wrapText="1" justifyLastLine="1"/>
    </xf>
    <xf numFmtId="0" fontId="2" fillId="0" borderId="23" xfId="1" applyBorder="1" applyAlignment="1">
      <alignment horizontal="distributed" vertical="center" wrapText="1" justifyLastLine="1"/>
    </xf>
    <xf numFmtId="0" fontId="2" fillId="0" borderId="6" xfId="1" applyBorder="1" applyAlignment="1">
      <alignment horizontal="distributed" wrapText="1" justifyLastLine="1"/>
    </xf>
    <xf numFmtId="0" fontId="2" fillId="5" borderId="6" xfId="1" applyFill="1" applyBorder="1" applyAlignment="1">
      <alignment horizontal="distributed" vertical="center" wrapText="1" justifyLastLine="1"/>
    </xf>
    <xf numFmtId="0" fontId="34" fillId="0" borderId="6" xfId="1" applyFont="1" applyBorder="1" applyAlignment="1">
      <alignment horizontal="distributed" vertical="center"/>
    </xf>
    <xf numFmtId="0" fontId="2" fillId="0" borderId="22" xfId="1" applyBorder="1" applyAlignment="1">
      <alignment horizontal="distributed" vertical="center" wrapText="1" justifyLastLine="1"/>
    </xf>
    <xf numFmtId="0" fontId="2" fillId="4" borderId="22" xfId="1" applyFill="1" applyBorder="1" applyAlignment="1">
      <alignment horizontal="distributed" vertical="center" wrapText="1" justifyLastLine="1"/>
    </xf>
    <xf numFmtId="0" fontId="2" fillId="7" borderId="22" xfId="1" applyFill="1" applyBorder="1" applyAlignment="1">
      <alignment horizontal="distributed" vertical="center" wrapText="1" justifyLastLine="1"/>
    </xf>
    <xf numFmtId="0" fontId="2" fillId="6" borderId="22" xfId="1" applyFill="1" applyBorder="1" applyAlignment="1">
      <alignment horizontal="distributed" vertical="center" wrapText="1" justifyLastLine="1"/>
    </xf>
    <xf numFmtId="0" fontId="2" fillId="0" borderId="0" xfId="1" applyAlignment="1">
      <alignment horizontal="distributed" vertical="center" justifyLastLine="1"/>
    </xf>
    <xf numFmtId="0" fontId="2" fillId="0" borderId="76" xfId="1" applyBorder="1" applyAlignment="1">
      <alignment horizontal="distributed" vertical="center" justifyLastLine="1"/>
    </xf>
    <xf numFmtId="0" fontId="2" fillId="0" borderId="20" xfId="1" applyBorder="1" applyAlignment="1">
      <alignment horizontal="distributed" vertical="center" justifyLastLine="1"/>
    </xf>
    <xf numFmtId="0" fontId="2" fillId="4" borderId="22" xfId="1" applyFill="1" applyBorder="1" applyAlignment="1">
      <alignment horizontal="distributed" vertical="center" justifyLastLine="1"/>
    </xf>
    <xf numFmtId="0" fontId="2" fillId="5" borderId="22" xfId="1" applyFill="1" applyBorder="1" applyAlignment="1">
      <alignment horizontal="distributed" vertical="center" justifyLastLine="1"/>
    </xf>
    <xf numFmtId="0" fontId="2" fillId="6" borderId="22" xfId="1" applyFill="1" applyBorder="1" applyAlignment="1">
      <alignment horizontal="distributed" vertical="center" justifyLastLine="1"/>
    </xf>
    <xf numFmtId="0" fontId="2" fillId="0" borderId="22" xfId="1" applyBorder="1" applyAlignment="1">
      <alignment horizontal="distributed" vertical="center" justifyLastLine="1"/>
    </xf>
    <xf numFmtId="0" fontId="2" fillId="0" borderId="23" xfId="1" applyBorder="1" applyAlignment="1">
      <alignment horizontal="center" vertical="center" justifyLastLine="1"/>
    </xf>
    <xf numFmtId="0" fontId="2" fillId="4" borderId="23" xfId="1" applyFill="1" applyBorder="1" applyAlignment="1">
      <alignment horizontal="center" vertical="center" justifyLastLine="1"/>
    </xf>
    <xf numFmtId="0" fontId="2" fillId="7" borderId="23" xfId="1" applyFill="1" applyBorder="1" applyAlignment="1">
      <alignment horizontal="center" vertical="center" justifyLastLine="1"/>
    </xf>
    <xf numFmtId="0" fontId="2" fillId="6" borderId="23" xfId="1" applyFill="1" applyBorder="1" applyAlignment="1">
      <alignment horizontal="center" vertical="center" justifyLastLine="1"/>
    </xf>
    <xf numFmtId="0" fontId="2" fillId="0" borderId="77" xfId="1" applyBorder="1" applyAlignment="1">
      <alignment horizontal="distributed" vertical="center" justifyLastLine="1"/>
    </xf>
    <xf numFmtId="0" fontId="2" fillId="0" borderId="21" xfId="1" applyBorder="1" applyAlignment="1">
      <alignment horizontal="distributed" vertical="center" justifyLastLine="1"/>
    </xf>
    <xf numFmtId="0" fontId="2" fillId="4" borderId="23" xfId="1" applyFill="1" applyBorder="1" applyAlignment="1">
      <alignment horizontal="distributed" vertical="center" justifyLastLine="1"/>
    </xf>
    <xf numFmtId="0" fontId="2" fillId="5" borderId="23" xfId="1" applyFill="1" applyBorder="1" applyAlignment="1">
      <alignment horizontal="distributed" vertical="center" justifyLastLine="1"/>
    </xf>
    <xf numFmtId="0" fontId="2" fillId="6" borderId="23" xfId="1" applyFill="1" applyBorder="1" applyAlignment="1">
      <alignment horizontal="distributed" vertical="center" justifyLastLine="1"/>
    </xf>
    <xf numFmtId="0" fontId="2" fillId="0" borderId="23" xfId="1" applyBorder="1" applyAlignment="1">
      <alignment horizontal="distributed" vertical="center" justifyLastLine="1"/>
    </xf>
    <xf numFmtId="0" fontId="34" fillId="0" borderId="6" xfId="1" applyFont="1" applyBorder="1" applyAlignment="1">
      <alignment horizontal="center" vertical="center"/>
    </xf>
    <xf numFmtId="0" fontId="34" fillId="0" borderId="3" xfId="1" applyFont="1" applyBorder="1" applyAlignment="1">
      <alignment horizontal="distributed" vertical="center"/>
    </xf>
    <xf numFmtId="182" fontId="34" fillId="0" borderId="6" xfId="7" applyNumberFormat="1" applyFont="1" applyFill="1" applyBorder="1" applyAlignment="1">
      <alignment vertical="center"/>
    </xf>
    <xf numFmtId="183" fontId="34" fillId="0" borderId="6" xfId="7" applyNumberFormat="1" applyFont="1" applyFill="1" applyBorder="1" applyAlignment="1">
      <alignment vertical="center"/>
    </xf>
    <xf numFmtId="183" fontId="34" fillId="4" borderId="6" xfId="7" applyNumberFormat="1" applyFont="1" applyFill="1" applyBorder="1" applyAlignment="1">
      <alignment vertical="center"/>
    </xf>
    <xf numFmtId="183" fontId="34" fillId="4" borderId="78" xfId="7" applyNumberFormat="1" applyFont="1" applyFill="1" applyBorder="1" applyAlignment="1">
      <alignment vertical="center"/>
    </xf>
    <xf numFmtId="183" fontId="34" fillId="7" borderId="6" xfId="7" applyNumberFormat="1" applyFont="1" applyFill="1" applyBorder="1" applyAlignment="1">
      <alignment vertical="center"/>
    </xf>
    <xf numFmtId="183" fontId="34" fillId="7" borderId="78" xfId="7" applyNumberFormat="1" applyFont="1" applyFill="1" applyBorder="1" applyAlignment="1">
      <alignment vertical="center"/>
    </xf>
    <xf numFmtId="183" fontId="34" fillId="6" borderId="6" xfId="7" applyNumberFormat="1" applyFont="1" applyFill="1" applyBorder="1" applyAlignment="1">
      <alignment vertical="center"/>
    </xf>
    <xf numFmtId="183" fontId="34" fillId="6" borderId="78" xfId="7" applyNumberFormat="1" applyFont="1" applyFill="1" applyBorder="1" applyAlignment="1">
      <alignment vertical="center"/>
    </xf>
    <xf numFmtId="180" fontId="2" fillId="0" borderId="0" xfId="7" applyNumberFormat="1" applyFont="1" applyFill="1" applyAlignment="1">
      <alignment vertical="center"/>
    </xf>
    <xf numFmtId="0" fontId="2" fillId="0" borderId="79" xfId="7" applyNumberFormat="1" applyFont="1" applyFill="1" applyBorder="1" applyAlignment="1">
      <alignment horizontal="center" vertical="center"/>
    </xf>
    <xf numFmtId="180" fontId="2" fillId="0" borderId="6" xfId="7" applyNumberFormat="1" applyFont="1" applyFill="1" applyBorder="1" applyAlignment="1">
      <alignment horizontal="center" vertical="center"/>
    </xf>
    <xf numFmtId="180" fontId="2" fillId="0" borderId="6" xfId="7" applyNumberFormat="1" applyFont="1" applyFill="1" applyBorder="1" applyAlignment="1">
      <alignment vertical="center"/>
    </xf>
    <xf numFmtId="0" fontId="2" fillId="0" borderId="6" xfId="1" applyBorder="1" applyAlignment="1">
      <alignment horizontal="center" vertical="center"/>
    </xf>
    <xf numFmtId="0" fontId="2" fillId="0" borderId="6" xfId="1" applyBorder="1" applyAlignment="1">
      <alignment vertical="center"/>
    </xf>
    <xf numFmtId="183" fontId="34" fillId="5" borderId="6" xfId="7" applyNumberFormat="1" applyFont="1" applyFill="1" applyBorder="1" applyAlignment="1">
      <alignment vertical="center"/>
    </xf>
    <xf numFmtId="183" fontId="34" fillId="8" borderId="6" xfId="7" applyNumberFormat="1" applyFont="1" applyFill="1" applyBorder="1" applyAlignment="1">
      <alignment vertical="center"/>
    </xf>
    <xf numFmtId="0" fontId="34" fillId="0" borderId="78" xfId="1" applyFont="1" applyBorder="1" applyAlignment="1">
      <alignment horizontal="distributed" vertical="center"/>
    </xf>
    <xf numFmtId="0" fontId="34" fillId="0" borderId="80" xfId="1" applyFont="1" applyBorder="1" applyAlignment="1">
      <alignment horizontal="distributed" vertical="center"/>
    </xf>
    <xf numFmtId="182" fontId="34" fillId="0" borderId="78" xfId="7" applyNumberFormat="1" applyFont="1" applyFill="1" applyBorder="1" applyAlignment="1">
      <alignment vertical="center"/>
    </xf>
    <xf numFmtId="183" fontId="34" fillId="0" borderId="78" xfId="7" applyNumberFormat="1" applyFont="1" applyFill="1" applyBorder="1" applyAlignment="1">
      <alignment vertical="center"/>
    </xf>
    <xf numFmtId="0" fontId="34" fillId="0" borderId="78" xfId="1" applyFont="1" applyBorder="1" applyAlignment="1">
      <alignment horizontal="center" vertical="center"/>
    </xf>
    <xf numFmtId="0" fontId="2" fillId="0" borderId="81" xfId="7" applyNumberFormat="1" applyFont="1" applyFill="1" applyBorder="1" applyAlignment="1">
      <alignment horizontal="center" vertical="center"/>
    </xf>
    <xf numFmtId="180" fontId="2" fillId="0" borderId="78" xfId="7" applyNumberFormat="1" applyFont="1" applyFill="1" applyBorder="1" applyAlignment="1">
      <alignment horizontal="center" vertical="center"/>
    </xf>
    <xf numFmtId="180" fontId="2" fillId="0" borderId="78" xfId="7" applyNumberFormat="1" applyFont="1" applyFill="1" applyBorder="1" applyAlignment="1">
      <alignment vertical="center"/>
    </xf>
    <xf numFmtId="0" fontId="2" fillId="0" borderId="78" xfId="1" applyBorder="1" applyAlignment="1">
      <alignment horizontal="center" vertical="center"/>
    </xf>
    <xf numFmtId="0" fontId="2" fillId="0" borderId="78" xfId="1" applyBorder="1" applyAlignment="1">
      <alignment vertical="center"/>
    </xf>
    <xf numFmtId="183" fontId="34" fillId="5" borderId="78" xfId="7" applyNumberFormat="1" applyFont="1" applyFill="1" applyBorder="1" applyAlignment="1">
      <alignment vertical="center"/>
    </xf>
    <xf numFmtId="0" fontId="2" fillId="0" borderId="82" xfId="1" applyBorder="1" applyAlignment="1">
      <alignment vertical="center"/>
    </xf>
    <xf numFmtId="0" fontId="34" fillId="0" borderId="82" xfId="1" applyFont="1" applyBorder="1" applyAlignment="1">
      <alignment horizontal="distributed" vertical="center"/>
    </xf>
    <xf numFmtId="182" fontId="34" fillId="0" borderId="83" xfId="7" applyNumberFormat="1" applyFont="1" applyFill="1" applyBorder="1" applyAlignment="1">
      <alignment vertical="center"/>
    </xf>
    <xf numFmtId="182" fontId="34" fillId="8" borderId="83" xfId="7" applyNumberFormat="1" applyFont="1" applyFill="1" applyBorder="1" applyAlignment="1">
      <alignment vertical="center"/>
    </xf>
    <xf numFmtId="183" fontId="34" fillId="0" borderId="83" xfId="7" applyNumberFormat="1" applyFont="1" applyFill="1" applyBorder="1" applyAlignment="1">
      <alignment vertical="center"/>
    </xf>
    <xf numFmtId="183" fontId="34" fillId="4" borderId="83" xfId="7" applyNumberFormat="1" applyFont="1" applyFill="1" applyBorder="1" applyAlignment="1">
      <alignment vertical="center"/>
    </xf>
    <xf numFmtId="183" fontId="34" fillId="7" borderId="83" xfId="7" applyNumberFormat="1" applyFont="1" applyFill="1" applyBorder="1" applyAlignment="1">
      <alignment vertical="center"/>
    </xf>
    <xf numFmtId="183" fontId="34" fillId="6" borderId="83" xfId="7" applyNumberFormat="1" applyFont="1" applyFill="1" applyBorder="1" applyAlignment="1">
      <alignment vertical="center"/>
    </xf>
    <xf numFmtId="0" fontId="2" fillId="0" borderId="84" xfId="1" applyBorder="1" applyAlignment="1">
      <alignment vertical="center"/>
    </xf>
    <xf numFmtId="0" fontId="2" fillId="0" borderId="20" xfId="1" applyBorder="1" applyAlignment="1">
      <alignment horizontal="center"/>
    </xf>
    <xf numFmtId="0" fontId="34" fillId="0" borderId="20" xfId="1" applyFont="1" applyBorder="1" applyAlignment="1">
      <alignment horizontal="distributed" vertical="center"/>
    </xf>
    <xf numFmtId="182" fontId="34" fillId="0" borderId="20" xfId="7" applyNumberFormat="1" applyFont="1" applyFill="1" applyBorder="1" applyAlignment="1">
      <alignment vertical="center"/>
    </xf>
    <xf numFmtId="183" fontId="34" fillId="0" borderId="20" xfId="7" applyNumberFormat="1" applyFont="1" applyFill="1" applyBorder="1" applyAlignment="1">
      <alignment vertical="center"/>
    </xf>
    <xf numFmtId="0" fontId="9" fillId="0" borderId="0" xfId="1" applyFont="1" applyAlignment="1">
      <alignment horizontal="center" vertical="center"/>
    </xf>
    <xf numFmtId="0" fontId="9" fillId="0" borderId="0" xfId="1" applyFont="1" applyAlignment="1">
      <alignment horizontal="distributed" vertical="center"/>
    </xf>
    <xf numFmtId="0" fontId="35" fillId="0" borderId="13" xfId="1" applyFont="1" applyBorder="1" applyAlignment="1">
      <alignment horizontal="center" vertical="center"/>
    </xf>
    <xf numFmtId="0" fontId="35" fillId="0" borderId="15" xfId="1" applyFont="1" applyBorder="1" applyAlignment="1">
      <alignment horizontal="center" vertical="center"/>
    </xf>
    <xf numFmtId="0" fontId="35" fillId="0" borderId="22" xfId="1" applyFont="1" applyBorder="1" applyAlignment="1">
      <alignment horizontal="center" vertical="center"/>
    </xf>
    <xf numFmtId="0" fontId="35" fillId="0" borderId="22" xfId="1" applyFont="1" applyBorder="1" applyAlignment="1">
      <alignment horizontal="distributed" vertical="center"/>
    </xf>
    <xf numFmtId="0" fontId="35" fillId="0" borderId="16" xfId="1" applyFont="1" applyBorder="1" applyAlignment="1">
      <alignment horizontal="distributed" vertical="center" justifyLastLine="1"/>
    </xf>
    <xf numFmtId="0" fontId="35" fillId="0" borderId="17" xfId="1" applyFont="1" applyBorder="1" applyAlignment="1">
      <alignment horizontal="distributed" vertical="center"/>
    </xf>
    <xf numFmtId="0" fontId="35" fillId="0" borderId="23" xfId="1" applyFont="1" applyBorder="1" applyAlignment="1">
      <alignment horizontal="distributed" vertical="center"/>
    </xf>
    <xf numFmtId="0" fontId="9" fillId="0" borderId="0" xfId="1" applyFont="1" applyAlignment="1">
      <alignment horizontal="distributed" vertical="center" justifyLastLine="1"/>
    </xf>
    <xf numFmtId="0" fontId="35" fillId="0" borderId="14" xfId="1" applyFont="1" applyBorder="1" applyAlignment="1">
      <alignment horizontal="center" vertical="center"/>
    </xf>
    <xf numFmtId="0" fontId="35" fillId="0" borderId="1" xfId="1" applyFont="1" applyBorder="1" applyAlignment="1">
      <alignment horizontal="distributed" vertical="center"/>
    </xf>
    <xf numFmtId="185" fontId="35" fillId="0" borderId="0" xfId="1" applyNumberFormat="1" applyFont="1" applyAlignment="1">
      <alignment vertical="center"/>
    </xf>
    <xf numFmtId="185" fontId="35" fillId="0" borderId="1" xfId="1" applyNumberFormat="1" applyFont="1" applyBorder="1" applyAlignment="1">
      <alignment vertical="center"/>
    </xf>
    <xf numFmtId="180" fontId="9" fillId="0" borderId="0" xfId="7" applyNumberFormat="1" applyFont="1" applyFill="1" applyAlignment="1">
      <alignment vertical="center"/>
    </xf>
    <xf numFmtId="0" fontId="35" fillId="0" borderId="14" xfId="1" applyFont="1" applyBorder="1" applyAlignment="1">
      <alignment horizontal="distributed" vertical="center"/>
    </xf>
    <xf numFmtId="0" fontId="35" fillId="0" borderId="0" xfId="1" applyFont="1" applyAlignment="1">
      <alignment horizontal="distributed" vertical="center"/>
    </xf>
    <xf numFmtId="185" fontId="35" fillId="0" borderId="14" xfId="1" applyNumberFormat="1" applyFont="1" applyBorder="1" applyAlignment="1">
      <alignment vertical="center"/>
    </xf>
    <xf numFmtId="0" fontId="35" fillId="0" borderId="16" xfId="1" applyFont="1" applyBorder="1" applyAlignment="1">
      <alignment horizontal="distributed" vertical="center"/>
    </xf>
    <xf numFmtId="0" fontId="35" fillId="0" borderId="21" xfId="1" applyFont="1" applyBorder="1" applyAlignment="1">
      <alignment horizontal="distributed" vertical="center"/>
    </xf>
    <xf numFmtId="185" fontId="35" fillId="0" borderId="16" xfId="1" applyNumberFormat="1" applyFont="1" applyBorder="1" applyAlignment="1">
      <alignment vertical="center"/>
    </xf>
    <xf numFmtId="185" fontId="35" fillId="0" borderId="21" xfId="1" applyNumberFormat="1" applyFont="1" applyBorder="1" applyAlignment="1">
      <alignment vertical="center"/>
    </xf>
    <xf numFmtId="185" fontId="35" fillId="0" borderId="17" xfId="1" applyNumberFormat="1" applyFont="1" applyBorder="1" applyAlignment="1">
      <alignment vertical="center"/>
    </xf>
    <xf numFmtId="0" fontId="35" fillId="0" borderId="0" xfId="1" applyFont="1" applyAlignment="1">
      <alignment horizontal="center" vertical="center" shrinkToFit="1"/>
    </xf>
    <xf numFmtId="186" fontId="9" fillId="0" borderId="0" xfId="1" applyNumberFormat="1" applyFont="1" applyAlignment="1">
      <alignment horizontal="center" vertical="center"/>
    </xf>
    <xf numFmtId="186" fontId="9" fillId="0" borderId="0" xfId="1" applyNumberFormat="1" applyFont="1" applyAlignment="1">
      <alignment horizontal="distributed" vertical="center" justifyLastLine="1"/>
    </xf>
    <xf numFmtId="187" fontId="9" fillId="0" borderId="0" xfId="7" applyNumberFormat="1" applyFont="1" applyFill="1" applyBorder="1" applyAlignment="1">
      <alignment vertical="center"/>
    </xf>
    <xf numFmtId="176" fontId="35" fillId="0" borderId="0" xfId="1" applyNumberFormat="1" applyFont="1" applyAlignment="1">
      <alignment vertical="center"/>
    </xf>
    <xf numFmtId="187" fontId="9" fillId="0" borderId="0" xfId="1" applyNumberFormat="1" applyFont="1" applyAlignment="1">
      <alignment vertical="center"/>
    </xf>
    <xf numFmtId="176" fontId="9" fillId="0" borderId="0" xfId="1" applyNumberFormat="1" applyFont="1" applyAlignment="1">
      <alignment vertical="center"/>
    </xf>
    <xf numFmtId="0" fontId="35" fillId="0" borderId="0" xfId="1" applyFont="1" applyAlignment="1">
      <alignment vertical="center"/>
    </xf>
    <xf numFmtId="0" fontId="23" fillId="0" borderId="0" xfId="0" applyFont="1" applyAlignment="1">
      <alignment vertical="center"/>
    </xf>
    <xf numFmtId="0" fontId="35" fillId="0" borderId="23" xfId="1" applyFont="1" applyBorder="1" applyAlignment="1">
      <alignment horizontal="center" vertical="center" justifyLastLine="1"/>
    </xf>
    <xf numFmtId="188" fontId="35" fillId="0" borderId="6" xfId="9" applyNumberFormat="1" applyFont="1" applyBorder="1" applyAlignment="1">
      <alignment vertical="center"/>
    </xf>
    <xf numFmtId="0" fontId="38" fillId="0" borderId="0" xfId="0" applyFont="1" applyAlignment="1">
      <alignment vertical="center"/>
    </xf>
    <xf numFmtId="49" fontId="35" fillId="0" borderId="14" xfId="1" applyNumberFormat="1" applyFont="1" applyBorder="1" applyAlignment="1">
      <alignment horizontal="distributed" vertical="center"/>
    </xf>
    <xf numFmtId="0" fontId="23" fillId="0" borderId="0" xfId="0" applyFont="1" applyAlignment="1">
      <alignment horizontal="right" vertical="center"/>
    </xf>
    <xf numFmtId="0" fontId="23" fillId="0" borderId="6" xfId="0" applyFont="1" applyBorder="1" applyAlignment="1">
      <alignment vertical="center"/>
    </xf>
    <xf numFmtId="0" fontId="23" fillId="0" borderId="6" xfId="0" applyFont="1" applyBorder="1" applyAlignment="1">
      <alignment horizontal="center" vertical="center"/>
    </xf>
    <xf numFmtId="182" fontId="23" fillId="0" borderId="6" xfId="0" applyNumberFormat="1" applyFont="1" applyBorder="1" applyAlignment="1">
      <alignment vertical="center"/>
    </xf>
    <xf numFmtId="182" fontId="23" fillId="0" borderId="0" xfId="0" applyNumberFormat="1" applyFont="1" applyAlignment="1">
      <alignment vertical="center"/>
    </xf>
    <xf numFmtId="177" fontId="23" fillId="0" borderId="6" xfId="0" applyNumberFormat="1" applyFont="1" applyBorder="1" applyAlignment="1">
      <alignment vertical="center"/>
    </xf>
    <xf numFmtId="188" fontId="35" fillId="8" borderId="6" xfId="9" applyNumberFormat="1" applyFont="1" applyFill="1" applyBorder="1" applyAlignment="1">
      <alignment vertical="center"/>
    </xf>
    <xf numFmtId="189" fontId="35" fillId="0" borderId="0" xfId="9" applyNumberFormat="1" applyFont="1" applyAlignment="1">
      <alignment vertical="center"/>
    </xf>
    <xf numFmtId="0" fontId="35" fillId="0" borderId="0" xfId="1" applyFont="1" applyAlignment="1">
      <alignment horizontal="center" vertical="center"/>
    </xf>
    <xf numFmtId="0" fontId="27" fillId="0" borderId="0" xfId="0" applyFont="1" applyAlignment="1">
      <alignment horizontal="center" vertical="center"/>
    </xf>
    <xf numFmtId="0" fontId="12"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6" fillId="0" borderId="0" xfId="0" applyFont="1" applyAlignment="1">
      <alignment vertical="center"/>
    </xf>
    <xf numFmtId="0" fontId="45" fillId="0" borderId="0" xfId="0" applyFont="1"/>
    <xf numFmtId="0" fontId="47" fillId="0" borderId="0" xfId="0" applyFont="1" applyAlignment="1">
      <alignment vertical="center"/>
    </xf>
    <xf numFmtId="0" fontId="45" fillId="0" borderId="0" xfId="0" applyFont="1" applyAlignment="1">
      <alignment horizontal="distributed" vertical="center" justifyLastLine="1"/>
    </xf>
    <xf numFmtId="0" fontId="8" fillId="10" borderId="0" xfId="2" applyFont="1" applyFill="1">
      <alignment vertical="center"/>
    </xf>
    <xf numFmtId="38" fontId="7" fillId="10" borderId="15" xfId="3" applyFont="1" applyFill="1" applyBorder="1">
      <alignment vertical="center"/>
    </xf>
    <xf numFmtId="38" fontId="7" fillId="10" borderId="17" xfId="3" applyFont="1" applyFill="1" applyBorder="1">
      <alignment vertical="center"/>
    </xf>
    <xf numFmtId="0" fontId="5" fillId="10" borderId="0" xfId="2" applyFont="1" applyFill="1">
      <alignment vertical="center"/>
    </xf>
    <xf numFmtId="0" fontId="5" fillId="10" borderId="7" xfId="2" applyFont="1" applyFill="1" applyBorder="1" applyAlignment="1">
      <alignment horizontal="center" vertical="center"/>
    </xf>
    <xf numFmtId="0" fontId="5" fillId="10" borderId="8" xfId="2" applyFont="1" applyFill="1" applyBorder="1" applyAlignment="1">
      <alignment horizontal="center" vertical="center"/>
    </xf>
    <xf numFmtId="0" fontId="5" fillId="10" borderId="9" xfId="2" applyFont="1" applyFill="1" applyBorder="1" applyAlignment="1">
      <alignment horizontal="center" vertical="center"/>
    </xf>
    <xf numFmtId="0" fontId="5" fillId="10" borderId="10" xfId="2" applyFont="1" applyFill="1" applyBorder="1" applyAlignment="1">
      <alignment horizontal="center" vertical="center"/>
    </xf>
    <xf numFmtId="0" fontId="5" fillId="10" borderId="11" xfId="2" applyFont="1" applyFill="1" applyBorder="1" applyAlignment="1">
      <alignment horizontal="center" vertical="center"/>
    </xf>
    <xf numFmtId="0" fontId="5" fillId="10" borderId="14" xfId="2" applyFont="1" applyFill="1" applyBorder="1" applyAlignment="1">
      <alignment horizontal="center" vertical="center"/>
    </xf>
    <xf numFmtId="0" fontId="5" fillId="10" borderId="1" xfId="2" applyFont="1" applyFill="1" applyBorder="1" applyAlignment="1">
      <alignment horizontal="center" vertical="center"/>
    </xf>
    <xf numFmtId="0" fontId="5" fillId="10" borderId="13" xfId="2" applyFont="1" applyFill="1" applyBorder="1" applyAlignment="1">
      <alignment horizontal="center" vertical="center"/>
    </xf>
    <xf numFmtId="0" fontId="5" fillId="10" borderId="16" xfId="2" applyFont="1" applyFill="1" applyBorder="1" applyAlignment="1">
      <alignment horizontal="center" vertical="center"/>
    </xf>
    <xf numFmtId="0" fontId="2" fillId="10" borderId="0" xfId="2" applyFont="1" applyFill="1" applyAlignment="1">
      <alignment horizontal="left" vertical="center"/>
    </xf>
    <xf numFmtId="0" fontId="2" fillId="10" borderId="0" xfId="2" applyFont="1" applyFill="1">
      <alignment vertical="center"/>
    </xf>
    <xf numFmtId="0" fontId="5" fillId="10" borderId="13" xfId="2" applyFont="1" applyFill="1" applyBorder="1">
      <alignment vertical="center"/>
    </xf>
    <xf numFmtId="0" fontId="5" fillId="10" borderId="14" xfId="2" applyFont="1" applyFill="1" applyBorder="1">
      <alignment vertical="center"/>
    </xf>
    <xf numFmtId="38" fontId="45" fillId="10" borderId="16" xfId="3" applyFont="1" applyFill="1" applyBorder="1">
      <alignment vertical="center"/>
    </xf>
    <xf numFmtId="38" fontId="45" fillId="10" borderId="17" xfId="3" applyFont="1" applyFill="1" applyBorder="1">
      <alignment vertical="center"/>
    </xf>
    <xf numFmtId="38" fontId="45" fillId="9" borderId="13" xfId="3" applyFont="1" applyFill="1" applyBorder="1">
      <alignment vertical="center"/>
    </xf>
    <xf numFmtId="38" fontId="45" fillId="9" borderId="15" xfId="3" applyFont="1" applyFill="1" applyBorder="1">
      <alignment vertical="center"/>
    </xf>
    <xf numFmtId="38" fontId="45" fillId="9" borderId="14" xfId="3" applyFont="1" applyFill="1" applyBorder="1">
      <alignment vertical="center"/>
    </xf>
    <xf numFmtId="38" fontId="45" fillId="9" borderId="1" xfId="3" applyFont="1" applyFill="1" applyBorder="1">
      <alignment vertical="center"/>
    </xf>
    <xf numFmtId="38" fontId="45" fillId="9" borderId="16" xfId="3" applyFont="1" applyFill="1" applyBorder="1">
      <alignment vertical="center"/>
    </xf>
    <xf numFmtId="38" fontId="45" fillId="9" borderId="17" xfId="3" applyFont="1" applyFill="1" applyBorder="1">
      <alignment vertical="center"/>
    </xf>
    <xf numFmtId="38" fontId="45" fillId="9" borderId="12" xfId="3" applyFont="1" applyFill="1" applyBorder="1">
      <alignment vertical="center"/>
    </xf>
    <xf numFmtId="38" fontId="45" fillId="9" borderId="10" xfId="3" applyFont="1" applyFill="1" applyBorder="1">
      <alignment vertical="center"/>
    </xf>
    <xf numFmtId="0" fontId="2" fillId="0" borderId="0" xfId="1" applyAlignment="1">
      <alignment horizontal="center" vertical="center"/>
    </xf>
    <xf numFmtId="0" fontId="2" fillId="0" borderId="0" xfId="1" applyAlignment="1">
      <alignment horizontal="distributed" vertical="center" wrapText="1" justifyLastLine="1"/>
    </xf>
    <xf numFmtId="0" fontId="2" fillId="0" borderId="21" xfId="1" applyBorder="1" applyAlignment="1">
      <alignment horizontal="distributed" vertical="center" wrapText="1" justifyLastLine="1"/>
    </xf>
    <xf numFmtId="0" fontId="34" fillId="0" borderId="96" xfId="1" applyFont="1" applyBorder="1" applyAlignment="1">
      <alignment horizontal="center" vertical="center"/>
    </xf>
    <xf numFmtId="0" fontId="34" fillId="0" borderId="96" xfId="1" applyFont="1" applyBorder="1" applyAlignment="1">
      <alignment vertical="center"/>
    </xf>
    <xf numFmtId="190" fontId="34" fillId="4" borderId="96" xfId="7" applyNumberFormat="1" applyFont="1" applyFill="1" applyBorder="1" applyAlignment="1">
      <alignment vertical="center"/>
    </xf>
    <xf numFmtId="190" fontId="34" fillId="5" borderId="96" xfId="7" applyNumberFormat="1" applyFont="1" applyFill="1" applyBorder="1" applyAlignment="1">
      <alignment vertical="center"/>
    </xf>
    <xf numFmtId="190" fontId="34" fillId="6" borderId="96" xfId="7" applyNumberFormat="1" applyFont="1" applyFill="1" applyBorder="1" applyAlignment="1">
      <alignment vertical="center"/>
    </xf>
    <xf numFmtId="190" fontId="2" fillId="0" borderId="96" xfId="7" applyNumberFormat="1" applyFont="1" applyFill="1" applyBorder="1" applyAlignment="1">
      <alignment vertical="center"/>
    </xf>
    <xf numFmtId="190" fontId="34" fillId="4" borderId="83" xfId="7" applyNumberFormat="1" applyFont="1" applyFill="1" applyBorder="1" applyAlignment="1">
      <alignment vertical="center"/>
    </xf>
    <xf numFmtId="190" fontId="34" fillId="5" borderId="83" xfId="7" applyNumberFormat="1" applyFont="1" applyFill="1" applyBorder="1" applyAlignment="1">
      <alignment vertical="center"/>
    </xf>
    <xf numFmtId="190" fontId="34" fillId="6" borderId="83" xfId="7" applyNumberFormat="1" applyFont="1" applyFill="1" applyBorder="1" applyAlignment="1">
      <alignment vertical="center"/>
    </xf>
    <xf numFmtId="190" fontId="2" fillId="0" borderId="83" xfId="7" applyNumberFormat="1" applyFont="1" applyFill="1" applyBorder="1" applyAlignment="1">
      <alignment vertical="center"/>
    </xf>
    <xf numFmtId="0" fontId="45" fillId="0" borderId="6" xfId="0" applyFont="1" applyBorder="1" applyAlignment="1">
      <alignment horizontal="center" vertical="center"/>
    </xf>
    <xf numFmtId="0" fontId="32" fillId="11" borderId="6" xfId="0" applyFont="1" applyFill="1" applyBorder="1" applyAlignment="1">
      <alignment vertical="center"/>
    </xf>
    <xf numFmtId="0" fontId="32" fillId="11" borderId="6" xfId="0" applyFont="1" applyFill="1" applyBorder="1" applyAlignment="1">
      <alignment horizontal="center" vertical="center"/>
    </xf>
    <xf numFmtId="0" fontId="32" fillId="12" borderId="6" xfId="0" applyFont="1" applyFill="1" applyBorder="1" applyAlignment="1">
      <alignment vertical="center"/>
    </xf>
    <xf numFmtId="0" fontId="32" fillId="12" borderId="6" xfId="0" applyFont="1" applyFill="1" applyBorder="1" applyAlignment="1">
      <alignment horizontal="center" vertical="center"/>
    </xf>
    <xf numFmtId="0" fontId="32" fillId="13" borderId="6" xfId="0" applyFont="1" applyFill="1" applyBorder="1" applyAlignment="1">
      <alignment vertical="center"/>
    </xf>
    <xf numFmtId="0" fontId="32" fillId="13" borderId="6" xfId="0" applyFont="1" applyFill="1" applyBorder="1" applyAlignment="1">
      <alignment horizontal="center" vertical="center"/>
    </xf>
    <xf numFmtId="0" fontId="45" fillId="3" borderId="6" xfId="0" applyFont="1" applyFill="1" applyBorder="1" applyAlignment="1">
      <alignment vertical="center"/>
    </xf>
    <xf numFmtId="0" fontId="45" fillId="3" borderId="6" xfId="0" applyFont="1" applyFill="1" applyBorder="1" applyAlignment="1">
      <alignment horizontal="center" vertical="center"/>
    </xf>
    <xf numFmtId="0" fontId="45" fillId="2" borderId="6" xfId="0" applyFont="1" applyFill="1" applyBorder="1" applyAlignment="1">
      <alignment vertical="center"/>
    </xf>
    <xf numFmtId="0" fontId="45" fillId="2" borderId="6" xfId="0" applyFont="1" applyFill="1" applyBorder="1" applyAlignment="1">
      <alignment horizontal="center" vertical="center"/>
    </xf>
    <xf numFmtId="0" fontId="26" fillId="14" borderId="0" xfId="0" applyFont="1" applyFill="1" applyAlignment="1">
      <alignment vertical="center"/>
    </xf>
    <xf numFmtId="0" fontId="26" fillId="0" borderId="0" xfId="0" quotePrefix="1" applyFont="1" applyAlignment="1">
      <alignment vertical="center"/>
    </xf>
    <xf numFmtId="0" fontId="26" fillId="0" borderId="6" xfId="0" applyFont="1" applyBorder="1" applyAlignment="1">
      <alignment horizontal="center" vertical="center"/>
    </xf>
    <xf numFmtId="0" fontId="26" fillId="0" borderId="6" xfId="0" applyFont="1" applyBorder="1" applyAlignment="1">
      <alignment vertical="center" wrapText="1"/>
    </xf>
    <xf numFmtId="0" fontId="26" fillId="10" borderId="6" xfId="0" applyFont="1" applyFill="1" applyBorder="1" applyAlignment="1">
      <alignment vertical="center" wrapText="1"/>
    </xf>
    <xf numFmtId="0" fontId="26" fillId="10" borderId="0" xfId="0" applyFont="1" applyFill="1" applyAlignment="1">
      <alignment vertical="center"/>
    </xf>
    <xf numFmtId="0" fontId="38" fillId="10" borderId="0" xfId="0" applyFont="1" applyFill="1" applyAlignment="1">
      <alignment vertical="center"/>
    </xf>
    <xf numFmtId="0" fontId="23" fillId="10" borderId="0" xfId="0" applyFont="1" applyFill="1" applyAlignment="1">
      <alignment vertical="center"/>
    </xf>
    <xf numFmtId="0" fontId="23" fillId="10" borderId="0" xfId="0" applyFont="1" applyFill="1" applyAlignment="1">
      <alignment horizontal="center" vertical="center"/>
    </xf>
    <xf numFmtId="0" fontId="50" fillId="10" borderId="0" xfId="2" applyFont="1" applyFill="1" applyAlignment="1" applyProtection="1">
      <alignment horizontal="center" vertical="center"/>
      <protection locked="0"/>
    </xf>
    <xf numFmtId="0" fontId="9" fillId="10" borderId="0" xfId="2" applyFont="1" applyFill="1">
      <alignment vertical="center"/>
    </xf>
    <xf numFmtId="0" fontId="9" fillId="10" borderId="0" xfId="2" applyFont="1" applyFill="1" applyAlignment="1">
      <alignment vertical="center" wrapText="1"/>
    </xf>
    <xf numFmtId="0" fontId="9" fillId="10" borderId="0" xfId="2" applyFont="1" applyFill="1" applyAlignment="1">
      <alignment horizontal="right" vertical="center"/>
    </xf>
    <xf numFmtId="0" fontId="9" fillId="10" borderId="6" xfId="2" applyFont="1" applyFill="1" applyBorder="1" applyAlignment="1">
      <alignment horizontal="center" vertical="center"/>
    </xf>
    <xf numFmtId="0" fontId="9" fillId="10" borderId="3" xfId="2" applyFont="1" applyFill="1" applyBorder="1" applyAlignment="1">
      <alignment horizontal="center" vertical="center"/>
    </xf>
    <xf numFmtId="0" fontId="9" fillId="10" borderId="23" xfId="2" applyFont="1" applyFill="1" applyBorder="1">
      <alignment vertical="center"/>
    </xf>
    <xf numFmtId="38" fontId="42" fillId="10" borderId="0" xfId="3" applyFont="1" applyFill="1">
      <alignment vertical="center"/>
    </xf>
    <xf numFmtId="0" fontId="9" fillId="10" borderId="24" xfId="2" applyFont="1" applyFill="1" applyBorder="1">
      <alignment vertical="center"/>
    </xf>
    <xf numFmtId="38" fontId="8" fillId="10" borderId="0" xfId="2" applyNumberFormat="1" applyFont="1" applyFill="1">
      <alignment vertical="center"/>
    </xf>
    <xf numFmtId="38" fontId="51" fillId="10" borderId="0" xfId="2" applyNumberFormat="1" applyFont="1" applyFill="1">
      <alignment vertical="center"/>
    </xf>
    <xf numFmtId="38" fontId="9" fillId="10" borderId="6" xfId="2" applyNumberFormat="1" applyFont="1" applyFill="1" applyBorder="1">
      <alignment vertical="center"/>
    </xf>
    <xf numFmtId="0" fontId="5" fillId="10" borderId="11" xfId="2" applyFont="1" applyFill="1" applyBorder="1" applyAlignment="1">
      <alignment horizontal="center" vertical="center" wrapText="1"/>
    </xf>
    <xf numFmtId="181" fontId="45" fillId="9" borderId="45" xfId="3" applyNumberFormat="1" applyFont="1" applyFill="1" applyBorder="1">
      <alignment vertical="center"/>
    </xf>
    <xf numFmtId="38" fontId="2" fillId="15" borderId="13" xfId="3" applyFont="1" applyFill="1" applyBorder="1">
      <alignment vertical="center"/>
    </xf>
    <xf numFmtId="38" fontId="2" fillId="15" borderId="15" xfId="3" applyFont="1" applyFill="1" applyBorder="1">
      <alignment vertical="center"/>
    </xf>
    <xf numFmtId="38" fontId="2" fillId="15" borderId="14" xfId="3" applyFont="1" applyFill="1" applyBorder="1">
      <alignment vertical="center"/>
    </xf>
    <xf numFmtId="38" fontId="2" fillId="15" borderId="1" xfId="3" applyFont="1" applyFill="1" applyBorder="1">
      <alignment vertical="center"/>
    </xf>
    <xf numFmtId="38" fontId="2" fillId="15" borderId="16" xfId="3" applyFont="1" applyFill="1" applyBorder="1">
      <alignment vertical="center"/>
    </xf>
    <xf numFmtId="38" fontId="2" fillId="15" borderId="17" xfId="3" applyFont="1" applyFill="1" applyBorder="1">
      <alignment vertical="center"/>
    </xf>
    <xf numFmtId="38" fontId="45" fillId="15" borderId="16" xfId="3" applyFont="1" applyFill="1" applyBorder="1">
      <alignment vertical="center"/>
    </xf>
    <xf numFmtId="38" fontId="45" fillId="15" borderId="17" xfId="3" applyFont="1" applyFill="1" applyBorder="1">
      <alignment vertical="center"/>
    </xf>
    <xf numFmtId="0" fontId="5" fillId="15" borderId="13" xfId="2" applyFont="1" applyFill="1" applyBorder="1">
      <alignment vertical="center"/>
    </xf>
    <xf numFmtId="0" fontId="5" fillId="15" borderId="14" xfId="2" applyFont="1" applyFill="1" applyBorder="1">
      <alignment vertical="center"/>
    </xf>
    <xf numFmtId="0" fontId="5" fillId="15" borderId="14" xfId="2" applyFont="1" applyFill="1" applyBorder="1" applyAlignment="1">
      <alignment horizontal="center" vertical="center"/>
    </xf>
    <xf numFmtId="0" fontId="5" fillId="15" borderId="1" xfId="2" applyFont="1" applyFill="1" applyBorder="1" applyAlignment="1">
      <alignment horizontal="center" vertical="center"/>
    </xf>
    <xf numFmtId="0" fontId="5" fillId="15" borderId="0" xfId="2" applyFont="1" applyFill="1" applyAlignment="1">
      <alignment horizontal="center" vertical="center"/>
    </xf>
    <xf numFmtId="0" fontId="5" fillId="15" borderId="19" xfId="2" applyFont="1" applyFill="1" applyBorder="1" applyAlignment="1">
      <alignment horizontal="center" vertical="center"/>
    </xf>
    <xf numFmtId="0" fontId="5" fillId="15" borderId="4" xfId="2" applyFont="1" applyFill="1" applyBorder="1" applyAlignment="1">
      <alignment horizontal="center" vertical="center"/>
    </xf>
    <xf numFmtId="0" fontId="5" fillId="15" borderId="13" xfId="2" applyFont="1" applyFill="1" applyBorder="1" applyAlignment="1">
      <alignment horizontal="center" vertical="center"/>
    </xf>
    <xf numFmtId="38" fontId="45" fillId="15" borderId="13" xfId="3" applyFont="1" applyFill="1" applyBorder="1">
      <alignment vertical="center"/>
    </xf>
    <xf numFmtId="38" fontId="45" fillId="15" borderId="15" xfId="3" applyFont="1" applyFill="1" applyBorder="1">
      <alignment vertical="center"/>
    </xf>
    <xf numFmtId="38" fontId="45" fillId="15" borderId="20" xfId="3" applyFont="1" applyFill="1" applyBorder="1">
      <alignment vertical="center"/>
    </xf>
    <xf numFmtId="38" fontId="45" fillId="15" borderId="19" xfId="3" applyFont="1" applyFill="1" applyBorder="1">
      <alignment vertical="center"/>
    </xf>
    <xf numFmtId="38" fontId="45" fillId="15" borderId="14" xfId="3" applyFont="1" applyFill="1" applyBorder="1">
      <alignment vertical="center"/>
    </xf>
    <xf numFmtId="38" fontId="45" fillId="15" borderId="1" xfId="3" applyFont="1" applyFill="1" applyBorder="1">
      <alignment vertical="center"/>
    </xf>
    <xf numFmtId="38" fontId="45" fillId="15" borderId="0" xfId="3" applyFont="1" applyFill="1" applyBorder="1">
      <alignment vertical="center"/>
    </xf>
    <xf numFmtId="38" fontId="45" fillId="15" borderId="4" xfId="3" applyFont="1" applyFill="1" applyBorder="1">
      <alignment vertical="center"/>
    </xf>
    <xf numFmtId="0" fontId="5" fillId="15" borderId="16" xfId="2" applyFont="1" applyFill="1" applyBorder="1" applyAlignment="1">
      <alignment horizontal="center" vertical="center"/>
    </xf>
    <xf numFmtId="38" fontId="45" fillId="15" borderId="21" xfId="3" applyFont="1" applyFill="1" applyBorder="1">
      <alignment vertical="center"/>
    </xf>
    <xf numFmtId="38" fontId="45" fillId="15" borderId="5" xfId="3" applyFont="1" applyFill="1" applyBorder="1">
      <alignment vertical="center"/>
    </xf>
    <xf numFmtId="38" fontId="9" fillId="14" borderId="23" xfId="3" applyFont="1" applyFill="1" applyBorder="1" applyAlignment="1">
      <alignment horizontal="right" vertical="center"/>
    </xf>
    <xf numFmtId="38" fontId="9" fillId="14" borderId="17" xfId="3" applyFont="1" applyFill="1" applyBorder="1" applyAlignment="1">
      <alignment horizontal="right" vertical="center"/>
    </xf>
    <xf numFmtId="178" fontId="9" fillId="14" borderId="24" xfId="3" applyNumberFormat="1" applyFont="1" applyFill="1" applyBorder="1" applyAlignment="1">
      <alignment horizontal="right" vertical="center"/>
    </xf>
    <xf numFmtId="178" fontId="9" fillId="14" borderId="1" xfId="3" applyNumberFormat="1" applyFont="1" applyFill="1" applyBorder="1" applyAlignment="1">
      <alignment horizontal="right" vertical="center"/>
    </xf>
    <xf numFmtId="178" fontId="9" fillId="14" borderId="23" xfId="3" applyNumberFormat="1" applyFont="1" applyFill="1" applyBorder="1" applyAlignment="1">
      <alignment horizontal="right" vertical="center"/>
    </xf>
    <xf numFmtId="178" fontId="9" fillId="14" borderId="17" xfId="3" applyNumberFormat="1" applyFont="1" applyFill="1" applyBorder="1" applyAlignment="1">
      <alignment horizontal="right" vertical="center"/>
    </xf>
    <xf numFmtId="38" fontId="42" fillId="10" borderId="14" xfId="3" applyFont="1" applyFill="1" applyBorder="1">
      <alignment vertical="center"/>
    </xf>
    <xf numFmtId="38" fontId="42" fillId="10" borderId="1" xfId="3" applyFont="1" applyFill="1" applyBorder="1">
      <alignment vertical="center"/>
    </xf>
    <xf numFmtId="38" fontId="42" fillId="10" borderId="17" xfId="3" applyFont="1" applyFill="1" applyBorder="1">
      <alignment vertical="center"/>
    </xf>
    <xf numFmtId="38" fontId="42" fillId="10" borderId="24" xfId="3" applyFont="1" applyFill="1" applyBorder="1">
      <alignment vertical="center"/>
    </xf>
    <xf numFmtId="38" fontId="42" fillId="10" borderId="23" xfId="3" applyFont="1" applyFill="1" applyBorder="1">
      <alignment vertical="center"/>
    </xf>
    <xf numFmtId="0" fontId="9" fillId="10" borderId="15" xfId="2" applyFont="1" applyFill="1" applyBorder="1">
      <alignment vertical="center"/>
    </xf>
    <xf numFmtId="0" fontId="9" fillId="10" borderId="1" xfId="2" applyFont="1" applyFill="1" applyBorder="1">
      <alignment vertical="center"/>
    </xf>
    <xf numFmtId="0" fontId="9" fillId="10" borderId="17" xfId="2" applyFont="1" applyFill="1" applyBorder="1">
      <alignment vertical="center"/>
    </xf>
    <xf numFmtId="0" fontId="9" fillId="10" borderId="14" xfId="2" applyFont="1" applyFill="1" applyBorder="1">
      <alignment vertical="center"/>
    </xf>
    <xf numFmtId="0" fontId="9" fillId="10" borderId="16" xfId="2" applyFont="1" applyFill="1" applyBorder="1">
      <alignment vertical="center"/>
    </xf>
    <xf numFmtId="0" fontId="9" fillId="10" borderId="2" xfId="2" applyFont="1" applyFill="1" applyBorder="1">
      <alignment vertical="center"/>
    </xf>
    <xf numFmtId="0" fontId="9" fillId="10" borderId="3" xfId="2" applyFont="1" applyFill="1" applyBorder="1">
      <alignment vertical="center"/>
    </xf>
    <xf numFmtId="0" fontId="9" fillId="10" borderId="6" xfId="2" applyFont="1" applyFill="1" applyBorder="1">
      <alignment vertical="center"/>
    </xf>
    <xf numFmtId="178" fontId="9" fillId="14" borderId="6" xfId="3" applyNumberFormat="1" applyFont="1" applyFill="1" applyBorder="1" applyAlignment="1">
      <alignment horizontal="right" vertical="center"/>
    </xf>
    <xf numFmtId="178" fontId="9" fillId="14" borderId="3" xfId="3" applyNumberFormat="1" applyFont="1" applyFill="1" applyBorder="1" applyAlignment="1">
      <alignment horizontal="right" vertical="center"/>
    </xf>
    <xf numFmtId="38" fontId="42" fillId="10" borderId="6" xfId="3" applyFont="1" applyFill="1" applyBorder="1">
      <alignment vertical="center"/>
    </xf>
    <xf numFmtId="38" fontId="42" fillId="10" borderId="3" xfId="3" applyFont="1" applyFill="1" applyBorder="1">
      <alignment vertical="center"/>
    </xf>
    <xf numFmtId="0" fontId="9" fillId="10" borderId="13" xfId="2" applyFont="1" applyFill="1" applyBorder="1">
      <alignment vertical="center"/>
    </xf>
    <xf numFmtId="0" fontId="9" fillId="10" borderId="20" xfId="2" applyFont="1" applyFill="1" applyBorder="1">
      <alignment vertical="center"/>
    </xf>
    <xf numFmtId="0" fontId="9" fillId="10" borderId="0" xfId="2" applyFont="1" applyFill="1" applyAlignment="1">
      <alignment horizontal="center" vertical="center"/>
    </xf>
    <xf numFmtId="0" fontId="9" fillId="10" borderId="1" xfId="2" applyFont="1" applyFill="1" applyBorder="1" applyAlignment="1">
      <alignment horizontal="center" vertical="center"/>
    </xf>
    <xf numFmtId="38" fontId="42" fillId="10" borderId="0" xfId="3" applyFont="1" applyFill="1" applyBorder="1">
      <alignment vertical="center"/>
    </xf>
    <xf numFmtId="0" fontId="9" fillId="10" borderId="21" xfId="2" applyFont="1" applyFill="1" applyBorder="1">
      <alignment vertical="center"/>
    </xf>
    <xf numFmtId="0" fontId="8" fillId="10" borderId="21" xfId="2" applyFont="1" applyFill="1" applyBorder="1">
      <alignment vertical="center"/>
    </xf>
    <xf numFmtId="38" fontId="8" fillId="10" borderId="21" xfId="2" applyNumberFormat="1" applyFont="1" applyFill="1" applyBorder="1">
      <alignment vertical="center"/>
    </xf>
    <xf numFmtId="38" fontId="8" fillId="10" borderId="17" xfId="2" applyNumberFormat="1" applyFont="1" applyFill="1" applyBorder="1">
      <alignment vertical="center"/>
    </xf>
    <xf numFmtId="179" fontId="42" fillId="10" borderId="0" xfId="3" applyNumberFormat="1" applyFont="1" applyFill="1" applyBorder="1">
      <alignment vertical="center"/>
    </xf>
    <xf numFmtId="179" fontId="42" fillId="10" borderId="1" xfId="3" applyNumberFormat="1" applyFont="1" applyFill="1" applyBorder="1">
      <alignment vertical="center"/>
    </xf>
    <xf numFmtId="179" fontId="8" fillId="10" borderId="21" xfId="2" applyNumberFormat="1" applyFont="1" applyFill="1" applyBorder="1">
      <alignment vertical="center"/>
    </xf>
    <xf numFmtId="179" fontId="8" fillId="10" borderId="17" xfId="2" applyNumberFormat="1" applyFont="1" applyFill="1" applyBorder="1">
      <alignment vertical="center"/>
    </xf>
    <xf numFmtId="0" fontId="52" fillId="10" borderId="13" xfId="2" applyFont="1" applyFill="1" applyBorder="1">
      <alignment vertical="center"/>
    </xf>
    <xf numFmtId="0" fontId="9" fillId="10" borderId="14" xfId="2" applyFont="1" applyFill="1" applyBorder="1" applyAlignment="1">
      <alignment horizontal="center" vertical="center"/>
    </xf>
    <xf numFmtId="0" fontId="9" fillId="10" borderId="0" xfId="2" applyFont="1" applyFill="1" applyAlignment="1">
      <alignment horizontal="left" vertical="center"/>
    </xf>
    <xf numFmtId="38" fontId="9" fillId="10" borderId="1" xfId="2" applyNumberFormat="1" applyFont="1" applyFill="1" applyBorder="1">
      <alignment vertical="center"/>
    </xf>
    <xf numFmtId="38" fontId="8" fillId="10" borderId="16" xfId="2" applyNumberFormat="1" applyFont="1" applyFill="1" applyBorder="1">
      <alignment vertical="center"/>
    </xf>
    <xf numFmtId="0" fontId="52" fillId="10" borderId="20" xfId="2" applyFont="1" applyFill="1" applyBorder="1">
      <alignment vertical="center"/>
    </xf>
    <xf numFmtId="0" fontId="7" fillId="10" borderId="0" xfId="2" applyFill="1">
      <alignment vertical="center"/>
    </xf>
    <xf numFmtId="38" fontId="7" fillId="10" borderId="0" xfId="2" applyNumberFormat="1" applyFill="1">
      <alignment vertical="center"/>
    </xf>
    <xf numFmtId="0" fontId="56" fillId="10" borderId="0" xfId="2" applyFont="1" applyFill="1" applyAlignment="1">
      <alignment horizontal="center" vertical="center"/>
    </xf>
    <xf numFmtId="0" fontId="56" fillId="10" borderId="0" xfId="2" applyFont="1" applyFill="1">
      <alignment vertical="center"/>
    </xf>
    <xf numFmtId="38" fontId="11" fillId="10" borderId="0" xfId="3" applyFont="1" applyFill="1">
      <alignment vertical="center"/>
    </xf>
    <xf numFmtId="0" fontId="56" fillId="10" borderId="14" xfId="2" quotePrefix="1" applyFont="1" applyFill="1" applyBorder="1" applyAlignment="1">
      <alignment horizontal="center" vertical="center"/>
    </xf>
    <xf numFmtId="38" fontId="11" fillId="10" borderId="0" xfId="3" applyFont="1" applyFill="1" applyAlignment="1">
      <alignment vertical="center"/>
    </xf>
    <xf numFmtId="0" fontId="56" fillId="10" borderId="24" xfId="2" applyFont="1" applyFill="1" applyBorder="1">
      <alignment vertical="center"/>
    </xf>
    <xf numFmtId="0" fontId="56" fillId="10" borderId="23" xfId="2" applyFont="1" applyFill="1" applyBorder="1">
      <alignment vertical="center"/>
    </xf>
    <xf numFmtId="0" fontId="7" fillId="10" borderId="15" xfId="2" applyFill="1" applyBorder="1" applyAlignment="1">
      <alignment horizontal="center" vertical="center"/>
    </xf>
    <xf numFmtId="0" fontId="7" fillId="10" borderId="21" xfId="2" applyFill="1" applyBorder="1" applyAlignment="1">
      <alignment horizontal="center" vertical="center"/>
    </xf>
    <xf numFmtId="0" fontId="7" fillId="10" borderId="17" xfId="2" applyFill="1" applyBorder="1" applyAlignment="1">
      <alignment horizontal="center" vertical="center"/>
    </xf>
    <xf numFmtId="0" fontId="35" fillId="0" borderId="83" xfId="0" applyFont="1" applyBorder="1" applyAlignment="1">
      <alignment horizontal="distributed" vertical="center"/>
    </xf>
    <xf numFmtId="38" fontId="10" fillId="10" borderId="87" xfId="3" applyFont="1" applyFill="1" applyBorder="1">
      <alignment vertical="center"/>
    </xf>
    <xf numFmtId="38" fontId="10" fillId="10" borderId="82" xfId="3" applyFont="1" applyFill="1" applyBorder="1">
      <alignment vertical="center"/>
    </xf>
    <xf numFmtId="38" fontId="10" fillId="10" borderId="86" xfId="3" applyFont="1" applyFill="1" applyBorder="1">
      <alignment vertical="center"/>
    </xf>
    <xf numFmtId="38" fontId="10" fillId="10" borderId="83" xfId="3" applyFont="1" applyFill="1" applyBorder="1">
      <alignment vertical="center"/>
    </xf>
    <xf numFmtId="0" fontId="7" fillId="10" borderId="24" xfId="2" applyFill="1" applyBorder="1">
      <alignment vertical="center"/>
    </xf>
    <xf numFmtId="38" fontId="7" fillId="10" borderId="24" xfId="2" applyNumberFormat="1" applyFill="1" applyBorder="1">
      <alignment vertical="center"/>
    </xf>
    <xf numFmtId="38" fontId="11" fillId="10" borderId="24" xfId="3" applyFont="1" applyFill="1" applyBorder="1">
      <alignment vertical="center"/>
    </xf>
    <xf numFmtId="38" fontId="11" fillId="10" borderId="24" xfId="3" applyFont="1" applyFill="1" applyBorder="1" applyAlignment="1">
      <alignment vertical="center"/>
    </xf>
    <xf numFmtId="38" fontId="7" fillId="10" borderId="3" xfId="3" applyFont="1" applyFill="1" applyBorder="1">
      <alignment vertical="center"/>
    </xf>
    <xf numFmtId="38" fontId="7" fillId="10" borderId="3" xfId="3" applyFont="1" applyFill="1" applyBorder="1" applyAlignment="1">
      <alignment vertical="center"/>
    </xf>
    <xf numFmtId="0" fontId="7" fillId="10" borderId="23" xfId="2" applyFill="1" applyBorder="1" applyAlignment="1">
      <alignment horizontal="center" vertical="center"/>
    </xf>
    <xf numFmtId="0" fontId="7" fillId="10" borderId="0" xfId="2" applyFill="1" applyAlignment="1">
      <alignment horizontal="right" vertical="center"/>
    </xf>
    <xf numFmtId="0" fontId="57" fillId="10" borderId="0" xfId="2" applyFont="1" applyFill="1">
      <alignment vertical="center"/>
    </xf>
    <xf numFmtId="0" fontId="9" fillId="10" borderId="24" xfId="2" applyFont="1" applyFill="1" applyBorder="1" applyAlignment="1">
      <alignment vertical="center" shrinkToFit="1"/>
    </xf>
    <xf numFmtId="0" fontId="9" fillId="10" borderId="23" xfId="2" applyFont="1" applyFill="1" applyBorder="1" applyAlignment="1">
      <alignment vertical="center" shrinkToFit="1"/>
    </xf>
    <xf numFmtId="0" fontId="2" fillId="4" borderId="23" xfId="1" applyFill="1" applyBorder="1" applyAlignment="1">
      <alignment horizontal="center" vertical="center" shrinkToFit="1"/>
    </xf>
    <xf numFmtId="0" fontId="45" fillId="14" borderId="0" xfId="0" applyFont="1" applyFill="1" applyAlignment="1">
      <alignment vertical="center"/>
    </xf>
    <xf numFmtId="0" fontId="17" fillId="14" borderId="0" xfId="15" applyFont="1" applyFill="1" applyAlignment="1">
      <alignment vertical="center"/>
    </xf>
    <xf numFmtId="0" fontId="45" fillId="10" borderId="0" xfId="0" applyFont="1" applyFill="1" applyAlignment="1">
      <alignment vertical="center"/>
    </xf>
    <xf numFmtId="0" fontId="26" fillId="10" borderId="2" xfId="0" applyFont="1" applyFill="1" applyBorder="1" applyAlignment="1">
      <alignment horizontal="left" vertical="center" wrapText="1"/>
    </xf>
    <xf numFmtId="0" fontId="26" fillId="10" borderId="18" xfId="0" applyFont="1" applyFill="1" applyBorder="1" applyAlignment="1">
      <alignment horizontal="left" vertical="center" wrapText="1"/>
    </xf>
    <xf numFmtId="0" fontId="26" fillId="10" borderId="3" xfId="0" applyFont="1" applyFill="1" applyBorder="1" applyAlignment="1">
      <alignment horizontal="left" vertical="center" wrapText="1"/>
    </xf>
    <xf numFmtId="0" fontId="26" fillId="16" borderId="0" xfId="0" applyFont="1" applyFill="1" applyAlignment="1">
      <alignment vertical="center"/>
    </xf>
    <xf numFmtId="0" fontId="45" fillId="16" borderId="0" xfId="0" applyFont="1" applyFill="1" applyAlignment="1">
      <alignment vertical="center"/>
    </xf>
    <xf numFmtId="0" fontId="27" fillId="16" borderId="0" xfId="0" applyFont="1" applyFill="1" applyAlignment="1">
      <alignment vertical="center"/>
    </xf>
    <xf numFmtId="0" fontId="2" fillId="16" borderId="0" xfId="2" applyFont="1" applyFill="1">
      <alignment vertical="center"/>
    </xf>
    <xf numFmtId="0" fontId="18" fillId="16" borderId="0" xfId="0" applyFont="1" applyFill="1" applyAlignment="1">
      <alignment vertical="center"/>
    </xf>
    <xf numFmtId="0" fontId="2" fillId="16" borderId="0" xfId="1" applyFill="1" applyAlignment="1">
      <alignment vertical="center"/>
    </xf>
    <xf numFmtId="0" fontId="9" fillId="16" borderId="0" xfId="2" applyFont="1" applyFill="1">
      <alignment vertical="center"/>
    </xf>
    <xf numFmtId="0" fontId="57" fillId="16" borderId="0" xfId="2" applyFont="1" applyFill="1">
      <alignment vertical="center"/>
    </xf>
    <xf numFmtId="0" fontId="32" fillId="16" borderId="0" xfId="1" applyFont="1" applyFill="1" applyAlignment="1">
      <alignment horizontal="center"/>
    </xf>
    <xf numFmtId="0" fontId="33" fillId="16" borderId="0" xfId="1" applyFont="1" applyFill="1" applyAlignment="1">
      <alignment horizontal="distributed" vertical="center"/>
    </xf>
    <xf numFmtId="0" fontId="35" fillId="16" borderId="0" xfId="1" applyFont="1" applyFill="1" applyAlignment="1">
      <alignment horizontal="center" vertical="center"/>
    </xf>
    <xf numFmtId="182" fontId="22" fillId="16" borderId="26" xfId="0" applyNumberFormat="1" applyFont="1" applyFill="1" applyBorder="1" applyAlignment="1">
      <alignment vertical="center"/>
    </xf>
    <xf numFmtId="0" fontId="11" fillId="16" borderId="0" xfId="0" applyFont="1" applyFill="1" applyAlignment="1">
      <alignment vertical="center"/>
    </xf>
    <xf numFmtId="0" fontId="11" fillId="16" borderId="29" xfId="0" applyFont="1" applyFill="1" applyBorder="1" applyAlignment="1">
      <alignment vertical="center"/>
    </xf>
    <xf numFmtId="0" fontId="21" fillId="16" borderId="0" xfId="0" applyFont="1" applyFill="1" applyAlignment="1">
      <alignment vertical="center"/>
    </xf>
    <xf numFmtId="0" fontId="24" fillId="16" borderId="0" xfId="0" applyFont="1" applyFill="1" applyAlignment="1">
      <alignment vertical="center"/>
    </xf>
    <xf numFmtId="182" fontId="25" fillId="16" borderId="0" xfId="0" applyNumberFormat="1" applyFont="1" applyFill="1" applyAlignment="1">
      <alignment vertical="center"/>
    </xf>
    <xf numFmtId="182" fontId="24" fillId="16" borderId="0" xfId="0" applyNumberFormat="1" applyFont="1" applyFill="1" applyAlignment="1">
      <alignment vertical="center"/>
    </xf>
    <xf numFmtId="0" fontId="31" fillId="16" borderId="0" xfId="0" applyFont="1" applyFill="1" applyAlignment="1">
      <alignment horizontal="left" vertical="center"/>
    </xf>
    <xf numFmtId="182" fontId="31" fillId="16" borderId="20" xfId="0" applyNumberFormat="1" applyFont="1" applyFill="1" applyBorder="1" applyAlignment="1">
      <alignment vertical="center" shrinkToFit="1"/>
    </xf>
    <xf numFmtId="182" fontId="31" fillId="16" borderId="20" xfId="0" applyNumberFormat="1" applyFont="1" applyFill="1" applyBorder="1" applyAlignment="1">
      <alignment horizontal="right" vertical="center" shrinkToFit="1"/>
    </xf>
    <xf numFmtId="0" fontId="31" fillId="16" borderId="0" xfId="0" applyFont="1" applyFill="1" applyAlignment="1">
      <alignment vertical="center"/>
    </xf>
    <xf numFmtId="182" fontId="31" fillId="16" borderId="0" xfId="0" applyNumberFormat="1" applyFont="1" applyFill="1" applyAlignment="1">
      <alignment vertical="center" shrinkToFit="1"/>
    </xf>
    <xf numFmtId="0" fontId="29" fillId="16" borderId="0" xfId="0" applyFont="1" applyFill="1" applyAlignment="1">
      <alignment vertical="center"/>
    </xf>
    <xf numFmtId="0" fontId="29" fillId="16" borderId="29" xfId="0" applyFont="1" applyFill="1" applyBorder="1" applyAlignment="1">
      <alignment vertical="center"/>
    </xf>
    <xf numFmtId="0" fontId="45" fillId="3" borderId="6" xfId="0" applyFont="1" applyFill="1" applyBorder="1" applyAlignment="1">
      <alignment horizontal="left" vertical="center" wrapText="1"/>
    </xf>
    <xf numFmtId="0" fontId="45" fillId="3" borderId="6" xfId="0" applyFont="1" applyFill="1" applyBorder="1" applyAlignment="1">
      <alignment horizontal="left" vertical="center"/>
    </xf>
    <xf numFmtId="0" fontId="45" fillId="2" borderId="6" xfId="0" applyFont="1" applyFill="1" applyBorder="1" applyAlignment="1">
      <alignment horizontal="left" vertical="center" wrapText="1"/>
    </xf>
    <xf numFmtId="0" fontId="45" fillId="2" borderId="6" xfId="0" applyFont="1" applyFill="1" applyBorder="1" applyAlignment="1">
      <alignment horizontal="left" vertical="center"/>
    </xf>
    <xf numFmtId="0" fontId="32" fillId="12" borderId="6" xfId="0" applyFont="1" applyFill="1" applyBorder="1" applyAlignment="1">
      <alignment horizontal="left" vertical="center" wrapText="1"/>
    </xf>
    <xf numFmtId="0" fontId="32" fillId="13" borderId="6" xfId="0" applyFont="1" applyFill="1" applyBorder="1" applyAlignment="1">
      <alignment horizontal="left" vertical="center"/>
    </xf>
    <xf numFmtId="0" fontId="32" fillId="13" borderId="6" xfId="0" applyFont="1" applyFill="1" applyBorder="1" applyAlignment="1">
      <alignment horizontal="left" vertical="center" wrapText="1"/>
    </xf>
    <xf numFmtId="0" fontId="43" fillId="16" borderId="0" xfId="0" applyFont="1" applyFill="1" applyAlignment="1">
      <alignment horizontal="center" vertical="center"/>
    </xf>
    <xf numFmtId="0" fontId="45" fillId="0" borderId="6" xfId="0" applyFont="1" applyBorder="1" applyAlignment="1">
      <alignment horizontal="center" vertical="center"/>
    </xf>
    <xf numFmtId="0" fontId="32" fillId="11" borderId="6"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18" xfId="0" applyFont="1" applyBorder="1" applyAlignment="1">
      <alignment horizontal="left" vertical="center" wrapText="1"/>
    </xf>
    <xf numFmtId="0" fontId="26" fillId="0" borderId="3" xfId="0" applyFont="1" applyBorder="1" applyAlignment="1">
      <alignment horizontal="left" vertical="center" wrapText="1"/>
    </xf>
    <xf numFmtId="0" fontId="26" fillId="0" borderId="2" xfId="0" applyFont="1" applyBorder="1" applyAlignment="1">
      <alignment horizontal="center" vertical="center"/>
    </xf>
    <xf numFmtId="0" fontId="26" fillId="0" borderId="18" xfId="0" applyFont="1" applyBorder="1" applyAlignment="1">
      <alignment horizontal="center" vertical="center"/>
    </xf>
    <xf numFmtId="0" fontId="26" fillId="0" borderId="3" xfId="0" applyFont="1" applyBorder="1" applyAlignment="1">
      <alignment horizontal="center" vertical="center"/>
    </xf>
    <xf numFmtId="0" fontId="26" fillId="10" borderId="2" xfId="0" applyFont="1" applyFill="1" applyBorder="1" applyAlignment="1">
      <alignment horizontal="left" vertical="center" wrapText="1"/>
    </xf>
    <xf numFmtId="0" fontId="26" fillId="10" borderId="18" xfId="0" applyFont="1" applyFill="1" applyBorder="1" applyAlignment="1">
      <alignment horizontal="left" vertical="center" wrapText="1"/>
    </xf>
    <xf numFmtId="0" fontId="26" fillId="10" borderId="3" xfId="0" applyFont="1" applyFill="1" applyBorder="1" applyAlignment="1">
      <alignment horizontal="left" vertical="center" wrapText="1"/>
    </xf>
    <xf numFmtId="0" fontId="12" fillId="0" borderId="85" xfId="0" applyFont="1" applyBorder="1" applyAlignment="1">
      <alignment horizontal="center" vertical="center"/>
    </xf>
    <xf numFmtId="0" fontId="12" fillId="0" borderId="86" xfId="0" applyFont="1" applyBorder="1" applyAlignment="1">
      <alignment horizontal="center" vertical="center"/>
    </xf>
    <xf numFmtId="0" fontId="42" fillId="9" borderId="87" xfId="0" applyFont="1" applyFill="1" applyBorder="1" applyAlignment="1" applyProtection="1">
      <alignment horizontal="left" vertical="center" shrinkToFit="1"/>
      <protection locked="0"/>
    </xf>
    <xf numFmtId="0" fontId="42" fillId="9" borderId="82" xfId="0" applyFont="1" applyFill="1" applyBorder="1" applyAlignment="1" applyProtection="1">
      <alignment horizontal="left" vertical="center" shrinkToFit="1"/>
      <protection locked="0"/>
    </xf>
    <xf numFmtId="0" fontId="42" fillId="9" borderId="88" xfId="0" applyFont="1" applyFill="1" applyBorder="1" applyAlignment="1" applyProtection="1">
      <alignment horizontal="left" vertical="center" shrinkToFit="1"/>
      <protection locked="0"/>
    </xf>
    <xf numFmtId="0" fontId="12" fillId="0" borderId="89" xfId="0" applyFont="1" applyBorder="1" applyAlignment="1">
      <alignment horizontal="center" vertical="center"/>
    </xf>
    <xf numFmtId="0" fontId="12" fillId="0" borderId="22" xfId="0" applyFont="1" applyBorder="1" applyAlignment="1">
      <alignment horizontal="center" vertical="center"/>
    </xf>
    <xf numFmtId="0" fontId="12" fillId="0" borderId="91" xfId="0" applyFont="1" applyBorder="1" applyAlignment="1">
      <alignment horizontal="center" vertical="center"/>
    </xf>
    <xf numFmtId="0" fontId="12" fillId="0" borderId="24" xfId="0" applyFont="1" applyBorder="1" applyAlignment="1">
      <alignment horizontal="center" vertical="center"/>
    </xf>
    <xf numFmtId="0" fontId="12" fillId="0" borderId="93" xfId="0" applyFont="1" applyBorder="1" applyAlignment="1">
      <alignment horizontal="center" vertical="center"/>
    </xf>
    <xf numFmtId="0" fontId="12" fillId="0" borderId="94" xfId="0" applyFont="1" applyBorder="1" applyAlignment="1">
      <alignment horizontal="center" vertical="center"/>
    </xf>
    <xf numFmtId="0" fontId="42" fillId="9" borderId="22" xfId="0" applyFont="1" applyFill="1" applyBorder="1" applyAlignment="1" applyProtection="1">
      <alignment horizontal="left" vertical="center" wrapText="1" shrinkToFit="1"/>
      <protection locked="0"/>
    </xf>
    <xf numFmtId="0" fontId="42" fillId="9" borderId="90" xfId="0" applyFont="1" applyFill="1" applyBorder="1" applyAlignment="1" applyProtection="1">
      <alignment horizontal="left" vertical="center" wrapText="1" shrinkToFit="1"/>
      <protection locked="0"/>
    </xf>
    <xf numFmtId="0" fontId="42" fillId="9" borderId="24" xfId="0" applyFont="1" applyFill="1" applyBorder="1" applyAlignment="1" applyProtection="1">
      <alignment horizontal="left" vertical="center" wrapText="1" shrinkToFit="1"/>
      <protection locked="0"/>
    </xf>
    <xf numFmtId="0" fontId="42" fillId="9" borderId="92" xfId="0" applyFont="1" applyFill="1" applyBorder="1" applyAlignment="1" applyProtection="1">
      <alignment horizontal="left" vertical="center" wrapText="1" shrinkToFit="1"/>
      <protection locked="0"/>
    </xf>
    <xf numFmtId="0" fontId="42" fillId="9" borderId="94" xfId="0" applyFont="1" applyFill="1" applyBorder="1" applyAlignment="1" applyProtection="1">
      <alignment horizontal="left" vertical="center" wrapText="1" shrinkToFit="1"/>
      <protection locked="0"/>
    </xf>
    <xf numFmtId="0" fontId="42" fillId="9" borderId="95" xfId="0" applyFont="1" applyFill="1" applyBorder="1" applyAlignment="1" applyProtection="1">
      <alignment horizontal="left" vertical="center" wrapText="1" shrinkToFit="1"/>
      <protection locked="0"/>
    </xf>
    <xf numFmtId="0" fontId="5" fillId="15" borderId="2" xfId="2" applyFont="1" applyFill="1" applyBorder="1" applyAlignment="1">
      <alignment horizontal="center" vertical="center"/>
    </xf>
    <xf numFmtId="0" fontId="5" fillId="15" borderId="3" xfId="2" applyFont="1" applyFill="1" applyBorder="1" applyAlignment="1">
      <alignment horizontal="center" vertical="center"/>
    </xf>
    <xf numFmtId="0" fontId="5" fillId="15" borderId="18" xfId="2" applyFont="1" applyFill="1" applyBorder="1" applyAlignment="1">
      <alignment horizontal="center" vertical="center"/>
    </xf>
    <xf numFmtId="0" fontId="5" fillId="10" borderId="2" xfId="2" applyFont="1" applyFill="1" applyBorder="1" applyAlignment="1">
      <alignment horizontal="center" vertical="center"/>
    </xf>
    <xf numFmtId="0" fontId="5" fillId="10" borderId="3" xfId="2" applyFont="1" applyFill="1" applyBorder="1" applyAlignment="1">
      <alignment horizontal="center" vertical="center"/>
    </xf>
    <xf numFmtId="0" fontId="53" fillId="16" borderId="0" xfId="2" applyFont="1" applyFill="1" applyAlignment="1" applyProtection="1">
      <alignment horizontal="center" vertical="center"/>
      <protection locked="0"/>
    </xf>
    <xf numFmtId="0" fontId="11" fillId="0" borderId="13" xfId="0" applyFont="1" applyBorder="1" applyAlignment="1">
      <alignment horizontal="left" vertical="center"/>
    </xf>
    <xf numFmtId="0" fontId="11" fillId="0" borderId="20" xfId="0" applyFont="1" applyBorder="1" applyAlignment="1">
      <alignment horizontal="left" vertical="center"/>
    </xf>
    <xf numFmtId="0" fontId="11" fillId="0" borderId="33" xfId="0" applyFont="1" applyBorder="1" applyAlignment="1">
      <alignment horizontal="left" vertical="center"/>
    </xf>
    <xf numFmtId="0" fontId="11" fillId="0" borderId="29" xfId="0" applyFont="1" applyBorder="1" applyAlignment="1">
      <alignment horizontal="left" vertical="center"/>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6" xfId="0" applyFont="1" applyBorder="1" applyAlignment="1">
      <alignment horizontal="distributed" vertical="center"/>
    </xf>
    <xf numFmtId="0" fontId="54" fillId="16" borderId="0" xfId="0" applyFont="1" applyFill="1" applyAlignment="1">
      <alignment horizontal="center" vertical="center" wrapText="1"/>
    </xf>
    <xf numFmtId="58" fontId="11" fillId="0" borderId="0" xfId="0" applyNumberFormat="1" applyFont="1" applyAlignment="1">
      <alignment horizontal="right"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0" borderId="31" xfId="0" applyFont="1" applyBorder="1" applyAlignment="1">
      <alignment horizontal="left" vertical="center" wrapText="1"/>
    </xf>
    <xf numFmtId="0" fontId="11" fillId="0" borderId="0" xfId="0" applyFont="1" applyAlignment="1">
      <alignment horizontal="left" vertical="center" wrapText="1"/>
    </xf>
    <xf numFmtId="0" fontId="11" fillId="0" borderId="32"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21" fillId="16" borderId="26" xfId="0" applyFont="1" applyFill="1" applyBorder="1" applyAlignment="1">
      <alignment horizontal="left" vertical="center"/>
    </xf>
    <xf numFmtId="0" fontId="34" fillId="0" borderId="87" xfId="1" applyFont="1" applyBorder="1" applyAlignment="1">
      <alignment horizontal="distributed" vertical="center" justifyLastLine="1"/>
    </xf>
    <xf numFmtId="0" fontId="34" fillId="0" borderId="82" xfId="1" applyFont="1" applyBorder="1" applyAlignment="1">
      <alignment horizontal="distributed" vertical="center" justifyLastLine="1"/>
    </xf>
    <xf numFmtId="0" fontId="34" fillId="0" borderId="86" xfId="1" applyFont="1" applyBorder="1" applyAlignment="1">
      <alignment horizontal="distributed" vertical="center" justifyLastLine="1"/>
    </xf>
    <xf numFmtId="0" fontId="48" fillId="16" borderId="0" xfId="1" applyFont="1" applyFill="1" applyAlignment="1">
      <alignment horizontal="distributed" vertical="center"/>
    </xf>
    <xf numFmtId="0" fontId="34" fillId="0" borderId="6" xfId="1" applyFont="1" applyBorder="1" applyAlignment="1">
      <alignment horizontal="center" vertical="center" justifyLastLine="1"/>
    </xf>
    <xf numFmtId="0" fontId="34" fillId="0" borderId="6" xfId="1" applyFont="1" applyBorder="1" applyAlignment="1">
      <alignment horizontal="distributed" vertical="center"/>
    </xf>
    <xf numFmtId="0" fontId="2" fillId="4" borderId="22" xfId="1" applyFill="1" applyBorder="1" applyAlignment="1">
      <alignment horizontal="distributed" vertical="center" wrapText="1" justifyLastLine="1"/>
    </xf>
    <xf numFmtId="0" fontId="2" fillId="4" borderId="23" xfId="1" applyFill="1" applyBorder="1" applyAlignment="1">
      <alignment horizontal="distributed" vertical="center" wrapText="1" justifyLastLine="1"/>
    </xf>
    <xf numFmtId="0" fontId="2" fillId="5" borderId="22" xfId="1" applyFill="1" applyBorder="1" applyAlignment="1">
      <alignment horizontal="distributed" vertical="center" wrapText="1" justifyLastLine="1"/>
    </xf>
    <xf numFmtId="0" fontId="2" fillId="5" borderId="23" xfId="1" applyFill="1" applyBorder="1" applyAlignment="1">
      <alignment horizontal="distributed" vertical="center" wrapText="1" justifyLastLine="1"/>
    </xf>
    <xf numFmtId="0" fontId="2" fillId="6" borderId="22" xfId="1" applyFill="1" applyBorder="1" applyAlignment="1">
      <alignment horizontal="distributed" vertical="center" wrapText="1" justifyLastLine="1"/>
    </xf>
    <xf numFmtId="0" fontId="2" fillId="6" borderId="23" xfId="1" applyFill="1" applyBorder="1" applyAlignment="1">
      <alignment horizontal="distributed" vertical="center" wrapText="1" justifyLastLine="1"/>
    </xf>
    <xf numFmtId="0" fontId="2" fillId="0" borderId="22" xfId="1" applyBorder="1" applyAlignment="1">
      <alignment horizontal="distributed" vertical="center" wrapText="1" justifyLastLine="1"/>
    </xf>
    <xf numFmtId="0" fontId="2" fillId="0" borderId="23" xfId="1" applyBorder="1" applyAlignment="1">
      <alignment horizontal="distributed" vertical="center" wrapText="1" justifyLastLine="1"/>
    </xf>
    <xf numFmtId="0" fontId="29" fillId="6" borderId="62" xfId="0" applyFont="1" applyFill="1" applyBorder="1" applyAlignment="1">
      <alignment horizontal="center" vertical="center" textRotation="255"/>
    </xf>
    <xf numFmtId="0" fontId="29" fillId="6" borderId="66" xfId="0" applyFont="1" applyFill="1" applyBorder="1" applyAlignment="1">
      <alignment horizontal="center" vertical="center" textRotation="255"/>
    </xf>
    <xf numFmtId="0" fontId="29" fillId="6" borderId="69" xfId="0" applyFont="1" applyFill="1" applyBorder="1" applyAlignment="1">
      <alignment horizontal="center" vertical="center" textRotation="255"/>
    </xf>
    <xf numFmtId="0" fontId="29" fillId="0" borderId="2" xfId="0" applyFont="1" applyBorder="1" applyAlignment="1">
      <alignment horizontal="center" vertical="center"/>
    </xf>
    <xf numFmtId="0" fontId="29" fillId="0" borderId="18" xfId="0" applyFont="1" applyBorder="1" applyAlignment="1">
      <alignment horizontal="center" vertical="center"/>
    </xf>
    <xf numFmtId="0" fontId="29" fillId="0" borderId="16" xfId="0" applyFont="1" applyBorder="1" applyAlignment="1">
      <alignment horizontal="center" vertical="center"/>
    </xf>
    <xf numFmtId="0" fontId="29" fillId="0" borderId="21" xfId="0" applyFont="1" applyBorder="1" applyAlignment="1">
      <alignment horizontal="center" vertical="center"/>
    </xf>
    <xf numFmtId="0" fontId="29" fillId="0" borderId="34" xfId="0" applyFont="1" applyBorder="1" applyAlignment="1">
      <alignment horizontal="left" vertical="center"/>
    </xf>
    <xf numFmtId="0" fontId="29" fillId="0" borderId="26" xfId="0" applyFont="1" applyBorder="1" applyAlignment="1">
      <alignment horizontal="left" vertical="center"/>
    </xf>
    <xf numFmtId="0" fontId="29" fillId="0" borderId="13" xfId="0" applyFont="1" applyBorder="1" applyAlignment="1">
      <alignment horizontal="left" vertical="center"/>
    </xf>
    <xf numFmtId="0" fontId="29" fillId="0" borderId="20"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6" fillId="4" borderId="13" xfId="0" applyFont="1" applyFill="1" applyBorder="1" applyAlignment="1">
      <alignment horizontal="left" vertical="center"/>
    </xf>
    <xf numFmtId="0" fontId="26" fillId="4" borderId="20" xfId="0" applyFont="1" applyFill="1" applyBorder="1" applyAlignment="1">
      <alignment horizontal="left" vertical="center"/>
    </xf>
    <xf numFmtId="0" fontId="26" fillId="5" borderId="33" xfId="0" applyFont="1" applyFill="1" applyBorder="1" applyAlignment="1">
      <alignment horizontal="left" vertical="center"/>
    </xf>
    <xf numFmtId="0" fontId="26" fillId="5" borderId="29" xfId="0" applyFont="1" applyFill="1" applyBorder="1" applyAlignment="1">
      <alignment horizontal="left" vertical="center"/>
    </xf>
    <xf numFmtId="0" fontId="26" fillId="0" borderId="25" xfId="0" applyFont="1" applyBorder="1" applyAlignment="1">
      <alignment horizontal="left" vertical="center"/>
    </xf>
    <xf numFmtId="0" fontId="26" fillId="0" borderId="26" xfId="0" applyFont="1" applyBorder="1" applyAlignment="1">
      <alignment horizontal="left" vertical="center"/>
    </xf>
    <xf numFmtId="0" fontId="29" fillId="4" borderId="37" xfId="0" applyFont="1" applyFill="1" applyBorder="1" applyAlignment="1">
      <alignment horizontal="center" vertical="center" textRotation="255"/>
    </xf>
    <xf numFmtId="0" fontId="29" fillId="4" borderId="41" xfId="0" applyFont="1" applyFill="1" applyBorder="1" applyAlignment="1">
      <alignment horizontal="center" vertical="center" textRotation="255"/>
    </xf>
    <xf numFmtId="0" fontId="29" fillId="4" borderId="46" xfId="0" applyFont="1" applyFill="1" applyBorder="1" applyAlignment="1">
      <alignment horizontal="center" vertical="center" textRotation="255"/>
    </xf>
    <xf numFmtId="0" fontId="29" fillId="4" borderId="13" xfId="0" applyFont="1" applyFill="1" applyBorder="1" applyAlignment="1">
      <alignment horizontal="left" vertical="center"/>
    </xf>
    <xf numFmtId="0" fontId="29" fillId="4" borderId="20" xfId="0" applyFont="1" applyFill="1" applyBorder="1" applyAlignment="1">
      <alignment horizontal="left" vertical="center"/>
    </xf>
    <xf numFmtId="0" fontId="29" fillId="4" borderId="18" xfId="0" applyFont="1" applyFill="1" applyBorder="1" applyAlignment="1">
      <alignment horizontal="left" vertical="center"/>
    </xf>
    <xf numFmtId="0" fontId="29" fillId="5" borderId="50" xfId="0" applyFont="1" applyFill="1" applyBorder="1" applyAlignment="1">
      <alignment horizontal="center" vertical="center" textRotation="255"/>
    </xf>
    <xf numFmtId="0" fontId="29" fillId="5" borderId="54" xfId="0" applyFont="1" applyFill="1" applyBorder="1" applyAlignment="1">
      <alignment horizontal="center" vertical="center" textRotation="255"/>
    </xf>
    <xf numFmtId="0" fontId="29" fillId="5" borderId="57" xfId="0" applyFont="1" applyFill="1" applyBorder="1" applyAlignment="1">
      <alignment horizontal="center" vertical="center" textRotation="255"/>
    </xf>
    <xf numFmtId="0" fontId="29" fillId="5" borderId="2" xfId="0" applyFont="1" applyFill="1" applyBorder="1" applyAlignment="1">
      <alignment horizontal="left" vertical="center"/>
    </xf>
    <xf numFmtId="0" fontId="29" fillId="5" borderId="18" xfId="0" applyFont="1" applyFill="1" applyBorder="1" applyAlignment="1">
      <alignment horizontal="left" vertical="center"/>
    </xf>
    <xf numFmtId="0" fontId="28" fillId="16" borderId="0" xfId="0" applyFont="1" applyFill="1" applyAlignment="1">
      <alignment horizontal="center" vertical="center"/>
    </xf>
    <xf numFmtId="58" fontId="26" fillId="0" borderId="0" xfId="0" applyNumberFormat="1" applyFont="1" applyAlignment="1">
      <alignment horizontal="right" vertical="center"/>
    </xf>
    <xf numFmtId="0" fontId="26" fillId="0" borderId="0" xfId="0" applyFont="1" applyAlignment="1">
      <alignment horizontal="center" vertical="center"/>
    </xf>
    <xf numFmtId="182" fontId="26" fillId="0" borderId="16" xfId="0" applyNumberFormat="1" applyFont="1" applyBorder="1" applyAlignment="1">
      <alignment horizontal="right" vertical="center" shrinkToFit="1"/>
    </xf>
    <xf numFmtId="182" fontId="26" fillId="0" borderId="21" xfId="0" applyNumberFormat="1" applyFont="1" applyBorder="1" applyAlignment="1">
      <alignment horizontal="right" vertical="center" shrinkToFit="1"/>
    </xf>
    <xf numFmtId="0" fontId="26" fillId="0" borderId="18" xfId="0" applyFont="1" applyBorder="1" applyAlignment="1">
      <alignment vertical="center"/>
    </xf>
    <xf numFmtId="182" fontId="26" fillId="0" borderId="0" xfId="0" applyNumberFormat="1" applyFont="1" applyAlignment="1">
      <alignment horizontal="right" vertical="center" shrinkToFit="1"/>
    </xf>
    <xf numFmtId="0" fontId="26" fillId="0" borderId="0" xfId="0" applyFont="1" applyAlignment="1">
      <alignment horizontal="left" vertical="center"/>
    </xf>
    <xf numFmtId="0" fontId="55" fillId="16" borderId="0" xfId="2" applyFont="1" applyFill="1" applyAlignment="1">
      <alignment horizontal="center" vertical="center"/>
    </xf>
    <xf numFmtId="0" fontId="9" fillId="10" borderId="2" xfId="2" applyFont="1" applyFill="1" applyBorder="1" applyAlignment="1">
      <alignment horizontal="center" vertical="center"/>
    </xf>
    <xf numFmtId="0" fontId="9" fillId="10" borderId="3" xfId="2" applyFont="1" applyFill="1" applyBorder="1" applyAlignment="1">
      <alignment horizontal="center" vertical="center"/>
    </xf>
    <xf numFmtId="0" fontId="11" fillId="0" borderId="13" xfId="0" applyFont="1" applyBorder="1" applyAlignment="1">
      <alignment horizontal="center" vertical="center"/>
    </xf>
    <xf numFmtId="0" fontId="11" fillId="0" borderId="16" xfId="0" applyFont="1" applyBorder="1" applyAlignment="1">
      <alignment horizontal="center" vertical="center"/>
    </xf>
    <xf numFmtId="0" fontId="7" fillId="0" borderId="22" xfId="0" applyFont="1" applyBorder="1" applyAlignment="1">
      <alignment horizontal="distributed" vertical="center" wrapText="1" justifyLastLine="1"/>
    </xf>
    <xf numFmtId="0" fontId="11" fillId="0" borderId="23" xfId="0" applyFont="1" applyBorder="1" applyAlignment="1">
      <alignment horizontal="distributed" vertical="center" justifyLastLine="1"/>
    </xf>
    <xf numFmtId="0" fontId="7" fillId="10" borderId="2" xfId="2" applyFill="1" applyBorder="1" applyAlignment="1">
      <alignment horizontal="center" vertical="center"/>
    </xf>
    <xf numFmtId="0" fontId="7" fillId="10" borderId="18" xfId="2" applyFill="1" applyBorder="1" applyAlignment="1">
      <alignment horizontal="center" vertical="center"/>
    </xf>
    <xf numFmtId="0" fontId="7" fillId="10" borderId="3" xfId="2" applyFill="1" applyBorder="1" applyAlignment="1">
      <alignment horizontal="center" vertical="center"/>
    </xf>
    <xf numFmtId="0" fontId="2" fillId="0" borderId="2" xfId="1" applyBorder="1" applyAlignment="1">
      <alignment horizontal="distributed" vertical="center" wrapText="1"/>
    </xf>
    <xf numFmtId="0" fontId="2" fillId="0" borderId="18" xfId="1" applyBorder="1" applyAlignment="1">
      <alignment horizontal="distributed" vertical="center" wrapText="1"/>
    </xf>
    <xf numFmtId="0" fontId="2" fillId="0" borderId="3" xfId="1" applyBorder="1" applyAlignment="1">
      <alignment horizontal="distributed" vertical="center" wrapText="1"/>
    </xf>
    <xf numFmtId="0" fontId="2" fillId="0" borderId="6" xfId="1" applyBorder="1" applyAlignment="1">
      <alignment horizontal="center" vertical="center" wrapText="1" justifyLastLine="1"/>
    </xf>
    <xf numFmtId="0" fontId="2" fillId="0" borderId="75" xfId="1" applyBorder="1" applyAlignment="1">
      <alignment horizontal="distributed" vertical="center" wrapText="1"/>
    </xf>
    <xf numFmtId="0" fontId="2" fillId="0" borderId="2" xfId="1" applyBorder="1" applyAlignment="1">
      <alignment horizontal="distributed" vertical="center"/>
    </xf>
    <xf numFmtId="0" fontId="2" fillId="0" borderId="18" xfId="1" applyBorder="1" applyAlignment="1">
      <alignment horizontal="distributed" vertical="center"/>
    </xf>
    <xf numFmtId="0" fontId="2" fillId="0" borderId="3" xfId="1" applyBorder="1" applyAlignment="1">
      <alignment horizontal="distributed" vertical="center"/>
    </xf>
    <xf numFmtId="0" fontId="2" fillId="4" borderId="13" xfId="1" applyFill="1" applyBorder="1" applyAlignment="1">
      <alignment horizontal="distributed" vertical="center"/>
    </xf>
    <xf numFmtId="0" fontId="2" fillId="4" borderId="20" xfId="1" applyFill="1" applyBorder="1" applyAlignment="1">
      <alignment horizontal="distributed" vertical="center"/>
    </xf>
    <xf numFmtId="0" fontId="2" fillId="4" borderId="15" xfId="1" applyFill="1" applyBorder="1" applyAlignment="1">
      <alignment horizontal="distributed" vertical="center"/>
    </xf>
    <xf numFmtId="0" fontId="2" fillId="7" borderId="13" xfId="1" applyFill="1" applyBorder="1" applyAlignment="1">
      <alignment horizontal="distributed" vertical="center"/>
    </xf>
    <xf numFmtId="0" fontId="2" fillId="7" borderId="20" xfId="1" applyFill="1" applyBorder="1" applyAlignment="1">
      <alignment horizontal="distributed" vertical="center"/>
    </xf>
    <xf numFmtId="0" fontId="2" fillId="7" borderId="15" xfId="1" applyFill="1" applyBorder="1" applyAlignment="1">
      <alignment horizontal="distributed" vertical="center"/>
    </xf>
    <xf numFmtId="0" fontId="2" fillId="6" borderId="13" xfId="1" applyFill="1" applyBorder="1" applyAlignment="1">
      <alignment horizontal="distributed" vertical="center"/>
    </xf>
    <xf numFmtId="0" fontId="2" fillId="6" borderId="20" xfId="1" applyFill="1" applyBorder="1" applyAlignment="1">
      <alignment horizontal="distributed" vertical="center"/>
    </xf>
    <xf numFmtId="0" fontId="2" fillId="6" borderId="15" xfId="1" applyFill="1" applyBorder="1" applyAlignment="1">
      <alignment horizontal="distributed" vertical="center"/>
    </xf>
    <xf numFmtId="0" fontId="2" fillId="0" borderId="13" xfId="1" applyBorder="1" applyAlignment="1">
      <alignment horizontal="distributed" vertical="center"/>
    </xf>
    <xf numFmtId="0" fontId="2" fillId="0" borderId="20" xfId="1" applyBorder="1" applyAlignment="1">
      <alignment horizontal="distributed" vertical="center"/>
    </xf>
    <xf numFmtId="0" fontId="2" fillId="0" borderId="15" xfId="1" applyBorder="1" applyAlignment="1">
      <alignment horizontal="distributed" vertical="center"/>
    </xf>
    <xf numFmtId="0" fontId="9" fillId="0" borderId="0" xfId="1" applyFont="1" applyAlignment="1">
      <alignment horizontal="left" vertical="center"/>
    </xf>
    <xf numFmtId="0" fontId="35" fillId="0" borderId="22" xfId="1" applyFont="1" applyBorder="1" applyAlignment="1">
      <alignment horizontal="center" vertical="center" justifyLastLine="1"/>
    </xf>
    <xf numFmtId="0" fontId="35" fillId="0" borderId="23" xfId="1" applyFont="1" applyBorder="1" applyAlignment="1">
      <alignment horizontal="center" vertical="center" justifyLastLine="1"/>
    </xf>
    <xf numFmtId="0" fontId="35" fillId="0" borderId="22" xfId="1" applyFont="1" applyBorder="1" applyAlignment="1">
      <alignment horizontal="center" justifyLastLine="1"/>
    </xf>
    <xf numFmtId="0" fontId="35" fillId="0" borderId="23" xfId="1" applyFont="1" applyBorder="1" applyAlignment="1">
      <alignment horizontal="center" justifyLastLine="1"/>
    </xf>
    <xf numFmtId="0" fontId="35" fillId="0" borderId="22" xfId="1" applyFont="1" applyBorder="1" applyAlignment="1">
      <alignment horizontal="center" vertical="center" wrapText="1" justifyLastLine="1"/>
    </xf>
    <xf numFmtId="0" fontId="35" fillId="0" borderId="23" xfId="1" applyFont="1" applyBorder="1" applyAlignment="1">
      <alignment horizontal="center" vertical="center" wrapText="1" justifyLastLine="1"/>
    </xf>
    <xf numFmtId="0" fontId="37" fillId="16" borderId="0" xfId="1" applyFont="1" applyFill="1" applyAlignment="1">
      <alignment horizontal="center" vertical="center"/>
    </xf>
    <xf numFmtId="0" fontId="37" fillId="16" borderId="21" xfId="1" applyFont="1" applyFill="1" applyBorder="1" applyAlignment="1">
      <alignment horizontal="center" vertical="center"/>
    </xf>
    <xf numFmtId="0" fontId="35" fillId="0" borderId="2" xfId="1" applyFont="1" applyBorder="1" applyAlignment="1">
      <alignment horizontal="center" vertical="center" justifyLastLine="1"/>
    </xf>
    <xf numFmtId="0" fontId="35" fillId="0" borderId="3" xfId="1" applyFont="1" applyBorder="1" applyAlignment="1">
      <alignment horizontal="center" vertical="center" justifyLastLine="1"/>
    </xf>
    <xf numFmtId="0" fontId="35" fillId="0" borderId="18" xfId="1" applyFont="1" applyBorder="1" applyAlignment="1">
      <alignment horizontal="center" vertical="center" justifyLastLine="1"/>
    </xf>
    <xf numFmtId="0" fontId="2" fillId="10" borderId="20" xfId="2" applyFont="1" applyFill="1" applyBorder="1" applyAlignment="1">
      <alignment horizontal="left" vertical="center" wrapText="1"/>
    </xf>
    <xf numFmtId="0" fontId="2" fillId="10" borderId="0" xfId="2" applyFont="1" applyFill="1" applyAlignment="1">
      <alignment horizontal="left" vertical="center" wrapText="1"/>
    </xf>
    <xf numFmtId="0" fontId="59" fillId="10" borderId="0" xfId="2" applyFont="1" applyFill="1">
      <alignment vertical="center"/>
    </xf>
    <xf numFmtId="0" fontId="60" fillId="10" borderId="0" xfId="2" applyFont="1" applyFill="1">
      <alignment vertical="center"/>
    </xf>
    <xf numFmtId="38" fontId="2" fillId="10" borderId="13" xfId="3" applyFont="1" applyFill="1" applyBorder="1">
      <alignment vertical="center"/>
    </xf>
    <xf numFmtId="38" fontId="2" fillId="10" borderId="15" xfId="3" applyFont="1" applyFill="1" applyBorder="1">
      <alignment vertical="center"/>
    </xf>
    <xf numFmtId="38" fontId="2" fillId="10" borderId="14" xfId="3" applyFont="1" applyFill="1" applyBorder="1">
      <alignment vertical="center"/>
    </xf>
    <xf numFmtId="38" fontId="2" fillId="10" borderId="1" xfId="3" applyFont="1" applyFill="1" applyBorder="1">
      <alignment vertical="center"/>
    </xf>
    <xf numFmtId="38" fontId="2" fillId="10" borderId="16" xfId="3" applyFont="1" applyFill="1" applyBorder="1">
      <alignment vertical="center"/>
    </xf>
    <xf numFmtId="38" fontId="2" fillId="10" borderId="17" xfId="3" applyFont="1" applyFill="1" applyBorder="1">
      <alignment vertical="center"/>
    </xf>
    <xf numFmtId="0" fontId="2" fillId="10" borderId="13" xfId="2" applyFont="1" applyFill="1" applyBorder="1">
      <alignment vertical="center"/>
    </xf>
    <xf numFmtId="0" fontId="2" fillId="10" borderId="2" xfId="2" applyFont="1" applyFill="1" applyBorder="1" applyAlignment="1">
      <alignment horizontal="center" vertical="center"/>
    </xf>
    <xf numFmtId="0" fontId="2" fillId="10" borderId="3" xfId="2" applyFont="1" applyFill="1" applyBorder="1" applyAlignment="1">
      <alignment horizontal="center" vertical="center"/>
    </xf>
    <xf numFmtId="0" fontId="2" fillId="10" borderId="14" xfId="2" applyFont="1" applyFill="1" applyBorder="1">
      <alignment vertical="center"/>
    </xf>
    <xf numFmtId="0" fontId="2" fillId="10" borderId="14" xfId="2" applyFont="1" applyFill="1" applyBorder="1" applyAlignment="1">
      <alignment horizontal="center" vertical="center"/>
    </xf>
    <xf numFmtId="0" fontId="2" fillId="10" borderId="1" xfId="2" applyFont="1" applyFill="1" applyBorder="1" applyAlignment="1">
      <alignment horizontal="center" vertical="center"/>
    </xf>
    <xf numFmtId="0" fontId="2" fillId="10" borderId="13" xfId="2" applyFont="1" applyFill="1" applyBorder="1" applyAlignment="1">
      <alignment horizontal="center" vertical="center"/>
    </xf>
    <xf numFmtId="0" fontId="2" fillId="10" borderId="16" xfId="2" applyFont="1" applyFill="1" applyBorder="1" applyAlignment="1">
      <alignment horizontal="center" vertical="center"/>
    </xf>
  </cellXfs>
  <cellStyles count="16">
    <cellStyle name="パーセント 2" xfId="6" xr:uid="{84A5075C-F60D-42E9-B236-D25B529517D9}"/>
    <cellStyle name="ハイパーリンク 2" xfId="15" xr:uid="{D14F66FE-873C-4770-BE46-C5A08608C52B}"/>
    <cellStyle name="桁区切り 2" xfId="3" xr:uid="{8A83FED1-7206-4ED6-BB6F-183FA0DF3B12}"/>
    <cellStyle name="桁区切り 2 2" xfId="7" xr:uid="{A3615C5F-07C9-4AC9-AB14-55C3B822C30F}"/>
    <cellStyle name="桁区切り 2 2 2" xfId="8" xr:uid="{A7484909-F022-48F3-8B2A-8D4BB47C857E}"/>
    <cellStyle name="標準" xfId="0" builtinId="0"/>
    <cellStyle name="標準 10" xfId="11" xr:uid="{ECFA8F48-A14B-4163-8563-2105C3868680}"/>
    <cellStyle name="標準 2" xfId="2" xr:uid="{A56F8BD6-93A2-4359-931E-F22C384A9AF6}"/>
    <cellStyle name="標準 2 2" xfId="4" xr:uid="{E9C5DE8E-8156-433B-A4B2-3095EF6A7AD8}"/>
    <cellStyle name="標準 2 2 2" xfId="14" xr:uid="{15F2ED49-DE24-4D1A-B58D-ECA674001801}"/>
    <cellStyle name="標準 3" xfId="1" xr:uid="{89B70371-E29F-49EB-B5BD-692637BAB035}"/>
    <cellStyle name="標準 38" xfId="12" xr:uid="{CE7EF96E-32F3-4356-BAFB-2EC541BE2975}"/>
    <cellStyle name="標準 5" xfId="13" xr:uid="{BA7C155E-9699-4EFC-AD96-70967CB570DA}"/>
    <cellStyle name="標準 7" xfId="5" xr:uid="{1F461853-3128-4FCB-AD6E-74C2E4C9F3E3}"/>
    <cellStyle name="標準 7 7" xfId="10" xr:uid="{2728742B-9121-482A-B517-B58616EA1171}"/>
    <cellStyle name="標準_tool_1" xfId="9" xr:uid="{014BE30A-D352-4999-89B2-FA89ABC6B0C2}"/>
  </cellStyles>
  <dxfs count="0"/>
  <tableStyles count="0" defaultTableStyle="TableStyleMedium2" defaultPivotStyle="PivotStyleLight16"/>
  <colors>
    <mruColors>
      <color rgb="FF0000FF"/>
      <color rgb="FF1F497D"/>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ＭＳ Ｐ明朝" panose="02020600040205080304" pitchFamily="18" charset="-128"/>
                <a:ea typeface="ＭＳ Ｐ明朝" panose="02020600040205080304" pitchFamily="18" charset="-128"/>
              </a:defRPr>
            </a:pPr>
            <a:r>
              <a:rPr lang="ja-JP" altLang="en-US" sz="1200">
                <a:latin typeface="ＭＳ Ｐ明朝" panose="02020600040205080304" pitchFamily="18" charset="-128"/>
                <a:ea typeface="ＭＳ Ｐ明朝" panose="02020600040205080304" pitchFamily="18" charset="-128"/>
              </a:rPr>
              <a:t>生産誘発額</a:t>
            </a:r>
            <a:endParaRPr lang="en-US" altLang="ja-JP" sz="1200">
              <a:latin typeface="ＭＳ Ｐ明朝" panose="02020600040205080304" pitchFamily="18" charset="-128"/>
              <a:ea typeface="ＭＳ Ｐ明朝" panose="02020600040205080304" pitchFamily="18" charset="-128"/>
            </a:endParaRPr>
          </a:p>
          <a:p>
            <a:pPr>
              <a:defRPr sz="1200">
                <a:latin typeface="ＭＳ Ｐ明朝" panose="02020600040205080304" pitchFamily="18" charset="-128"/>
                <a:ea typeface="ＭＳ Ｐ明朝" panose="02020600040205080304" pitchFamily="18" charset="-128"/>
              </a:defRPr>
            </a:pPr>
            <a:r>
              <a:rPr lang="ja-JP" altLang="en-US" sz="1200">
                <a:latin typeface="ＭＳ Ｐ明朝" panose="02020600040205080304" pitchFamily="18" charset="-128"/>
                <a:ea typeface="ＭＳ Ｐ明朝" panose="02020600040205080304" pitchFamily="18" charset="-128"/>
              </a:rPr>
              <a:t>上位</a:t>
            </a:r>
            <a:r>
              <a:rPr lang="en-US" altLang="ja-JP" sz="1200">
                <a:latin typeface="ＭＳ Ｐ明朝" panose="02020600040205080304" pitchFamily="18" charset="-128"/>
                <a:ea typeface="ＭＳ Ｐ明朝" panose="02020600040205080304" pitchFamily="18" charset="-128"/>
              </a:rPr>
              <a:t>10</a:t>
            </a:r>
            <a:r>
              <a:rPr lang="ja-JP" altLang="en-US" sz="1200">
                <a:latin typeface="ＭＳ Ｐ明朝" panose="02020600040205080304" pitchFamily="18" charset="-128"/>
                <a:ea typeface="ＭＳ Ｐ明朝" panose="02020600040205080304" pitchFamily="18" charset="-128"/>
              </a:rPr>
              <a:t>部門</a:t>
            </a:r>
          </a:p>
        </c:rich>
      </c:tx>
      <c:layout>
        <c:manualLayout>
          <c:xMode val="edge"/>
          <c:yMode val="edge"/>
          <c:x val="0.14896445355736601"/>
          <c:y val="9.378739726310651E-3"/>
        </c:manualLayout>
      </c:layout>
      <c:overlay val="0"/>
    </c:title>
    <c:autoTitleDeleted val="0"/>
    <c:plotArea>
      <c:layout>
        <c:manualLayout>
          <c:layoutTarget val="inner"/>
          <c:xMode val="edge"/>
          <c:yMode val="edge"/>
          <c:x val="2.2751413489287282E-2"/>
          <c:y val="0.17023926494312014"/>
          <c:w val="0.87015025398590151"/>
          <c:h val="0.42689143148738318"/>
        </c:manualLayout>
      </c:layout>
      <c:barChart>
        <c:barDir val="col"/>
        <c:grouping val="stacked"/>
        <c:varyColors val="0"/>
        <c:ser>
          <c:idx val="3"/>
          <c:order val="0"/>
          <c:tx>
            <c:strRef>
              <c:f>結果!$H$37</c:f>
              <c:strCache>
                <c:ptCount val="1"/>
                <c:pt idx="0">
                  <c:v>間接２次波及効果</c:v>
                </c:pt>
              </c:strCache>
            </c:strRef>
          </c:tx>
          <c:spPr>
            <a:pattFill prst="dashHorz">
              <a:fgClr>
                <a:schemeClr val="bg1"/>
              </a:fgClr>
              <a:bgClr>
                <a:schemeClr val="accent3">
                  <a:lumMod val="60000"/>
                  <a:lumOff val="40000"/>
                </a:schemeClr>
              </a:bgClr>
            </a:pattFill>
            <a:ln>
              <a:solidFill>
                <a:prstClr val="black"/>
              </a:solidFill>
            </a:ln>
          </c:spPr>
          <c:invertIfNegative val="0"/>
          <c:cat>
            <c:multiLvlStrRef>
              <c:f>結果!$E$38:$E$47</c:f>
            </c:multiLvlStrRef>
          </c:cat>
          <c:val>
            <c:numRef>
              <c:f>結果!$H$38:$H$47</c:f>
              <c:numCache>
                <c:formatCode>#,##0;"△ "#,##0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9BF-4C5D-B1B1-FE3FB5762A7A}"/>
            </c:ext>
          </c:extLst>
        </c:ser>
        <c:ser>
          <c:idx val="2"/>
          <c:order val="1"/>
          <c:tx>
            <c:strRef>
              <c:f>結果!$G$37</c:f>
              <c:strCache>
                <c:ptCount val="1"/>
                <c:pt idx="0">
                  <c:v>間接１次波及効果</c:v>
                </c:pt>
              </c:strCache>
            </c:strRef>
          </c:tx>
          <c:spPr>
            <a:pattFill prst="ltUpDiag">
              <a:fgClr>
                <a:schemeClr val="bg1"/>
              </a:fgClr>
              <a:bgClr>
                <a:schemeClr val="tx2">
                  <a:lumMod val="60000"/>
                  <a:lumOff val="40000"/>
                </a:schemeClr>
              </a:bgClr>
            </a:pattFill>
            <a:ln>
              <a:solidFill>
                <a:prstClr val="black"/>
              </a:solidFill>
            </a:ln>
          </c:spPr>
          <c:invertIfNegative val="0"/>
          <c:cat>
            <c:multiLvlStrRef>
              <c:f>結果!$E$38:$E$47</c:f>
            </c:multiLvlStrRef>
          </c:cat>
          <c:val>
            <c:numRef>
              <c:f>結果!$G$38:$G$47</c:f>
              <c:numCache>
                <c:formatCode>#,##0;"△ "#,##0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9BF-4C5D-B1B1-FE3FB5762A7A}"/>
            </c:ext>
          </c:extLst>
        </c:ser>
        <c:ser>
          <c:idx val="1"/>
          <c:order val="2"/>
          <c:tx>
            <c:v>直接効果</c:v>
          </c:tx>
          <c:spPr>
            <a:solidFill>
              <a:schemeClr val="accent2">
                <a:lumMod val="40000"/>
                <a:lumOff val="60000"/>
              </a:schemeClr>
            </a:solidFill>
            <a:ln>
              <a:solidFill>
                <a:schemeClr val="tx1"/>
              </a:solidFill>
            </a:ln>
          </c:spPr>
          <c:invertIfNegative val="0"/>
          <c:cat>
            <c:multiLvlStrRef>
              <c:f>結果!$E$38:$E$47</c:f>
            </c:multiLvlStrRef>
          </c:cat>
          <c:val>
            <c:numRef>
              <c:f>結果!$F$38:$F$47</c:f>
              <c:numCache>
                <c:formatCode>#,##0;"△ "#,##0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9BF-4C5D-B1B1-FE3FB5762A7A}"/>
            </c:ext>
          </c:extLst>
        </c:ser>
        <c:dLbls>
          <c:showLegendKey val="0"/>
          <c:showVal val="0"/>
          <c:showCatName val="0"/>
          <c:showSerName val="0"/>
          <c:showPercent val="0"/>
          <c:showBubbleSize val="0"/>
        </c:dLbls>
        <c:gapWidth val="40"/>
        <c:overlap val="100"/>
        <c:axId val="701520120"/>
        <c:axId val="701521296"/>
      </c:barChart>
      <c:lineChart>
        <c:grouping val="standard"/>
        <c:varyColors val="0"/>
        <c:ser>
          <c:idx val="0"/>
          <c:order val="3"/>
          <c:tx>
            <c:strRef>
              <c:f>結果!$I$37</c:f>
              <c:strCache>
                <c:ptCount val="1"/>
                <c:pt idx="0">
                  <c:v>総合効果</c:v>
                </c:pt>
              </c:strCache>
            </c:strRef>
          </c:tx>
          <c:spPr>
            <a:ln w="1270">
              <a:solidFill>
                <a:schemeClr val="bg1">
                  <a:alpha val="1000"/>
                </a:schemeClr>
              </a:solidFill>
              <a:prstDash val="sysDot"/>
            </a:ln>
          </c:spPr>
          <c:marker>
            <c:symbol val="none"/>
          </c:marker>
          <c:dLbls>
            <c:spPr>
              <a:noFill/>
              <a:ln>
                <a:noFill/>
              </a:ln>
              <a:effectLst/>
            </c:spPr>
            <c:txPr>
              <a:bodyPr rot="0" vertOverflow="overflow" horzOverflow="overflow" wrap="none" lIns="18000" tIns="0" rIns="0" bIns="0" anchor="ctr">
                <a:spAutoFit/>
              </a:bodyPr>
              <a:lstStyle/>
              <a:p>
                <a:pPr>
                  <a:defRPr sz="800" spc="-1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multiLvlStrRef>
              <c:f>結果!$E$38:$E$47</c:f>
            </c:multiLvlStrRef>
          </c:cat>
          <c:val>
            <c:numRef>
              <c:f>結果!$I$38:$I$47</c:f>
              <c:numCache>
                <c:formatCode>#,##0;"△ "#,##0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3-E9BF-4C5D-B1B1-FE3FB5762A7A}"/>
            </c:ext>
          </c:extLst>
        </c:ser>
        <c:dLbls>
          <c:showLegendKey val="0"/>
          <c:showVal val="0"/>
          <c:showCatName val="0"/>
          <c:showSerName val="0"/>
          <c:showPercent val="0"/>
          <c:showBubbleSize val="0"/>
        </c:dLbls>
        <c:marker val="1"/>
        <c:smooth val="0"/>
        <c:axId val="701520120"/>
        <c:axId val="701521296"/>
      </c:lineChart>
      <c:catAx>
        <c:axId val="701520120"/>
        <c:scaling>
          <c:orientation val="minMax"/>
        </c:scaling>
        <c:delete val="0"/>
        <c:axPos val="b"/>
        <c:numFmt formatCode="General" sourceLinked="1"/>
        <c:majorTickMark val="out"/>
        <c:minorTickMark val="none"/>
        <c:tickLblPos val="nextTo"/>
        <c:txPr>
          <a:bodyPr rot="3300000" vert="horz"/>
          <a:lstStyle/>
          <a:p>
            <a:pPr>
              <a:defRPr sz="700" b="0" i="0" baseline="0">
                <a:latin typeface="ＭＳ Ｐ明朝" panose="02020600040205080304" pitchFamily="18" charset="-128"/>
                <a:ea typeface="ＭＳ Ｐ明朝" panose="02020600040205080304" pitchFamily="18" charset="-128"/>
              </a:defRPr>
            </a:pPr>
            <a:endParaRPr lang="ja-JP"/>
          </a:p>
        </c:txPr>
        <c:crossAx val="701521296"/>
        <c:crosses val="autoZero"/>
        <c:auto val="1"/>
        <c:lblAlgn val="ctr"/>
        <c:lblOffset val="100"/>
        <c:noMultiLvlLbl val="0"/>
      </c:catAx>
      <c:valAx>
        <c:axId val="701521296"/>
        <c:scaling>
          <c:orientation val="minMax"/>
        </c:scaling>
        <c:delete val="1"/>
        <c:axPos val="l"/>
        <c:numFmt formatCode="#,##0_ ;[Red]\-#,##0\ " sourceLinked="0"/>
        <c:majorTickMark val="out"/>
        <c:minorTickMark val="none"/>
        <c:tickLblPos val="nextTo"/>
        <c:crossAx val="701520120"/>
        <c:crosses val="autoZero"/>
        <c:crossBetween val="between"/>
      </c:valAx>
    </c:plotArea>
    <c:legend>
      <c:legendPos val="r"/>
      <c:legendEntry>
        <c:idx val="3"/>
        <c:txPr>
          <a:bodyPr/>
          <a:lstStyle/>
          <a:p>
            <a:pPr>
              <a:defRPr sz="100" baseline="30000">
                <a:solidFill>
                  <a:schemeClr val="bg1"/>
                </a:solidFill>
                <a:latin typeface="ＭＳ Ｐ明朝" panose="02020600040205080304" pitchFamily="18" charset="-128"/>
                <a:ea typeface="ＭＳ Ｐ明朝" panose="02020600040205080304" pitchFamily="18" charset="-128"/>
              </a:defRPr>
            </a:pPr>
            <a:endParaRPr lang="ja-JP"/>
          </a:p>
        </c:txPr>
      </c:legendEntry>
      <c:layout>
        <c:manualLayout>
          <c:xMode val="edge"/>
          <c:yMode val="edge"/>
          <c:x val="0.43259601776430578"/>
          <c:y val="4.5623507109564723E-3"/>
          <c:w val="0.54218082930298295"/>
          <c:h val="0.22357312967515519"/>
        </c:manualLayout>
      </c:layout>
      <c:overlay val="1"/>
      <c:txPr>
        <a:bodyPr/>
        <a:lstStyle/>
        <a:p>
          <a:pPr>
            <a:defRPr sz="1000" baseline="0">
              <a:latin typeface="ＭＳ Ｐ明朝" panose="02020600040205080304" pitchFamily="18" charset="-128"/>
              <a:ea typeface="ＭＳ Ｐ明朝" panose="02020600040205080304" pitchFamily="18" charset="-128"/>
            </a:defRPr>
          </a:pPr>
          <a:endParaRPr lang="ja-JP"/>
        </a:p>
      </c:txPr>
    </c:legend>
    <c:plotVisOnly val="1"/>
    <c:dispBlanksAs val="gap"/>
    <c:showDLblsOverMax val="0"/>
  </c:chart>
  <c:spPr>
    <a:ln>
      <a:solidFill>
        <a:prstClr val="black"/>
      </a:solidFill>
    </a:ln>
  </c:sp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ＭＳ Ｐ明朝" panose="02020600040205080304" pitchFamily="18" charset="-128"/>
                <a:ea typeface="ＭＳ Ｐ明朝" panose="02020600040205080304" pitchFamily="18" charset="-128"/>
              </a:defRPr>
            </a:pPr>
            <a:r>
              <a:rPr lang="ja-JP" altLang="en-US" sz="1200">
                <a:latin typeface="ＭＳ Ｐ明朝" panose="02020600040205080304" pitchFamily="18" charset="-128"/>
                <a:ea typeface="ＭＳ Ｐ明朝" panose="02020600040205080304" pitchFamily="18" charset="-128"/>
              </a:rPr>
              <a:t>経済波及効果</a:t>
            </a:r>
          </a:p>
        </c:rich>
      </c:tx>
      <c:overlay val="0"/>
    </c:title>
    <c:autoTitleDeleted val="0"/>
    <c:plotArea>
      <c:layout>
        <c:manualLayout>
          <c:layoutTarget val="inner"/>
          <c:xMode val="edge"/>
          <c:yMode val="edge"/>
          <c:x val="0"/>
          <c:y val="0.16667755929745115"/>
          <c:w val="0.99245962550643307"/>
          <c:h val="0.42929010505540594"/>
        </c:manualLayout>
      </c:layout>
      <c:barChart>
        <c:barDir val="col"/>
        <c:grouping val="clustered"/>
        <c:varyColors val="0"/>
        <c:ser>
          <c:idx val="1"/>
          <c:order val="0"/>
          <c:spPr>
            <a:solidFill>
              <a:schemeClr val="accent2">
                <a:lumMod val="40000"/>
                <a:lumOff val="60000"/>
              </a:schemeClr>
            </a:solidFill>
            <a:ln>
              <a:solidFill>
                <a:schemeClr val="tx1"/>
              </a:solidFill>
            </a:ln>
          </c:spPr>
          <c:invertIfNegative val="0"/>
          <c:dLbls>
            <c:spPr>
              <a:noFill/>
              <a:ln>
                <a:noFill/>
              </a:ln>
              <a:effectLst/>
            </c:spPr>
            <c:txPr>
              <a:bodyPr rot="0" vertOverflow="overflow" horzOverflow="overflow" wrap="none" lIns="18000" tIns="0" rIns="0" bIns="0" anchor="ctr">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結果!$F$29:$H$29</c:f>
              <c:numCache>
                <c:formatCode>#,##0_ ;[Red]\-#,##0\ </c:formatCode>
                <c:ptCount val="3"/>
                <c:pt idx="0">
                  <c:v>0</c:v>
                </c:pt>
                <c:pt idx="1">
                  <c:v>0</c:v>
                </c:pt>
                <c:pt idx="2">
                  <c:v>0</c:v>
                </c:pt>
              </c:numCache>
            </c:numRef>
          </c:val>
          <c:extLst>
            <c:ext xmlns:c15="http://schemas.microsoft.com/office/drawing/2012/chart" uri="{02D57815-91ED-43cb-92C2-25804820EDAC}">
              <c15:filteredSeriesTitle>
                <c15:tx>
                  <c:v>直接効果</c:v>
                </c15:tx>
              </c15:filteredSeriesTitle>
            </c:ext>
            <c:ext xmlns:c16="http://schemas.microsoft.com/office/drawing/2014/chart" uri="{C3380CC4-5D6E-409C-BE32-E72D297353CC}">
              <c16:uniqueId val="{00000000-D23F-4AD8-94F2-8D34EE21BEB6}"/>
            </c:ext>
          </c:extLst>
        </c:ser>
        <c:ser>
          <c:idx val="2"/>
          <c:order val="1"/>
          <c:spPr>
            <a:pattFill prst="ltUpDiag">
              <a:fgClr>
                <a:schemeClr val="bg1"/>
              </a:fgClr>
              <a:bgClr>
                <a:schemeClr val="tx2">
                  <a:lumMod val="60000"/>
                  <a:lumOff val="40000"/>
                </a:schemeClr>
              </a:bgClr>
            </a:pattFill>
            <a:ln>
              <a:solidFill>
                <a:prstClr val="black"/>
              </a:solidFill>
            </a:ln>
          </c:spPr>
          <c:invertIfNegative val="0"/>
          <c:dLbls>
            <c:spPr>
              <a:noFill/>
              <a:ln>
                <a:noFill/>
              </a:ln>
              <a:effectLst/>
            </c:spPr>
            <c:txPr>
              <a:bodyPr rot="0" vertOverflow="overflow" horzOverflow="overflow" wrap="none" lIns="18000" tIns="0" rIns="0" bIns="0" anchor="ctr">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結果!$F$30:$H$30</c:f>
              <c:numCache>
                <c:formatCode>#,##0_ ;[Red]\-#,##0\ </c:formatCode>
                <c:ptCount val="3"/>
                <c:pt idx="0">
                  <c:v>0</c:v>
                </c:pt>
                <c:pt idx="1">
                  <c:v>0</c:v>
                </c:pt>
                <c:pt idx="2">
                  <c:v>0</c:v>
                </c:pt>
              </c:numCache>
            </c:numRef>
          </c:val>
          <c:extLst>
            <c:ext xmlns:c15="http://schemas.microsoft.com/office/drawing/2012/chart" uri="{02D57815-91ED-43cb-92C2-25804820EDAC}">
              <c15:filteredSeriesTitle>
                <c15:tx>
                  <c:v>第１次間接波及効果</c:v>
                </c15:tx>
              </c15:filteredSeriesTitle>
            </c:ext>
            <c:ext xmlns:c16="http://schemas.microsoft.com/office/drawing/2014/chart" uri="{C3380CC4-5D6E-409C-BE32-E72D297353CC}">
              <c16:uniqueId val="{00000001-D23F-4AD8-94F2-8D34EE21BEB6}"/>
            </c:ext>
          </c:extLst>
        </c:ser>
        <c:ser>
          <c:idx val="3"/>
          <c:order val="2"/>
          <c:spPr>
            <a:pattFill prst="dashHorz">
              <a:fgClr>
                <a:schemeClr val="bg1"/>
              </a:fgClr>
              <a:bgClr>
                <a:schemeClr val="accent3">
                  <a:lumMod val="60000"/>
                  <a:lumOff val="40000"/>
                </a:schemeClr>
              </a:bgClr>
            </a:pattFill>
            <a:ln>
              <a:solidFill>
                <a:prstClr val="black"/>
              </a:solidFill>
            </a:ln>
          </c:spPr>
          <c:invertIfNegative val="0"/>
          <c:dPt>
            <c:idx val="0"/>
            <c:invertIfNegative val="0"/>
            <c:bubble3D val="0"/>
            <c:extLst>
              <c:ext xmlns:c16="http://schemas.microsoft.com/office/drawing/2014/chart" uri="{C3380CC4-5D6E-409C-BE32-E72D297353CC}">
                <c16:uniqueId val="{00000002-D23F-4AD8-94F2-8D34EE21BEB6}"/>
              </c:ext>
            </c:extLst>
          </c:dPt>
          <c:dLbls>
            <c:spPr>
              <a:noFill/>
              <a:ln>
                <a:noFill/>
              </a:ln>
              <a:effectLst/>
            </c:spPr>
            <c:txPr>
              <a:bodyPr rot="0" vertOverflow="overflow" horzOverflow="overflow" wrap="none" lIns="18000" tIns="0" rIns="0" bIns="0" anchor="ctr">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結果!$F$31:$H$31</c:f>
              <c:numCache>
                <c:formatCode>#,##0_ ;[Red]\-#,##0\ </c:formatCode>
                <c:ptCount val="3"/>
                <c:pt idx="0">
                  <c:v>0</c:v>
                </c:pt>
                <c:pt idx="1">
                  <c:v>0</c:v>
                </c:pt>
                <c:pt idx="2">
                  <c:v>0</c:v>
                </c:pt>
              </c:numCache>
            </c:numRef>
          </c:val>
          <c:extLst>
            <c:ext xmlns:c15="http://schemas.microsoft.com/office/drawing/2012/chart" uri="{02D57815-91ED-43cb-92C2-25804820EDAC}">
              <c15:filteredSeriesTitle>
                <c15:tx>
                  <c:v>第２次間接波及効果</c:v>
                </c15:tx>
              </c15:filteredSeriesTitle>
            </c:ext>
            <c:ext xmlns:c16="http://schemas.microsoft.com/office/drawing/2014/chart" uri="{C3380CC4-5D6E-409C-BE32-E72D297353CC}">
              <c16:uniqueId val="{00000003-D23F-4AD8-94F2-8D34EE21BEB6}"/>
            </c:ext>
          </c:extLst>
        </c:ser>
        <c:dLbls>
          <c:showLegendKey val="0"/>
          <c:showVal val="0"/>
          <c:showCatName val="0"/>
          <c:showSerName val="0"/>
          <c:showPercent val="0"/>
          <c:showBubbleSize val="0"/>
        </c:dLbls>
        <c:gapWidth val="40"/>
        <c:axId val="701520904"/>
        <c:axId val="701519336"/>
      </c:barChart>
      <c:catAx>
        <c:axId val="701520904"/>
        <c:scaling>
          <c:orientation val="minMax"/>
        </c:scaling>
        <c:delete val="1"/>
        <c:axPos val="b"/>
        <c:numFmt formatCode="#,##0_ ;[Red]\-#,##0\ " sourceLinked="1"/>
        <c:majorTickMark val="out"/>
        <c:minorTickMark val="none"/>
        <c:tickLblPos val="nextTo"/>
        <c:crossAx val="701519336"/>
        <c:crosses val="autoZero"/>
        <c:auto val="1"/>
        <c:lblAlgn val="ctr"/>
        <c:lblOffset val="100"/>
        <c:noMultiLvlLbl val="0"/>
      </c:catAx>
      <c:valAx>
        <c:axId val="701519336"/>
        <c:scaling>
          <c:orientation val="minMax"/>
        </c:scaling>
        <c:delete val="1"/>
        <c:axPos val="l"/>
        <c:numFmt formatCode="#,##0_ ;[Red]\-#,##0\ " sourceLinked="0"/>
        <c:majorTickMark val="out"/>
        <c:minorTickMark val="none"/>
        <c:tickLblPos val="nextTo"/>
        <c:crossAx val="701520904"/>
        <c:crosses val="autoZero"/>
        <c:crossBetween val="between"/>
      </c:valAx>
    </c:plotArea>
    <c:plotVisOnly val="1"/>
    <c:dispBlanksAs val="gap"/>
    <c:showDLblsOverMax val="0"/>
  </c:chart>
  <c:spPr>
    <a:ln>
      <a:solidFill>
        <a:prstClr val="black"/>
      </a:solidFill>
    </a:ln>
  </c:spPr>
  <c:printSettings>
    <c:headerFooter/>
    <c:pageMargins b="0.75000000000000377" l="0.70000000000000062" r="0.70000000000000062" t="0.75000000000000377"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ＭＳ Ｐ明朝" panose="02020600040205080304" pitchFamily="18" charset="-128"/>
                <a:ea typeface="ＭＳ Ｐ明朝" panose="02020600040205080304" pitchFamily="18" charset="-128"/>
              </a:defRPr>
            </a:pPr>
            <a:r>
              <a:rPr lang="ja-JP" altLang="en-US" sz="1200">
                <a:latin typeface="ＭＳ Ｐ明朝" panose="02020600040205080304" pitchFamily="18" charset="-128"/>
                <a:ea typeface="ＭＳ Ｐ明朝" panose="02020600040205080304" pitchFamily="18" charset="-128"/>
              </a:rPr>
              <a:t>雇用創出効果</a:t>
            </a:r>
          </a:p>
        </c:rich>
      </c:tx>
      <c:layout>
        <c:manualLayout>
          <c:xMode val="edge"/>
          <c:yMode val="edge"/>
          <c:x val="0.13589508223622759"/>
          <c:y val="2.3203314383350909E-2"/>
        </c:manualLayout>
      </c:layout>
      <c:overlay val="0"/>
    </c:title>
    <c:autoTitleDeleted val="0"/>
    <c:plotArea>
      <c:layout>
        <c:manualLayout>
          <c:layoutTarget val="inner"/>
          <c:xMode val="edge"/>
          <c:yMode val="edge"/>
          <c:x val="0"/>
          <c:y val="0.16667755929745115"/>
          <c:w val="1"/>
          <c:h val="0.42929010505540594"/>
        </c:manualLayout>
      </c:layout>
      <c:barChart>
        <c:barDir val="col"/>
        <c:grouping val="clustered"/>
        <c:varyColors val="0"/>
        <c:ser>
          <c:idx val="1"/>
          <c:order val="0"/>
          <c:spPr>
            <a:solidFill>
              <a:schemeClr val="accent2">
                <a:lumMod val="40000"/>
                <a:lumOff val="60000"/>
              </a:schemeClr>
            </a:solidFill>
            <a:ln>
              <a:solidFill>
                <a:schemeClr val="tx1"/>
              </a:solidFill>
            </a:ln>
          </c:spPr>
          <c:invertIfNegative val="0"/>
          <c:dLbls>
            <c:spPr>
              <a:noFill/>
              <a:ln>
                <a:noFill/>
              </a:ln>
              <a:effectLst/>
            </c:spPr>
            <c:txPr>
              <a:bodyPr rot="0" vertOverflow="overflow" horzOverflow="overflow" wrap="none" lIns="18000" tIns="0" rIns="0" bIns="0" anchor="ctr">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結果!$E$52:$F$52</c:f>
              <c:numCache>
                <c:formatCode>#,##0_ ;[Red]\-#,##0\ </c:formatCode>
                <c:ptCount val="2"/>
                <c:pt idx="0">
                  <c:v>0</c:v>
                </c:pt>
                <c:pt idx="1">
                  <c:v>0</c:v>
                </c:pt>
              </c:numCache>
            </c:numRef>
          </c:val>
          <c:extLst>
            <c:ext xmlns:c15="http://schemas.microsoft.com/office/drawing/2012/chart" uri="{02D57815-91ED-43cb-92C2-25804820EDAC}">
              <c15:filteredSeriesTitle>
                <c15:tx>
                  <c:v>直接効果</c:v>
                </c15:tx>
              </c15:filteredSeriesTitle>
            </c:ext>
            <c:ext xmlns:c16="http://schemas.microsoft.com/office/drawing/2014/chart" uri="{C3380CC4-5D6E-409C-BE32-E72D297353CC}">
              <c16:uniqueId val="{00000000-6F2C-4D7D-B988-E9CB35B50CE9}"/>
            </c:ext>
          </c:extLst>
        </c:ser>
        <c:ser>
          <c:idx val="2"/>
          <c:order val="1"/>
          <c:spPr>
            <a:pattFill prst="ltUpDiag">
              <a:fgClr>
                <a:schemeClr val="bg1"/>
              </a:fgClr>
              <a:bgClr>
                <a:schemeClr val="tx2">
                  <a:lumMod val="60000"/>
                  <a:lumOff val="40000"/>
                </a:schemeClr>
              </a:bgClr>
            </a:pattFill>
            <a:ln>
              <a:solidFill>
                <a:prstClr val="black"/>
              </a:solidFill>
            </a:ln>
          </c:spPr>
          <c:invertIfNegative val="0"/>
          <c:dLbls>
            <c:spPr>
              <a:noFill/>
              <a:ln>
                <a:noFill/>
              </a:ln>
              <a:effectLst/>
            </c:spPr>
            <c:txPr>
              <a:bodyPr rot="0" vertOverflow="overflow" horzOverflow="overflow" vert="horz" wrap="none" lIns="18000" tIns="0" rIns="0" bIns="0" anchor="ctr" anchorCtr="1">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結果!$G$52:$H$52</c:f>
              <c:numCache>
                <c:formatCode>#,##0_ ;[Red]\-#,##0\ </c:formatCode>
                <c:ptCount val="2"/>
                <c:pt idx="0">
                  <c:v>0</c:v>
                </c:pt>
                <c:pt idx="1">
                  <c:v>0</c:v>
                </c:pt>
              </c:numCache>
            </c:numRef>
          </c:val>
          <c:extLst>
            <c:ext xmlns:c15="http://schemas.microsoft.com/office/drawing/2012/chart" uri="{02D57815-91ED-43cb-92C2-25804820EDAC}">
              <c15:filteredSeriesTitle>
                <c15:tx>
                  <c:v>第１次間接波及効果</c:v>
                </c15:tx>
              </c15:filteredSeriesTitle>
            </c:ext>
            <c:ext xmlns:c16="http://schemas.microsoft.com/office/drawing/2014/chart" uri="{C3380CC4-5D6E-409C-BE32-E72D297353CC}">
              <c16:uniqueId val="{00000001-6F2C-4D7D-B988-E9CB35B50CE9}"/>
            </c:ext>
          </c:extLst>
        </c:ser>
        <c:ser>
          <c:idx val="3"/>
          <c:order val="2"/>
          <c:spPr>
            <a:pattFill prst="dashHorz">
              <a:fgClr>
                <a:schemeClr val="bg1"/>
              </a:fgClr>
              <a:bgClr>
                <a:schemeClr val="accent3">
                  <a:lumMod val="60000"/>
                  <a:lumOff val="40000"/>
                </a:schemeClr>
              </a:bgClr>
            </a:pattFill>
            <a:ln>
              <a:solidFill>
                <a:prstClr val="black"/>
              </a:solidFill>
            </a:ln>
          </c:spPr>
          <c:invertIfNegative val="0"/>
          <c:dPt>
            <c:idx val="0"/>
            <c:invertIfNegative val="0"/>
            <c:bubble3D val="0"/>
            <c:extLst>
              <c:ext xmlns:c16="http://schemas.microsoft.com/office/drawing/2014/chart" uri="{C3380CC4-5D6E-409C-BE32-E72D297353CC}">
                <c16:uniqueId val="{00000002-6F2C-4D7D-B988-E9CB35B50CE9}"/>
              </c:ext>
            </c:extLst>
          </c:dPt>
          <c:dLbls>
            <c:dLbl>
              <c:idx val="0"/>
              <c:spPr>
                <a:noFill/>
                <a:ln>
                  <a:noFill/>
                </a:ln>
                <a:effectLst/>
              </c:spPr>
              <c:txPr>
                <a:bodyPr rot="0" vertOverflow="overflow" horzOverflow="overflow" wrap="none" lIns="18000" tIns="0" rIns="0" bIns="0" anchor="ctr">
                  <a:noAutofit/>
                </a:bodyPr>
                <a:lstStyle/>
                <a:p>
                  <a:pPr>
                    <a:defRPr sz="800" spc="-100" baseline="0"/>
                  </a:pPr>
                  <a:endParaRPr lang="ja-JP"/>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F2C-4D7D-B988-E9CB35B50CE9}"/>
                </c:ext>
              </c:extLst>
            </c:dLbl>
            <c:dLbl>
              <c:idx val="1"/>
              <c:spPr>
                <a:noFill/>
                <a:ln>
                  <a:noFill/>
                </a:ln>
                <a:effectLst/>
              </c:spPr>
              <c:txPr>
                <a:bodyPr rot="0" vertOverflow="overflow" horzOverflow="overflow" wrap="none" lIns="18000" tIns="0" rIns="0" bIns="0" anchor="ctr">
                  <a:noAutofit/>
                </a:bodyPr>
                <a:lstStyle/>
                <a:p>
                  <a:pPr>
                    <a:defRPr sz="800" spc="-100" baseline="0"/>
                  </a:pPr>
                  <a:endParaRPr lang="ja-JP"/>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6F2C-4D7D-B988-E9CB35B50CE9}"/>
                </c:ext>
              </c:extLst>
            </c:dLbl>
            <c:spPr>
              <a:noFill/>
              <a:ln>
                <a:noFill/>
              </a:ln>
              <a:effectLst/>
            </c:spPr>
            <c:txPr>
              <a:bodyPr rot="0" vertOverflow="overflow" horzOverflow="overflow" wrap="none" lIns="18000" tIns="0" rIns="0" bIns="0" anchor="ctr">
                <a:spAutoFit/>
              </a:bodyPr>
              <a:lstStyle/>
              <a:p>
                <a:pPr>
                  <a:defRPr sz="800" spc="-100" baseline="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結果!$I$52:$J$52</c:f>
              <c:numCache>
                <c:formatCode>#,##0_ ;[Red]\-#,##0\ </c:formatCode>
                <c:ptCount val="2"/>
                <c:pt idx="0">
                  <c:v>0</c:v>
                </c:pt>
                <c:pt idx="1">
                  <c:v>0</c:v>
                </c:pt>
              </c:numCache>
            </c:numRef>
          </c:val>
          <c:extLst>
            <c:ext xmlns:c15="http://schemas.microsoft.com/office/drawing/2012/chart" uri="{02D57815-91ED-43cb-92C2-25804820EDAC}">
              <c15:filteredSeriesTitle>
                <c15:tx>
                  <c:v>第２次間接波及効果</c:v>
                </c15:tx>
              </c15:filteredSeriesTitle>
            </c:ext>
            <c:ext xmlns:c16="http://schemas.microsoft.com/office/drawing/2014/chart" uri="{C3380CC4-5D6E-409C-BE32-E72D297353CC}">
              <c16:uniqueId val="{00000004-6F2C-4D7D-B988-E9CB35B50CE9}"/>
            </c:ext>
          </c:extLst>
        </c:ser>
        <c:dLbls>
          <c:showLegendKey val="0"/>
          <c:showVal val="0"/>
          <c:showCatName val="0"/>
          <c:showSerName val="0"/>
          <c:showPercent val="0"/>
          <c:showBubbleSize val="0"/>
        </c:dLbls>
        <c:gapWidth val="40"/>
        <c:axId val="701526000"/>
        <c:axId val="701518552"/>
      </c:barChart>
      <c:catAx>
        <c:axId val="701526000"/>
        <c:scaling>
          <c:orientation val="minMax"/>
        </c:scaling>
        <c:delete val="1"/>
        <c:axPos val="b"/>
        <c:numFmt formatCode="#,##0_ ;[Red]\-#,##0\ " sourceLinked="1"/>
        <c:majorTickMark val="out"/>
        <c:minorTickMark val="none"/>
        <c:tickLblPos val="nextTo"/>
        <c:crossAx val="701518552"/>
        <c:crosses val="autoZero"/>
        <c:auto val="1"/>
        <c:lblAlgn val="ctr"/>
        <c:lblOffset val="100"/>
        <c:noMultiLvlLbl val="0"/>
      </c:catAx>
      <c:valAx>
        <c:axId val="701518552"/>
        <c:scaling>
          <c:orientation val="minMax"/>
        </c:scaling>
        <c:delete val="1"/>
        <c:axPos val="l"/>
        <c:numFmt formatCode="#,##0_ ;[Red]\-#,##0\ " sourceLinked="0"/>
        <c:majorTickMark val="out"/>
        <c:minorTickMark val="none"/>
        <c:tickLblPos val="nextTo"/>
        <c:crossAx val="701526000"/>
        <c:crosses val="autoZero"/>
        <c:crossBetween val="between"/>
      </c:valAx>
    </c:plotArea>
    <c:plotVisOnly val="1"/>
    <c:dispBlanksAs val="gap"/>
    <c:showDLblsOverMax val="0"/>
  </c:chart>
  <c:spPr>
    <a:ln>
      <a:solidFill>
        <a:prstClr val="black"/>
      </a:solidFill>
    </a:ln>
  </c:spPr>
  <c:printSettings>
    <c:headerFooter/>
    <c:pageMargins b="0.75000000000000377" l="0.70000000000000062" r="0.70000000000000062" t="0.75000000000000377" header="0.30000000000000032" footer="0.30000000000000032"/>
    <c:pageSetup orientation="portrait"/>
  </c:printSettings>
  <c:userShapes r:id="rId1"/>
</c:chartSpac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1882140</xdr:colOff>
      <xdr:row>50</xdr:row>
      <xdr:rowOff>28575</xdr:rowOff>
    </xdr:from>
    <xdr:to>
      <xdr:col>8</xdr:col>
      <xdr:colOff>114000</xdr:colOff>
      <xdr:row>55</xdr:row>
      <xdr:rowOff>141675</xdr:rowOff>
    </xdr:to>
    <xdr:sp macro="" textlink="">
      <xdr:nvSpPr>
        <xdr:cNvPr id="2" name="テキスト ボックス 1">
          <a:extLst>
            <a:ext uri="{FF2B5EF4-FFF2-40B4-BE49-F238E27FC236}">
              <a16:creationId xmlns:a16="http://schemas.microsoft.com/office/drawing/2014/main" id="{487A7CE5-DDF3-4AD9-B062-D5B9D6B4E6ED}"/>
            </a:ext>
          </a:extLst>
        </xdr:cNvPr>
        <xdr:cNvSpPr txBox="1"/>
      </xdr:nvSpPr>
      <xdr:spPr>
        <a:xfrm>
          <a:off x="5520690" y="8924925"/>
          <a:ext cx="4042110" cy="106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lt"/>
              <a:ea typeface="ＭＳ Ｐゴシック" panose="020B0600070205080204" pitchFamily="50" charset="-128"/>
            </a:rPr>
            <a:t>【</a:t>
          </a:r>
          <a:r>
            <a:rPr kumimoji="1" lang="ja-JP" altLang="en-US" sz="1100">
              <a:latin typeface="+mn-lt"/>
              <a:ea typeface="ＭＳ Ｐゴシック" panose="020B0600070205080204" pitchFamily="50" charset="-128"/>
            </a:rPr>
            <a:t>問合せ先</a:t>
          </a:r>
          <a:r>
            <a:rPr kumimoji="1" lang="en-US" altLang="ja-JP" sz="1100">
              <a:latin typeface="+mn-lt"/>
              <a:ea typeface="ＭＳ Ｐゴシック" panose="020B0600070205080204" pitchFamily="50" charset="-128"/>
            </a:rPr>
            <a:t>】</a:t>
          </a:r>
        </a:p>
        <a:p>
          <a:r>
            <a:rPr kumimoji="1" lang="ja-JP" altLang="en-US" sz="1100">
              <a:latin typeface="+mn-lt"/>
              <a:ea typeface="ＭＳ Ｐゴシック" panose="020B0600070205080204" pitchFamily="50" charset="-128"/>
            </a:rPr>
            <a:t>神奈川県　統計センター　企画分析課　産業連関表担当</a:t>
          </a:r>
          <a:endParaRPr kumimoji="1" lang="en-US" altLang="ja-JP" sz="1100">
            <a:latin typeface="+mn-lt"/>
            <a:ea typeface="ＭＳ Ｐゴシック" panose="020B0600070205080204" pitchFamily="50" charset="-128"/>
          </a:endParaRPr>
        </a:p>
        <a:p>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221-0835</a:t>
          </a:r>
          <a:r>
            <a:rPr kumimoji="1" lang="ja-JP" altLang="en-US" sz="1100">
              <a:latin typeface="+mn-lt"/>
              <a:ea typeface="ＭＳ Ｐゴシック" panose="020B0600070205080204" pitchFamily="50" charset="-128"/>
            </a:rPr>
            <a:t>　横浜市神奈川区鶴屋町</a:t>
          </a:r>
          <a:r>
            <a:rPr kumimoji="1" lang="en-US" altLang="ja-JP" sz="1100">
              <a:latin typeface="+mn-lt"/>
              <a:ea typeface="ＭＳ Ｐゴシック" panose="020B0600070205080204" pitchFamily="50" charset="-128"/>
            </a:rPr>
            <a:t>2-24-2</a:t>
          </a:r>
        </a:p>
        <a:p>
          <a:r>
            <a:rPr kumimoji="1" lang="en-US" altLang="ja-JP" sz="1100">
              <a:latin typeface="+mn-lt"/>
              <a:ea typeface="ＭＳ Ｐゴシック" panose="020B0600070205080204" pitchFamily="50" charset="-128"/>
            </a:rPr>
            <a:t>TEL</a:t>
          </a:r>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045</a:t>
          </a:r>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312-1121</a:t>
          </a:r>
          <a:r>
            <a:rPr kumimoji="1" lang="ja-JP" altLang="en-US" sz="1100">
              <a:latin typeface="+mn-lt"/>
              <a:ea typeface="ＭＳ Ｐゴシック" panose="020B0600070205080204" pitchFamily="50" charset="-128"/>
            </a:rPr>
            <a:t>（代表）　内線</a:t>
          </a:r>
          <a:r>
            <a:rPr kumimoji="1" lang="en-US" altLang="ja-JP" sz="1100">
              <a:latin typeface="+mn-lt"/>
              <a:ea typeface="ＭＳ Ｐゴシック" panose="020B0600070205080204" pitchFamily="50" charset="-128"/>
            </a:rPr>
            <a:t>2520</a:t>
          </a:r>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2523</a:t>
          </a:r>
        </a:p>
        <a:p>
          <a:r>
            <a:rPr kumimoji="1" lang="en-US" altLang="ja-JP" sz="1100">
              <a:latin typeface="+mn-lt"/>
              <a:ea typeface="ＭＳ Ｐゴシック" panose="020B0600070205080204" pitchFamily="50" charset="-128"/>
            </a:rPr>
            <a:t>FAX</a:t>
          </a:r>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045</a:t>
          </a:r>
          <a:r>
            <a:rPr kumimoji="1" lang="ja-JP" altLang="en-US" sz="1100">
              <a:latin typeface="+mn-lt"/>
              <a:ea typeface="ＭＳ Ｐゴシック" panose="020B0600070205080204" pitchFamily="50" charset="-128"/>
            </a:rPr>
            <a:t>）</a:t>
          </a:r>
          <a:r>
            <a:rPr kumimoji="1" lang="en-US" altLang="ja-JP" sz="1100">
              <a:latin typeface="+mn-lt"/>
              <a:ea typeface="ＭＳ Ｐゴシック" panose="020B0600070205080204" pitchFamily="50" charset="-128"/>
            </a:rPr>
            <a:t>313-7210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374698</xdr:colOff>
      <xdr:row>19</xdr:row>
      <xdr:rowOff>133348</xdr:rowOff>
    </xdr:from>
    <xdr:to>
      <xdr:col>10</xdr:col>
      <xdr:colOff>265573</xdr:colOff>
      <xdr:row>24</xdr:row>
      <xdr:rowOff>40498</xdr:rowOff>
    </xdr:to>
    <xdr:sp macro="" textlink="">
      <xdr:nvSpPr>
        <xdr:cNvPr id="3" name="吹き出し: 左矢印 2">
          <a:extLst>
            <a:ext uri="{FF2B5EF4-FFF2-40B4-BE49-F238E27FC236}">
              <a16:creationId xmlns:a16="http://schemas.microsoft.com/office/drawing/2014/main" id="{F01E5146-B647-49F2-AA82-BF69C88C156D}"/>
            </a:ext>
          </a:extLst>
        </xdr:cNvPr>
        <xdr:cNvSpPr/>
      </xdr:nvSpPr>
      <xdr:spPr>
        <a:xfrm>
          <a:off x="4222798" y="2466973"/>
          <a:ext cx="4320000" cy="612000"/>
        </a:xfrm>
        <a:prstGeom prst="leftArrowCallout">
          <a:avLst>
            <a:gd name="adj1" fmla="val 25000"/>
            <a:gd name="adj2" fmla="val 25000"/>
            <a:gd name="adj3" fmla="val 25000"/>
            <a:gd name="adj4" fmla="val 89171"/>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宿泊、日帰りの別に</a:t>
          </a:r>
          <a:r>
            <a:rPr kumimoji="1" lang="ja-JP" altLang="en-US" sz="1100">
              <a:solidFill>
                <a:srgbClr val="FF0000"/>
              </a:solidFill>
              <a:latin typeface="ＭＳ Ｐゴシック" panose="020B0600070205080204" pitchFamily="50" charset="-128"/>
              <a:ea typeface="ＭＳ Ｐゴシック" panose="020B0600070205080204" pitchFamily="50" charset="-128"/>
            </a:rPr>
            <a:t>来訪者数（延べ人数）</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を入力してください。</a:t>
          </a:r>
        </a:p>
      </xdr:txBody>
    </xdr:sp>
    <xdr:clientData/>
  </xdr:twoCellAnchor>
  <xdr:twoCellAnchor>
    <xdr:from>
      <xdr:col>5</xdr:col>
      <xdr:colOff>285750</xdr:colOff>
      <xdr:row>26</xdr:row>
      <xdr:rowOff>85724</xdr:rowOff>
    </xdr:from>
    <xdr:to>
      <xdr:col>10</xdr:col>
      <xdr:colOff>236998</xdr:colOff>
      <xdr:row>37</xdr:row>
      <xdr:rowOff>0</xdr:rowOff>
    </xdr:to>
    <xdr:sp macro="" textlink="">
      <xdr:nvSpPr>
        <xdr:cNvPr id="4" name="吹き出し: 左矢印 3">
          <a:extLst>
            <a:ext uri="{FF2B5EF4-FFF2-40B4-BE49-F238E27FC236}">
              <a16:creationId xmlns:a16="http://schemas.microsoft.com/office/drawing/2014/main" id="{5A3158D2-1D12-47F4-AFC3-98CCFF215F42}"/>
            </a:ext>
          </a:extLst>
        </xdr:cNvPr>
        <xdr:cNvSpPr/>
      </xdr:nvSpPr>
      <xdr:spPr>
        <a:xfrm>
          <a:off x="4133850" y="3238499"/>
          <a:ext cx="4380373" cy="1809751"/>
        </a:xfrm>
        <a:prstGeom prst="leftArrowCallout">
          <a:avLst>
            <a:gd name="adj1" fmla="val 10869"/>
            <a:gd name="adj2" fmla="val 17391"/>
            <a:gd name="adj3" fmla="val 16848"/>
            <a:gd name="adj4" fmla="val 87214"/>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rgbClr val="FF0000"/>
              </a:solidFill>
              <a:latin typeface="ＭＳ Ｐゴシック" panose="020B0600070205080204" pitchFamily="50" charset="-128"/>
              <a:ea typeface="ＭＳ Ｐゴシック" panose="020B0600070205080204" pitchFamily="50" charset="-128"/>
            </a:rPr>
            <a:t>消費単価（１回の訪問での支出額）</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未入力の場合は、</a:t>
          </a:r>
          <a:r>
            <a:rPr kumimoji="1" lang="ja-JP" altLang="en-US" sz="1100">
              <a:solidFill>
                <a:srgbClr val="0000FF"/>
              </a:solidFill>
              <a:latin typeface="ＭＳ Ｐゴシック" panose="020B0600070205080204" pitchFamily="50" charset="-128"/>
              <a:ea typeface="ＭＳ Ｐゴシック" panose="020B0600070205080204" pitchFamily="50" charset="-128"/>
            </a:rPr>
            <a:t>デフォルトの消費単価</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が適用されます。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ただし、消費単価は来訪者の属性等により大きく異なるため出来るだけ実態に即した消費単価を入力することを推奨します。未入力の場合は、デフォルトの消費単価が当該分析事例に適したものであるかを必ず確認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デフォルトの消費単価とは別の調査による消費単価を「</a:t>
          </a:r>
          <a:r>
            <a:rPr kumimoji="1" lang="ja-JP" altLang="en-US" sz="1100">
              <a:solidFill>
                <a:srgbClr val="7030A0"/>
              </a:solidFill>
              <a:latin typeface="ＭＳ Ｐゴシック" panose="020B0600070205080204" pitchFamily="50" charset="-128"/>
              <a:ea typeface="ＭＳ Ｐゴシック" panose="020B0600070205080204" pitchFamily="50" charset="-128"/>
            </a:rPr>
            <a:t>代替的な消費単価</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」として下に示すので参考にしてください。</a:t>
          </a:r>
        </a:p>
      </xdr:txBody>
    </xdr:sp>
    <xdr:clientData/>
  </xdr:twoCellAnchor>
  <xdr:twoCellAnchor>
    <xdr:from>
      <xdr:col>5</xdr:col>
      <xdr:colOff>374698</xdr:colOff>
      <xdr:row>10</xdr:row>
      <xdr:rowOff>47626</xdr:rowOff>
    </xdr:from>
    <xdr:to>
      <xdr:col>10</xdr:col>
      <xdr:colOff>265573</xdr:colOff>
      <xdr:row>14</xdr:row>
      <xdr:rowOff>52276</xdr:rowOff>
    </xdr:to>
    <xdr:sp macro="" textlink="">
      <xdr:nvSpPr>
        <xdr:cNvPr id="5" name="吹き出し: 左矢印 4">
          <a:extLst>
            <a:ext uri="{FF2B5EF4-FFF2-40B4-BE49-F238E27FC236}">
              <a16:creationId xmlns:a16="http://schemas.microsoft.com/office/drawing/2014/main" id="{3D3B3016-39FF-407A-90FF-9A35432CADEE}"/>
            </a:ext>
          </a:extLst>
        </xdr:cNvPr>
        <xdr:cNvSpPr/>
      </xdr:nvSpPr>
      <xdr:spPr>
        <a:xfrm>
          <a:off x="4222798" y="1076326"/>
          <a:ext cx="4320000" cy="890475"/>
        </a:xfrm>
        <a:prstGeom prst="leftArrowCallout">
          <a:avLst>
            <a:gd name="adj1" fmla="val 25000"/>
            <a:gd name="adj2" fmla="val 25000"/>
            <a:gd name="adj3" fmla="val 25000"/>
            <a:gd name="adj4" fmla="val 89171"/>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消費転換率</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間接２次波及効果の計算に用いる消費転換率の入力欄です。入力しない場合、総務省家計調査より推計した初期設定値の消費転換率が設定されます。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516081</xdr:colOff>
      <xdr:row>50</xdr:row>
      <xdr:rowOff>6927</xdr:rowOff>
    </xdr:from>
    <xdr:to>
      <xdr:col>10</xdr:col>
      <xdr:colOff>121226</xdr:colOff>
      <xdr:row>69</xdr:row>
      <xdr:rowOff>22860</xdr:rowOff>
    </xdr:to>
    <xdr:graphicFrame macro="">
      <xdr:nvGraphicFramePr>
        <xdr:cNvPr id="2" name="グラフ 1">
          <a:extLst>
            <a:ext uri="{FF2B5EF4-FFF2-40B4-BE49-F238E27FC236}">
              <a16:creationId xmlns:a16="http://schemas.microsoft.com/office/drawing/2014/main" id="{799A9E36-330B-4CB6-9352-0852DA376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33130</xdr:colOff>
      <xdr:row>51</xdr:row>
      <xdr:rowOff>0</xdr:rowOff>
    </xdr:from>
    <xdr:to>
      <xdr:col>5</xdr:col>
      <xdr:colOff>22860</xdr:colOff>
      <xdr:row>69</xdr:row>
      <xdr:rowOff>22860</xdr:rowOff>
    </xdr:to>
    <xdr:graphicFrame macro="">
      <xdr:nvGraphicFramePr>
        <xdr:cNvPr id="3" name="グラフ 2">
          <a:extLst>
            <a:ext uri="{FF2B5EF4-FFF2-40B4-BE49-F238E27FC236}">
              <a16:creationId xmlns:a16="http://schemas.microsoft.com/office/drawing/2014/main" id="{0AA70B82-8252-401D-920B-2DD12465A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21021</xdr:colOff>
      <xdr:row>52</xdr:row>
      <xdr:rowOff>2</xdr:rowOff>
    </xdr:from>
    <xdr:to>
      <xdr:col>6</xdr:col>
      <xdr:colOff>512618</xdr:colOff>
      <xdr:row>69</xdr:row>
      <xdr:rowOff>28117</xdr:rowOff>
    </xdr:to>
    <xdr:graphicFrame macro="">
      <xdr:nvGraphicFramePr>
        <xdr:cNvPr id="4" name="グラフ 3">
          <a:extLst>
            <a:ext uri="{FF2B5EF4-FFF2-40B4-BE49-F238E27FC236}">
              <a16:creationId xmlns:a16="http://schemas.microsoft.com/office/drawing/2014/main" id="{321D44B1-3E89-4C7A-8977-CE275A30F1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0.75292</cdr:x>
      <cdr:y>0.6019</cdr:y>
    </cdr:from>
    <cdr:to>
      <cdr:x>0.97333</cdr:x>
      <cdr:y>0.94341</cdr:y>
    </cdr:to>
    <cdr:sp macro="" textlink="">
      <cdr:nvSpPr>
        <cdr:cNvPr id="2" name="テキスト ボックス 1"/>
        <cdr:cNvSpPr txBox="1"/>
      </cdr:nvSpPr>
      <cdr:spPr>
        <a:xfrm xmlns:a="http://schemas.openxmlformats.org/drawingml/2006/main">
          <a:off x="1598698" y="1691100"/>
          <a:ext cx="468000" cy="959508"/>
        </a:xfrm>
        <a:prstGeom xmlns:a="http://schemas.openxmlformats.org/drawingml/2006/main" prst="rect">
          <a:avLst/>
        </a:prstGeom>
      </cdr:spPr>
      <cdr:txBody>
        <a:bodyPr xmlns:a="http://schemas.openxmlformats.org/drawingml/2006/main" vertOverflow="clip" vert="eaVert" wrap="square" lIns="0" tIns="0" rIns="0" bIns="0" rtlCol="0" anchor="ctr" anchorCtr="1">
          <a:noAutofit/>
        </a:bodyPr>
        <a:lstStyle xmlns:a="http://schemas.openxmlformats.org/drawingml/2006/main"/>
        <a:p xmlns:a="http://schemas.openxmlformats.org/drawingml/2006/main">
          <a:r>
            <a:rPr lang="ja-JP" altLang="en-US" sz="900">
              <a:latin typeface="ＭＳ Ｐ明朝" panose="02020600040205080304" pitchFamily="18" charset="-128"/>
              <a:ea typeface="ＭＳ Ｐ明朝" panose="02020600040205080304" pitchFamily="18" charset="-128"/>
            </a:rPr>
            <a:t>うち</a:t>
          </a:r>
          <a:endParaRPr lang="en-US" altLang="ja-JP" sz="900">
            <a:latin typeface="ＭＳ Ｐ明朝" panose="02020600040205080304" pitchFamily="18" charset="-128"/>
            <a:ea typeface="ＭＳ Ｐ明朝" panose="02020600040205080304" pitchFamily="18" charset="-128"/>
          </a:endParaRPr>
        </a:p>
        <a:p xmlns:a="http://schemas.openxmlformats.org/drawingml/2006/main">
          <a:r>
            <a:rPr lang="ja-JP" altLang="en-US" sz="900">
              <a:latin typeface="ＭＳ Ｐ明朝" panose="02020600040205080304" pitchFamily="18" charset="-128"/>
              <a:ea typeface="ＭＳ Ｐ明朝" panose="02020600040205080304" pitchFamily="18" charset="-128"/>
            </a:rPr>
            <a:t>　賃金・俸給</a:t>
          </a:r>
          <a:endParaRPr lang="en-US" altLang="ja-JP" sz="900">
            <a:latin typeface="ＭＳ Ｐ明朝" panose="02020600040205080304" pitchFamily="18" charset="-128"/>
            <a:ea typeface="ＭＳ Ｐ明朝" panose="02020600040205080304" pitchFamily="18" charset="-128"/>
          </a:endParaRPr>
        </a:p>
        <a:p xmlns:a="http://schemas.openxmlformats.org/drawingml/2006/main">
          <a:r>
            <a:rPr lang="ja-JP" altLang="en-US" sz="900">
              <a:latin typeface="ＭＳ Ｐ明朝" panose="02020600040205080304" pitchFamily="18" charset="-128"/>
              <a:ea typeface="ＭＳ Ｐ明朝" panose="02020600040205080304" pitchFamily="18" charset="-128"/>
            </a:rPr>
            <a:t>　誘発額</a:t>
          </a:r>
        </a:p>
      </cdr:txBody>
    </cdr:sp>
  </cdr:relSizeAnchor>
  <cdr:relSizeAnchor xmlns:cdr="http://schemas.openxmlformats.org/drawingml/2006/chartDrawing">
    <cdr:from>
      <cdr:x>0.12467</cdr:x>
      <cdr:y>0.6019</cdr:y>
    </cdr:from>
    <cdr:to>
      <cdr:x>0.19782</cdr:x>
      <cdr:y>0.94341</cdr:y>
    </cdr:to>
    <cdr:sp macro="" textlink="">
      <cdr:nvSpPr>
        <cdr:cNvPr id="3" name="テキスト ボックス 1"/>
        <cdr:cNvSpPr txBox="1"/>
      </cdr:nvSpPr>
      <cdr:spPr>
        <a:xfrm xmlns:a="http://schemas.openxmlformats.org/drawingml/2006/main">
          <a:off x="256913" y="1667501"/>
          <a:ext cx="150721" cy="946138"/>
        </a:xfrm>
        <a:prstGeom xmlns:a="http://schemas.openxmlformats.org/drawingml/2006/main" prst="rect">
          <a:avLst/>
        </a:prstGeom>
      </cdr:spPr>
      <cdr:txBody>
        <a:bodyPr xmlns:a="http://schemas.openxmlformats.org/drawingml/2006/main" vert="eaVert" wrap="square" lIns="0" tIns="0" rIns="0" bIns="0" rtlCol="0" anchor="ctr" anchorCtr="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latin typeface="ＭＳ Ｐ明朝" panose="02020600040205080304" pitchFamily="18" charset="-128"/>
              <a:ea typeface="ＭＳ Ｐ明朝" panose="02020600040205080304" pitchFamily="18" charset="-128"/>
            </a:rPr>
            <a:t>生産誘発額</a:t>
          </a:r>
        </a:p>
      </cdr:txBody>
    </cdr:sp>
  </cdr:relSizeAnchor>
  <cdr:relSizeAnchor xmlns:cdr="http://schemas.openxmlformats.org/drawingml/2006/chartDrawing">
    <cdr:from>
      <cdr:x>0.38828</cdr:x>
      <cdr:y>0.6019</cdr:y>
    </cdr:from>
    <cdr:to>
      <cdr:x>0.60869</cdr:x>
      <cdr:y>0.94341</cdr:y>
    </cdr:to>
    <cdr:sp macro="" textlink="">
      <cdr:nvSpPr>
        <cdr:cNvPr id="4" name="テキスト ボックス 1"/>
        <cdr:cNvSpPr txBox="1"/>
      </cdr:nvSpPr>
      <cdr:spPr>
        <a:xfrm xmlns:a="http://schemas.openxmlformats.org/drawingml/2006/main">
          <a:off x="824457" y="1691100"/>
          <a:ext cx="468000" cy="959508"/>
        </a:xfrm>
        <a:prstGeom xmlns:a="http://schemas.openxmlformats.org/drawingml/2006/main" prst="rect">
          <a:avLst/>
        </a:prstGeom>
      </cdr:spPr>
      <cdr:txBody>
        <a:bodyPr xmlns:a="http://schemas.openxmlformats.org/drawingml/2006/main" vert="eaVert" wrap="square" lIns="0" tIns="0" rIns="0" bIns="0" rtlCol="0" anchor="ctr" anchorCtr="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latin typeface="ＭＳ Ｐ明朝" panose="02020600040205080304" pitchFamily="18" charset="-128"/>
              <a:ea typeface="ＭＳ Ｐ明朝" panose="02020600040205080304" pitchFamily="18" charset="-128"/>
            </a:rPr>
            <a:t>うち</a:t>
          </a:r>
          <a:endParaRPr lang="en-US" altLang="ja-JP" sz="900">
            <a:latin typeface="ＭＳ Ｐ明朝" panose="02020600040205080304" pitchFamily="18" charset="-128"/>
            <a:ea typeface="ＭＳ Ｐ明朝" panose="02020600040205080304" pitchFamily="18" charset="-128"/>
          </a:endParaRPr>
        </a:p>
        <a:p xmlns:a="http://schemas.openxmlformats.org/drawingml/2006/main">
          <a:r>
            <a:rPr lang="ja-JP" altLang="en-US" sz="900">
              <a:latin typeface="ＭＳ Ｐ明朝" panose="02020600040205080304" pitchFamily="18" charset="-128"/>
              <a:ea typeface="ＭＳ Ｐ明朝" panose="02020600040205080304" pitchFamily="18" charset="-128"/>
            </a:rPr>
            <a:t>　粗付加価値</a:t>
          </a:r>
          <a:endParaRPr lang="en-US" altLang="ja-JP" sz="900">
            <a:latin typeface="ＭＳ Ｐ明朝" panose="02020600040205080304" pitchFamily="18" charset="-128"/>
            <a:ea typeface="ＭＳ Ｐ明朝" panose="02020600040205080304" pitchFamily="18" charset="-128"/>
          </a:endParaRPr>
        </a:p>
        <a:p xmlns:a="http://schemas.openxmlformats.org/drawingml/2006/main">
          <a:r>
            <a:rPr lang="ja-JP" altLang="en-US" sz="900">
              <a:latin typeface="ＭＳ Ｐ明朝" panose="02020600040205080304" pitchFamily="18" charset="-128"/>
              <a:ea typeface="ＭＳ Ｐ明朝" panose="02020600040205080304" pitchFamily="18" charset="-128"/>
            </a:rPr>
            <a:t>　誘発額</a:t>
          </a:r>
        </a:p>
      </cdr:txBody>
    </cdr:sp>
  </cdr:relSizeAnchor>
</c:userShapes>
</file>

<file path=xl/drawings/drawing5.xml><?xml version="1.0" encoding="utf-8"?>
<c:userShapes xmlns:c="http://schemas.openxmlformats.org/drawingml/2006/chart">
  <cdr:relSizeAnchor xmlns:cdr="http://schemas.openxmlformats.org/drawingml/2006/chartDrawing">
    <cdr:from>
      <cdr:x>0.18326</cdr:x>
      <cdr:y>0.61447</cdr:y>
    </cdr:from>
    <cdr:to>
      <cdr:x>0.29307</cdr:x>
      <cdr:y>0.95598</cdr:y>
    </cdr:to>
    <cdr:sp macro="" textlink="">
      <cdr:nvSpPr>
        <cdr:cNvPr id="3" name="テキスト ボックス 1"/>
        <cdr:cNvSpPr txBox="1"/>
      </cdr:nvSpPr>
      <cdr:spPr>
        <a:xfrm xmlns:a="http://schemas.openxmlformats.org/drawingml/2006/main">
          <a:off x="250399" y="1664140"/>
          <a:ext cx="150041" cy="924896"/>
        </a:xfrm>
        <a:prstGeom xmlns:a="http://schemas.openxmlformats.org/drawingml/2006/main" prst="rect">
          <a:avLst/>
        </a:prstGeom>
      </cdr:spPr>
      <cdr:txBody>
        <a:bodyPr xmlns:a="http://schemas.openxmlformats.org/drawingml/2006/main" vert="eaVert" wrap="square" lIns="0" tIns="0" rIns="0" bIns="0" rtlCol="0" anchor="ctr" anchorCtr="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latin typeface="ＭＳ Ｐ明朝" panose="02020600040205080304" pitchFamily="18" charset="-128"/>
              <a:ea typeface="ＭＳ Ｐ明朝" panose="02020600040205080304" pitchFamily="18" charset="-128"/>
            </a:rPr>
            <a:t>就業誘発者数</a:t>
          </a:r>
        </a:p>
      </cdr:txBody>
    </cdr:sp>
  </cdr:relSizeAnchor>
  <cdr:relSizeAnchor xmlns:cdr="http://schemas.openxmlformats.org/drawingml/2006/chartDrawing">
    <cdr:from>
      <cdr:x>0.63118</cdr:x>
      <cdr:y>0.61447</cdr:y>
    </cdr:from>
    <cdr:to>
      <cdr:x>0.84969</cdr:x>
      <cdr:y>0.95598</cdr:y>
    </cdr:to>
    <cdr:sp macro="" textlink="">
      <cdr:nvSpPr>
        <cdr:cNvPr id="4" name="テキスト ボックス 1"/>
        <cdr:cNvSpPr txBox="1"/>
      </cdr:nvSpPr>
      <cdr:spPr>
        <a:xfrm xmlns:a="http://schemas.openxmlformats.org/drawingml/2006/main">
          <a:off x="866828" y="1722957"/>
          <a:ext cx="300082" cy="957585"/>
        </a:xfrm>
        <a:prstGeom xmlns:a="http://schemas.openxmlformats.org/drawingml/2006/main" prst="rect">
          <a:avLst/>
        </a:prstGeom>
      </cdr:spPr>
      <cdr:txBody>
        <a:bodyPr xmlns:a="http://schemas.openxmlformats.org/drawingml/2006/main" vert="eaVert" wrap="square" lIns="0" tIns="0" rIns="0" bIns="0" rtlCol="0" anchor="ctr" anchorCtr="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900">
              <a:latin typeface="ＭＳ Ｐ明朝" panose="02020600040205080304" pitchFamily="18" charset="-128"/>
              <a:ea typeface="ＭＳ Ｐ明朝" panose="02020600040205080304" pitchFamily="18" charset="-128"/>
            </a:rPr>
            <a:t>うち</a:t>
          </a:r>
          <a:endParaRPr lang="en-US" altLang="ja-JP" sz="900">
            <a:latin typeface="ＭＳ Ｐ明朝" panose="02020600040205080304" pitchFamily="18" charset="-128"/>
            <a:ea typeface="ＭＳ Ｐ明朝" panose="02020600040205080304" pitchFamily="18" charset="-128"/>
          </a:endParaRPr>
        </a:p>
        <a:p xmlns:a="http://schemas.openxmlformats.org/drawingml/2006/main">
          <a:r>
            <a:rPr lang="ja-JP" altLang="en-US" sz="900">
              <a:latin typeface="ＭＳ Ｐ明朝" panose="02020600040205080304" pitchFamily="18" charset="-128"/>
              <a:ea typeface="ＭＳ Ｐ明朝" panose="02020600040205080304" pitchFamily="18" charset="-128"/>
            </a:rPr>
            <a:t>　雇用誘発者数</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645416</xdr:colOff>
      <xdr:row>8</xdr:row>
      <xdr:rowOff>0</xdr:rowOff>
    </xdr:from>
    <xdr:to>
      <xdr:col>13</xdr:col>
      <xdr:colOff>563040</xdr:colOff>
      <xdr:row>12</xdr:row>
      <xdr:rowOff>185569</xdr:rowOff>
    </xdr:to>
    <xdr:grpSp>
      <xdr:nvGrpSpPr>
        <xdr:cNvPr id="2" name="グループ化 1">
          <a:extLst>
            <a:ext uri="{FF2B5EF4-FFF2-40B4-BE49-F238E27FC236}">
              <a16:creationId xmlns:a16="http://schemas.microsoft.com/office/drawing/2014/main" id="{7FAD66DD-9E62-4B62-AB13-4AE01A454996}"/>
            </a:ext>
          </a:extLst>
        </xdr:cNvPr>
        <xdr:cNvGrpSpPr/>
      </xdr:nvGrpSpPr>
      <xdr:grpSpPr>
        <a:xfrm>
          <a:off x="1207391" y="1314450"/>
          <a:ext cx="6432724" cy="1061869"/>
          <a:chOff x="3053336" y="3505200"/>
          <a:chExt cx="6013624" cy="1054249"/>
        </a:xfrm>
      </xdr:grpSpPr>
      <xdr:cxnSp macro="">
        <xdr:nvCxnSpPr>
          <xdr:cNvPr id="3" name="直線矢印コネクタ 2">
            <a:extLst>
              <a:ext uri="{FF2B5EF4-FFF2-40B4-BE49-F238E27FC236}">
                <a16:creationId xmlns:a16="http://schemas.microsoft.com/office/drawing/2014/main" id="{9E9FA433-074B-9772-6E77-1C3036B29A3D}"/>
              </a:ext>
            </a:extLst>
          </xdr:cNvPr>
          <xdr:cNvCxnSpPr/>
        </xdr:nvCxnSpPr>
        <xdr:spPr>
          <a:xfrm>
            <a:off x="3061009" y="3505200"/>
            <a:ext cx="0" cy="1054249"/>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矢印コネクタ 3">
            <a:extLst>
              <a:ext uri="{FF2B5EF4-FFF2-40B4-BE49-F238E27FC236}">
                <a16:creationId xmlns:a16="http://schemas.microsoft.com/office/drawing/2014/main" id="{4662E0C5-36C1-C4E9-37A5-17A03C3A24C1}"/>
              </a:ext>
            </a:extLst>
          </xdr:cNvPr>
          <xdr:cNvCxnSpPr/>
        </xdr:nvCxnSpPr>
        <xdr:spPr>
          <a:xfrm rot="16200000">
            <a:off x="6060148" y="1067365"/>
            <a:ext cx="0" cy="6013624"/>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7620</xdr:colOff>
      <xdr:row>13</xdr:row>
      <xdr:rowOff>161366</xdr:rowOff>
    </xdr:from>
    <xdr:to>
      <xdr:col>13</xdr:col>
      <xdr:colOff>478560</xdr:colOff>
      <xdr:row>13</xdr:row>
      <xdr:rowOff>161366</xdr:rowOff>
    </xdr:to>
    <xdr:cxnSp macro="">
      <xdr:nvCxnSpPr>
        <xdr:cNvPr id="5" name="直線矢印コネクタ 4">
          <a:extLst>
            <a:ext uri="{FF2B5EF4-FFF2-40B4-BE49-F238E27FC236}">
              <a16:creationId xmlns:a16="http://schemas.microsoft.com/office/drawing/2014/main" id="{086F169D-270F-4F01-81BA-EFA00B9D8AF0}"/>
            </a:ext>
          </a:extLst>
        </xdr:cNvPr>
        <xdr:cNvCxnSpPr/>
      </xdr:nvCxnSpPr>
      <xdr:spPr>
        <a:xfrm rot="16200000">
          <a:off x="6629603" y="1616583"/>
          <a:ext cx="0" cy="1852065"/>
        </a:xfrm>
        <a:prstGeom prst="straightConnector1">
          <a:avLst/>
        </a:prstGeom>
        <a:ln w="3810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661851</xdr:colOff>
      <xdr:row>17</xdr:row>
      <xdr:rowOff>0</xdr:rowOff>
    </xdr:from>
    <xdr:to>
      <xdr:col>13</xdr:col>
      <xdr:colOff>505097</xdr:colOff>
      <xdr:row>20</xdr:row>
      <xdr:rowOff>182880</xdr:rowOff>
    </xdr:to>
    <xdr:grpSp>
      <xdr:nvGrpSpPr>
        <xdr:cNvPr id="6" name="グループ化 5">
          <a:extLst>
            <a:ext uri="{FF2B5EF4-FFF2-40B4-BE49-F238E27FC236}">
              <a16:creationId xmlns:a16="http://schemas.microsoft.com/office/drawing/2014/main" id="{4A0D81F5-64F0-437A-A401-092B4BFE69DA}"/>
            </a:ext>
          </a:extLst>
        </xdr:cNvPr>
        <xdr:cNvGrpSpPr/>
      </xdr:nvGrpSpPr>
      <xdr:grpSpPr>
        <a:xfrm>
          <a:off x="1223826" y="3638550"/>
          <a:ext cx="6358346" cy="878205"/>
          <a:chOff x="3069771" y="5745480"/>
          <a:chExt cx="5779226" cy="876300"/>
        </a:xfrm>
      </xdr:grpSpPr>
      <xdr:cxnSp macro="">
        <xdr:nvCxnSpPr>
          <xdr:cNvPr id="7" name="直線矢印コネクタ 6">
            <a:extLst>
              <a:ext uri="{FF2B5EF4-FFF2-40B4-BE49-F238E27FC236}">
                <a16:creationId xmlns:a16="http://schemas.microsoft.com/office/drawing/2014/main" id="{D4854F20-F51B-68D5-FEE9-61AA17B31A01}"/>
              </a:ext>
            </a:extLst>
          </xdr:cNvPr>
          <xdr:cNvCxnSpPr/>
        </xdr:nvCxnSpPr>
        <xdr:spPr>
          <a:xfrm>
            <a:off x="3074380" y="5745480"/>
            <a:ext cx="4607" cy="87630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矢印コネクタ 7">
            <a:extLst>
              <a:ext uri="{FF2B5EF4-FFF2-40B4-BE49-F238E27FC236}">
                <a16:creationId xmlns:a16="http://schemas.microsoft.com/office/drawing/2014/main" id="{31A82334-DF64-BC8E-94D3-D4BBEABB2EF5}"/>
              </a:ext>
            </a:extLst>
          </xdr:cNvPr>
          <xdr:cNvCxnSpPr/>
        </xdr:nvCxnSpPr>
        <xdr:spPr>
          <a:xfrm flipV="1">
            <a:off x="3069771" y="6266459"/>
            <a:ext cx="5779226" cy="356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656897</xdr:colOff>
      <xdr:row>23</xdr:row>
      <xdr:rowOff>0</xdr:rowOff>
    </xdr:from>
    <xdr:to>
      <xdr:col>3</xdr:col>
      <xdr:colOff>663466</xdr:colOff>
      <xdr:row>27</xdr:row>
      <xdr:rowOff>6568</xdr:rowOff>
    </xdr:to>
    <xdr:cxnSp macro="">
      <xdr:nvCxnSpPr>
        <xdr:cNvPr id="9" name="直線矢印コネクタ 8">
          <a:extLst>
            <a:ext uri="{FF2B5EF4-FFF2-40B4-BE49-F238E27FC236}">
              <a16:creationId xmlns:a16="http://schemas.microsoft.com/office/drawing/2014/main" id="{113C4338-5979-4F02-9322-43DC478845C6}"/>
            </a:ext>
          </a:extLst>
        </xdr:cNvPr>
        <xdr:cNvCxnSpPr/>
      </xdr:nvCxnSpPr>
      <xdr:spPr>
        <a:xfrm>
          <a:off x="1218872" y="5029200"/>
          <a:ext cx="6569" cy="76856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6626</xdr:colOff>
      <xdr:row>31</xdr:row>
      <xdr:rowOff>0</xdr:rowOff>
    </xdr:from>
    <xdr:to>
      <xdr:col>8</xdr:col>
      <xdr:colOff>6626</xdr:colOff>
      <xdr:row>34</xdr:row>
      <xdr:rowOff>184500</xdr:rowOff>
    </xdr:to>
    <xdr:cxnSp macro="">
      <xdr:nvCxnSpPr>
        <xdr:cNvPr id="10" name="直線矢印コネクタ 9">
          <a:extLst>
            <a:ext uri="{FF2B5EF4-FFF2-40B4-BE49-F238E27FC236}">
              <a16:creationId xmlns:a16="http://schemas.microsoft.com/office/drawing/2014/main" id="{391DB678-7864-48E9-9626-B3126EE8EBE3}"/>
            </a:ext>
          </a:extLst>
        </xdr:cNvPr>
        <xdr:cNvCxnSpPr/>
      </xdr:nvCxnSpPr>
      <xdr:spPr>
        <a:xfrm>
          <a:off x="3521351" y="7048500"/>
          <a:ext cx="0" cy="75600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27</xdr:row>
      <xdr:rowOff>160020</xdr:rowOff>
    </xdr:from>
    <xdr:to>
      <xdr:col>13</xdr:col>
      <xdr:colOff>470940</xdr:colOff>
      <xdr:row>27</xdr:row>
      <xdr:rowOff>160020</xdr:rowOff>
    </xdr:to>
    <xdr:cxnSp macro="">
      <xdr:nvCxnSpPr>
        <xdr:cNvPr id="11" name="直線矢印コネクタ 10">
          <a:extLst>
            <a:ext uri="{FF2B5EF4-FFF2-40B4-BE49-F238E27FC236}">
              <a16:creationId xmlns:a16="http://schemas.microsoft.com/office/drawing/2014/main" id="{E73AC901-8D2F-4090-A267-C196ABFA9AAA}"/>
            </a:ext>
          </a:extLst>
        </xdr:cNvPr>
        <xdr:cNvCxnSpPr/>
      </xdr:nvCxnSpPr>
      <xdr:spPr>
        <a:xfrm rot="16200000">
          <a:off x="6621983" y="5025187"/>
          <a:ext cx="0" cy="1852065"/>
        </a:xfrm>
        <a:prstGeom prst="straightConnector1">
          <a:avLst/>
        </a:prstGeom>
        <a:ln w="3810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327660</xdr:colOff>
      <xdr:row>38</xdr:row>
      <xdr:rowOff>0</xdr:rowOff>
    </xdr:from>
    <xdr:to>
      <xdr:col>13</xdr:col>
      <xdr:colOff>495300</xdr:colOff>
      <xdr:row>41</xdr:row>
      <xdr:rowOff>182880</xdr:rowOff>
    </xdr:to>
    <xdr:grpSp>
      <xdr:nvGrpSpPr>
        <xdr:cNvPr id="12" name="グループ化 11">
          <a:extLst>
            <a:ext uri="{FF2B5EF4-FFF2-40B4-BE49-F238E27FC236}">
              <a16:creationId xmlns:a16="http://schemas.microsoft.com/office/drawing/2014/main" id="{94F06F76-F50D-4503-A859-DB57E949BAC2}"/>
            </a:ext>
          </a:extLst>
        </xdr:cNvPr>
        <xdr:cNvGrpSpPr/>
      </xdr:nvGrpSpPr>
      <xdr:grpSpPr>
        <a:xfrm>
          <a:off x="889635" y="8753475"/>
          <a:ext cx="6682740" cy="878205"/>
          <a:chOff x="2735580" y="10843260"/>
          <a:chExt cx="6103620" cy="876300"/>
        </a:xfrm>
      </xdr:grpSpPr>
      <xdr:cxnSp macro="">
        <xdr:nvCxnSpPr>
          <xdr:cNvPr id="13" name="直線矢印コネクタ 12">
            <a:extLst>
              <a:ext uri="{FF2B5EF4-FFF2-40B4-BE49-F238E27FC236}">
                <a16:creationId xmlns:a16="http://schemas.microsoft.com/office/drawing/2014/main" id="{DD84327C-1D2F-B994-D917-A789CC5861AB}"/>
              </a:ext>
            </a:extLst>
          </xdr:cNvPr>
          <xdr:cNvCxnSpPr/>
        </xdr:nvCxnSpPr>
        <xdr:spPr>
          <a:xfrm>
            <a:off x="2740175" y="10843260"/>
            <a:ext cx="4593" cy="87630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直線矢印コネクタ 13">
            <a:extLst>
              <a:ext uri="{FF2B5EF4-FFF2-40B4-BE49-F238E27FC236}">
                <a16:creationId xmlns:a16="http://schemas.microsoft.com/office/drawing/2014/main" id="{BDD5BCB4-CA3A-77DE-AC93-205BD3319FDA}"/>
              </a:ext>
            </a:extLst>
          </xdr:cNvPr>
          <xdr:cNvCxnSpPr/>
        </xdr:nvCxnSpPr>
        <xdr:spPr>
          <a:xfrm flipV="1">
            <a:off x="2735580" y="11371489"/>
            <a:ext cx="6103620" cy="1155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335280</xdr:colOff>
      <xdr:row>44</xdr:row>
      <xdr:rowOff>0</xdr:rowOff>
    </xdr:from>
    <xdr:to>
      <xdr:col>13</xdr:col>
      <xdr:colOff>502920</xdr:colOff>
      <xdr:row>47</xdr:row>
      <xdr:rowOff>182880</xdr:rowOff>
    </xdr:to>
    <xdr:grpSp>
      <xdr:nvGrpSpPr>
        <xdr:cNvPr id="15" name="グループ化 14">
          <a:extLst>
            <a:ext uri="{FF2B5EF4-FFF2-40B4-BE49-F238E27FC236}">
              <a16:creationId xmlns:a16="http://schemas.microsoft.com/office/drawing/2014/main" id="{DB7EA525-EAE2-4719-ABD4-D9D2EE230EB9}"/>
            </a:ext>
          </a:extLst>
        </xdr:cNvPr>
        <xdr:cNvGrpSpPr/>
      </xdr:nvGrpSpPr>
      <xdr:grpSpPr>
        <a:xfrm>
          <a:off x="897255" y="10144125"/>
          <a:ext cx="6682740" cy="878205"/>
          <a:chOff x="2743200" y="12230100"/>
          <a:chExt cx="6103620" cy="876300"/>
        </a:xfrm>
      </xdr:grpSpPr>
      <xdr:cxnSp macro="">
        <xdr:nvCxnSpPr>
          <xdr:cNvPr id="16" name="直線矢印コネクタ 15">
            <a:extLst>
              <a:ext uri="{FF2B5EF4-FFF2-40B4-BE49-F238E27FC236}">
                <a16:creationId xmlns:a16="http://schemas.microsoft.com/office/drawing/2014/main" id="{6A361533-ADD2-7C9E-09DB-8C4A90F853A9}"/>
              </a:ext>
            </a:extLst>
          </xdr:cNvPr>
          <xdr:cNvCxnSpPr/>
        </xdr:nvCxnSpPr>
        <xdr:spPr>
          <a:xfrm>
            <a:off x="2747795" y="12230100"/>
            <a:ext cx="4593" cy="87630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直線矢印コネクタ 16">
            <a:extLst>
              <a:ext uri="{FF2B5EF4-FFF2-40B4-BE49-F238E27FC236}">
                <a16:creationId xmlns:a16="http://schemas.microsoft.com/office/drawing/2014/main" id="{829B944F-A3D8-21AA-BC1F-38310A0FBCF7}"/>
              </a:ext>
            </a:extLst>
          </xdr:cNvPr>
          <xdr:cNvCxnSpPr/>
        </xdr:nvCxnSpPr>
        <xdr:spPr>
          <a:xfrm flipV="1">
            <a:off x="2743200" y="12750709"/>
            <a:ext cx="6103620" cy="11553"/>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354725</xdr:colOff>
      <xdr:row>49</xdr:row>
      <xdr:rowOff>308741</xdr:rowOff>
    </xdr:from>
    <xdr:to>
      <xdr:col>3</xdr:col>
      <xdr:colOff>361293</xdr:colOff>
      <xdr:row>54</xdr:row>
      <xdr:rowOff>0</xdr:rowOff>
    </xdr:to>
    <xdr:cxnSp macro="">
      <xdr:nvCxnSpPr>
        <xdr:cNvPr id="18" name="直線矢印コネクタ 17">
          <a:extLst>
            <a:ext uri="{FF2B5EF4-FFF2-40B4-BE49-F238E27FC236}">
              <a16:creationId xmlns:a16="http://schemas.microsoft.com/office/drawing/2014/main" id="{27F18D91-4746-4E60-B82E-E039B947388E}"/>
            </a:ext>
          </a:extLst>
        </xdr:cNvPr>
        <xdr:cNvCxnSpPr/>
      </xdr:nvCxnSpPr>
      <xdr:spPr>
        <a:xfrm>
          <a:off x="916700" y="11529191"/>
          <a:ext cx="6568" cy="767584"/>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54</xdr:row>
      <xdr:rowOff>160020</xdr:rowOff>
    </xdr:from>
    <xdr:to>
      <xdr:col>13</xdr:col>
      <xdr:colOff>470940</xdr:colOff>
      <xdr:row>54</xdr:row>
      <xdr:rowOff>160020</xdr:rowOff>
    </xdr:to>
    <xdr:cxnSp macro="">
      <xdr:nvCxnSpPr>
        <xdr:cNvPr id="19" name="直線矢印コネクタ 18">
          <a:extLst>
            <a:ext uri="{FF2B5EF4-FFF2-40B4-BE49-F238E27FC236}">
              <a16:creationId xmlns:a16="http://schemas.microsoft.com/office/drawing/2014/main" id="{9946DB3F-EF3D-4F6B-8D40-EBA7826650FD}"/>
            </a:ext>
          </a:extLst>
        </xdr:cNvPr>
        <xdr:cNvCxnSpPr/>
      </xdr:nvCxnSpPr>
      <xdr:spPr>
        <a:xfrm rot="16200000">
          <a:off x="6621983" y="11530762"/>
          <a:ext cx="0" cy="1852065"/>
        </a:xfrm>
        <a:prstGeom prst="straightConnector1">
          <a:avLst/>
        </a:prstGeom>
        <a:ln w="38100">
          <a:solidFill>
            <a:sysClr val="windowText" lastClr="0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25510</xdr:colOff>
      <xdr:row>16</xdr:row>
      <xdr:rowOff>167640</xdr:rowOff>
    </xdr:from>
    <xdr:to>
      <xdr:col>20</xdr:col>
      <xdr:colOff>13251</xdr:colOff>
      <xdr:row>33</xdr:row>
      <xdr:rowOff>45720</xdr:rowOff>
    </xdr:to>
    <xdr:sp macro="" textlink="">
      <xdr:nvSpPr>
        <xdr:cNvPr id="20" name="フリーフォーム 133">
          <a:extLst>
            <a:ext uri="{FF2B5EF4-FFF2-40B4-BE49-F238E27FC236}">
              <a16:creationId xmlns:a16="http://schemas.microsoft.com/office/drawing/2014/main" id="{AA6B9EFA-1022-4DED-9785-3B0BD793E064}"/>
            </a:ext>
          </a:extLst>
        </xdr:cNvPr>
        <xdr:cNvSpPr/>
      </xdr:nvSpPr>
      <xdr:spPr>
        <a:xfrm>
          <a:off x="3540235" y="3491865"/>
          <a:ext cx="6902891" cy="3983355"/>
        </a:xfrm>
        <a:custGeom>
          <a:avLst/>
          <a:gdLst>
            <a:gd name="connsiteX0" fmla="*/ 2141220 w 6751320"/>
            <a:gd name="connsiteY0" fmla="*/ 0 h 4160520"/>
            <a:gd name="connsiteX1" fmla="*/ 6751320 w 6751320"/>
            <a:gd name="connsiteY1" fmla="*/ 0 h 4160520"/>
            <a:gd name="connsiteX2" fmla="*/ 6751320 w 6751320"/>
            <a:gd name="connsiteY2" fmla="*/ 4160520 h 4160520"/>
            <a:gd name="connsiteX3" fmla="*/ 0 w 6751320"/>
            <a:gd name="connsiteY3" fmla="*/ 4160520 h 4160520"/>
          </a:gdLst>
          <a:ahLst/>
          <a:cxnLst>
            <a:cxn ang="0">
              <a:pos x="connsiteX0" y="connsiteY0"/>
            </a:cxn>
            <a:cxn ang="0">
              <a:pos x="connsiteX1" y="connsiteY1"/>
            </a:cxn>
            <a:cxn ang="0">
              <a:pos x="connsiteX2" y="connsiteY2"/>
            </a:cxn>
            <a:cxn ang="0">
              <a:pos x="connsiteX3" y="connsiteY3"/>
            </a:cxn>
          </a:cxnLst>
          <a:rect l="l" t="t" r="r" b="b"/>
          <a:pathLst>
            <a:path w="6751320" h="4160520">
              <a:moveTo>
                <a:pt x="2141220" y="0"/>
              </a:moveTo>
              <a:lnTo>
                <a:pt x="6751320" y="0"/>
              </a:lnTo>
              <a:lnTo>
                <a:pt x="6751320" y="4160520"/>
              </a:lnTo>
              <a:lnTo>
                <a:pt x="0" y="4160520"/>
              </a:lnTo>
            </a:path>
          </a:pathLst>
        </a:cu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ksc014-cms13.hst.kanagawa-sc.jp/cms8341/documents/3241/kanagawa2015_tebiki_all_ver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0ABD9-E399-4540-9253-6073D575251A}">
  <sheetPr codeName="Sheet1">
    <pageSetUpPr fitToPage="1"/>
  </sheetPr>
  <dimension ref="A1:I19"/>
  <sheetViews>
    <sheetView showGridLines="0" tabSelected="1" view="pageBreakPreview" zoomScaleNormal="100" zoomScaleSheetLayoutView="100" workbookViewId="0">
      <selection activeCell="O11" sqref="O11"/>
    </sheetView>
  </sheetViews>
  <sheetFormatPr defaultColWidth="8.875" defaultRowHeight="13.5"/>
  <cols>
    <col min="1" max="1" width="2.75" style="46" customWidth="1"/>
    <col min="2" max="2" width="3.875" style="46" customWidth="1"/>
    <col min="3" max="3" width="27.875" style="46" customWidth="1"/>
    <col min="4" max="4" width="13.875" style="46" bestFit="1" customWidth="1"/>
    <col min="5" max="5" width="54.625" style="46" customWidth="1"/>
    <col min="6" max="7" width="8.875" style="46"/>
    <col min="8" max="8" width="3.875" style="46" customWidth="1"/>
    <col min="9" max="9" width="2.75" style="46" customWidth="1"/>
    <col min="10" max="10" width="5.75" style="46" customWidth="1"/>
    <col min="11" max="16384" width="8.875" style="46"/>
  </cols>
  <sheetData>
    <row r="1" spans="1:9" ht="4.9000000000000004" customHeight="1">
      <c r="A1" s="293"/>
    </row>
    <row r="2" spans="1:9" ht="30" customHeight="1">
      <c r="A2" s="477"/>
      <c r="B2" s="509" t="s">
        <v>445</v>
      </c>
      <c r="C2" s="509"/>
      <c r="D2" s="509"/>
      <c r="E2" s="509"/>
      <c r="F2" s="509"/>
      <c r="G2" s="509"/>
      <c r="H2" s="509"/>
      <c r="I2" s="477"/>
    </row>
    <row r="3" spans="1:9" ht="4.9000000000000004" customHeight="1">
      <c r="A3" s="293"/>
    </row>
    <row r="4" spans="1:9" ht="30" customHeight="1">
      <c r="C4" s="339" t="s">
        <v>446</v>
      </c>
      <c r="D4" s="339" t="s">
        <v>447</v>
      </c>
      <c r="E4" s="510" t="s">
        <v>448</v>
      </c>
      <c r="F4" s="510"/>
      <c r="G4" s="510"/>
    </row>
    <row r="5" spans="1:9" ht="30" customHeight="1">
      <c r="C5" s="340" t="s">
        <v>449</v>
      </c>
      <c r="D5" s="341" t="s">
        <v>450</v>
      </c>
      <c r="E5" s="511" t="s">
        <v>451</v>
      </c>
      <c r="F5" s="511"/>
      <c r="G5" s="511"/>
    </row>
    <row r="6" spans="1:9" ht="30" customHeight="1">
      <c r="C6" s="340" t="s">
        <v>452</v>
      </c>
      <c r="D6" s="341" t="s">
        <v>450</v>
      </c>
      <c r="E6" s="511" t="s">
        <v>453</v>
      </c>
      <c r="F6" s="511"/>
      <c r="G6" s="511"/>
    </row>
    <row r="7" spans="1:9" ht="30" customHeight="1">
      <c r="C7" s="342" t="s">
        <v>434</v>
      </c>
      <c r="D7" s="343" t="s">
        <v>454</v>
      </c>
      <c r="E7" s="506" t="s">
        <v>540</v>
      </c>
      <c r="F7" s="506"/>
      <c r="G7" s="506"/>
    </row>
    <row r="8" spans="1:9" ht="30" customHeight="1">
      <c r="C8" s="342" t="s">
        <v>541</v>
      </c>
      <c r="D8" s="343" t="s">
        <v>454</v>
      </c>
      <c r="E8" s="506" t="s">
        <v>546</v>
      </c>
      <c r="F8" s="506"/>
      <c r="G8" s="506"/>
    </row>
    <row r="9" spans="1:9" ht="30" customHeight="1">
      <c r="C9" s="344" t="s">
        <v>455</v>
      </c>
      <c r="D9" s="345" t="s">
        <v>455</v>
      </c>
      <c r="E9" s="507" t="s">
        <v>456</v>
      </c>
      <c r="F9" s="507"/>
      <c r="G9" s="507"/>
    </row>
    <row r="10" spans="1:9" ht="30" customHeight="1">
      <c r="C10" s="344" t="s">
        <v>457</v>
      </c>
      <c r="D10" s="345" t="s">
        <v>455</v>
      </c>
      <c r="E10" s="508" t="s">
        <v>458</v>
      </c>
      <c r="F10" s="507"/>
      <c r="G10" s="507"/>
    </row>
    <row r="11" spans="1:9" ht="30" customHeight="1">
      <c r="C11" s="344" t="s">
        <v>459</v>
      </c>
      <c r="D11" s="345" t="s">
        <v>455</v>
      </c>
      <c r="E11" s="508" t="s">
        <v>460</v>
      </c>
      <c r="F11" s="507"/>
      <c r="G11" s="507"/>
    </row>
    <row r="12" spans="1:9" ht="30" customHeight="1">
      <c r="C12" s="346" t="s">
        <v>542</v>
      </c>
      <c r="D12" s="347" t="s">
        <v>461</v>
      </c>
      <c r="E12" s="502" t="s">
        <v>545</v>
      </c>
      <c r="F12" s="503"/>
      <c r="G12" s="503"/>
    </row>
    <row r="13" spans="1:9" ht="30" customHeight="1">
      <c r="C13" s="346" t="s">
        <v>543</v>
      </c>
      <c r="D13" s="347" t="s">
        <v>461</v>
      </c>
      <c r="E13" s="502" t="s">
        <v>547</v>
      </c>
      <c r="F13" s="503"/>
      <c r="G13" s="503"/>
    </row>
    <row r="14" spans="1:9" ht="30" customHeight="1">
      <c r="C14" s="346" t="s">
        <v>462</v>
      </c>
      <c r="D14" s="347" t="s">
        <v>461</v>
      </c>
      <c r="E14" s="502" t="s">
        <v>544</v>
      </c>
      <c r="F14" s="503"/>
      <c r="G14" s="503"/>
    </row>
    <row r="15" spans="1:9" ht="30" customHeight="1">
      <c r="C15" s="348" t="s">
        <v>463</v>
      </c>
      <c r="D15" s="349" t="s">
        <v>464</v>
      </c>
      <c r="E15" s="504" t="str">
        <f>"経済波及効果算出のための係数表です。
"&amp;B2&amp;"のうち、投入係数表です。"</f>
        <v>経済波及効果算出のための係数表です。
シート一覧のうち、投入係数表です。</v>
      </c>
      <c r="F15" s="505"/>
      <c r="G15" s="505"/>
    </row>
    <row r="16" spans="1:9" ht="30" customHeight="1">
      <c r="C16" s="348" t="s">
        <v>465</v>
      </c>
      <c r="D16" s="349" t="s">
        <v>464</v>
      </c>
      <c r="E16" s="504" t="str">
        <f>"経済波及効果算出のための係数表です。
"&amp;B2&amp;"のうち、逆行列係数表です。"</f>
        <v>経済波及効果算出のための係数表です。
シート一覧のうち、逆行列係数表です。</v>
      </c>
      <c r="F16" s="505"/>
      <c r="G16" s="505"/>
    </row>
    <row r="17" spans="1:7" ht="30" customHeight="1">
      <c r="C17" s="348" t="s">
        <v>404</v>
      </c>
      <c r="D17" s="349" t="s">
        <v>464</v>
      </c>
      <c r="E17" s="504" t="s">
        <v>466</v>
      </c>
      <c r="F17" s="505"/>
      <c r="G17" s="505"/>
    </row>
    <row r="18" spans="1:7" ht="4.9000000000000004" customHeight="1">
      <c r="A18" s="293"/>
    </row>
    <row r="19" spans="1:7" ht="12" customHeight="1"/>
  </sheetData>
  <mergeCells count="15">
    <mergeCell ref="E7:G7"/>
    <mergeCell ref="B2:H2"/>
    <mergeCell ref="E4:G4"/>
    <mergeCell ref="E5:G5"/>
    <mergeCell ref="E6:G6"/>
    <mergeCell ref="E14:G14"/>
    <mergeCell ref="E15:G15"/>
    <mergeCell ref="E16:G16"/>
    <mergeCell ref="E17:G17"/>
    <mergeCell ref="E8:G8"/>
    <mergeCell ref="E9:G9"/>
    <mergeCell ref="E10:G10"/>
    <mergeCell ref="E11:G11"/>
    <mergeCell ref="E12:G12"/>
    <mergeCell ref="E13:G13"/>
  </mergeCells>
  <phoneticPr fontId="3"/>
  <pageMargins left="0.70866141732283472" right="0.70866141732283472" top="0.74803149606299213" bottom="0.74803149606299213" header="0.31496062992125984" footer="0.31496062992125984"/>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C8C81-586F-4DE3-87BE-E4106F64E706}">
  <sheetPr codeName="Sheet8"/>
  <dimension ref="A1:K115"/>
  <sheetViews>
    <sheetView view="pageBreakPreview" zoomScaleNormal="100" zoomScaleSheetLayoutView="10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0.5" style="442" customWidth="1"/>
    <col min="2" max="2" width="3.5" style="444" bestFit="1" customWidth="1"/>
    <col min="3" max="3" width="30.625" style="445" customWidth="1"/>
    <col min="4" max="9" width="13.625" style="442" customWidth="1"/>
    <col min="10" max="10" width="15.625" style="442" customWidth="1"/>
    <col min="11" max="11" width="0.5" style="442" customWidth="1"/>
    <col min="12" max="16384" width="9" style="442"/>
  </cols>
  <sheetData>
    <row r="1" spans="1:11" ht="5.0999999999999996" customHeight="1"/>
    <row r="2" spans="1:11" s="467" customFormat="1" ht="17.25">
      <c r="A2" s="484"/>
      <c r="B2" s="621" t="s">
        <v>507</v>
      </c>
      <c r="C2" s="621"/>
      <c r="D2" s="621"/>
      <c r="E2" s="621"/>
      <c r="F2" s="621"/>
      <c r="G2" s="621"/>
      <c r="H2" s="621"/>
      <c r="I2" s="621"/>
      <c r="J2" s="621"/>
      <c r="K2" s="484"/>
    </row>
    <row r="3" spans="1:11">
      <c r="J3" s="466"/>
    </row>
    <row r="4" spans="1:11">
      <c r="J4" s="466" t="s">
        <v>17</v>
      </c>
    </row>
    <row r="5" spans="1:11">
      <c r="B5" s="624" t="s">
        <v>503</v>
      </c>
      <c r="C5" s="626" t="s">
        <v>504</v>
      </c>
      <c r="D5" s="628" t="s">
        <v>510</v>
      </c>
      <c r="E5" s="629"/>
      <c r="F5" s="629"/>
      <c r="G5" s="629"/>
      <c r="H5" s="629"/>
      <c r="I5" s="630"/>
      <c r="J5" s="451" t="s">
        <v>53</v>
      </c>
    </row>
    <row r="6" spans="1:11">
      <c r="B6" s="625"/>
      <c r="C6" s="627"/>
      <c r="D6" s="452" t="s">
        <v>6</v>
      </c>
      <c r="E6" s="465" t="s">
        <v>7</v>
      </c>
      <c r="F6" s="452" t="s">
        <v>8</v>
      </c>
      <c r="G6" s="465" t="s">
        <v>9</v>
      </c>
      <c r="H6" s="452" t="s">
        <v>10</v>
      </c>
      <c r="I6" s="465" t="s">
        <v>11</v>
      </c>
      <c r="J6" s="453" t="s">
        <v>12</v>
      </c>
    </row>
    <row r="7" spans="1:11">
      <c r="B7" s="447" t="s">
        <v>101</v>
      </c>
      <c r="C7" s="449" t="s">
        <v>100</v>
      </c>
      <c r="D7" s="446">
        <f>SUMIF(計算準備①!$B$98:$B$104,$B7,計算準備①!$N$98:$N$104)</f>
        <v>0</v>
      </c>
      <c r="E7" s="459"/>
      <c r="G7" s="461">
        <f>SUMIF(計算準備①!$B$71:$B$78,$B7,計算準備①!$N$71:$N$78)</f>
        <v>0</v>
      </c>
      <c r="H7" s="446">
        <f>SUMIF(計算準備①!$B$114:$B$116,$B7,計算準備①!$N$114:$N$116)</f>
        <v>0</v>
      </c>
      <c r="I7" s="461">
        <f>SUMIF(計算準備①!$B$87:$B$88,$B7,計算準備①!$N$87:$N$88)</f>
        <v>0</v>
      </c>
      <c r="J7" s="301">
        <f t="shared" ref="J7:J38" si="0">SUM(D7:I7)</f>
        <v>0</v>
      </c>
    </row>
    <row r="8" spans="1:11">
      <c r="B8" s="447" t="s">
        <v>269</v>
      </c>
      <c r="C8" s="449" t="s">
        <v>268</v>
      </c>
      <c r="D8" s="446">
        <f>SUMIF(計算準備①!$B$98:$B$104,$B8,計算準備①!$N$98:$N$104)</f>
        <v>0</v>
      </c>
      <c r="E8" s="459"/>
      <c r="G8" s="461">
        <f>SUMIF(計算準備①!$B$71:$B$78,$B8,計算準備①!$N$71:$N$78)</f>
        <v>0</v>
      </c>
      <c r="H8" s="446">
        <f>SUMIF(計算準備①!$B$114:$B$116,$B8,計算準備①!$N$114:$N$116)</f>
        <v>0</v>
      </c>
      <c r="I8" s="461">
        <f>SUMIF(計算準備①!$B$87:$B$88,$B8,計算準備①!$N$87:$N$88)</f>
        <v>0</v>
      </c>
      <c r="J8" s="463">
        <f t="shared" si="0"/>
        <v>0</v>
      </c>
    </row>
    <row r="9" spans="1:11">
      <c r="B9" s="447" t="s">
        <v>267</v>
      </c>
      <c r="C9" s="449" t="s">
        <v>266</v>
      </c>
      <c r="D9" s="446">
        <f>SUMIF(計算準備①!$B$98:$B$104,$B9,計算準備①!$N$98:$N$104)</f>
        <v>0</v>
      </c>
      <c r="E9" s="459"/>
      <c r="G9" s="461">
        <f>SUMIF(計算準備①!$B$71:$B$78,$B9,計算準備①!$N$71:$N$78)</f>
        <v>0</v>
      </c>
      <c r="H9" s="446">
        <f>SUMIF(計算準備①!$B$114:$B$116,$B9,計算準備①!$N$114:$N$116)</f>
        <v>0</v>
      </c>
      <c r="I9" s="461">
        <f>SUMIF(計算準備①!$B$87:$B$88,$B9,計算準備①!$N$87:$N$88)</f>
        <v>0</v>
      </c>
      <c r="J9" s="463">
        <f t="shared" si="0"/>
        <v>0</v>
      </c>
    </row>
    <row r="10" spans="1:11">
      <c r="B10" s="447" t="s">
        <v>265</v>
      </c>
      <c r="C10" s="449" t="s">
        <v>264</v>
      </c>
      <c r="D10" s="446">
        <f>SUMIF(計算準備①!$B$98:$B$104,$B10,計算準備①!$N$98:$N$104)</f>
        <v>0</v>
      </c>
      <c r="E10" s="459"/>
      <c r="G10" s="461">
        <f>SUMIF(計算準備①!$B$71:$B$78,$B10,計算準備①!$N$71:$N$78)</f>
        <v>0</v>
      </c>
      <c r="H10" s="446">
        <f>SUMIF(計算準備①!$B$114:$B$116,$B10,計算準備①!$N$114:$N$116)</f>
        <v>0</v>
      </c>
      <c r="I10" s="461">
        <f>SUMIF(計算準備①!$B$87:$B$88,$B10,計算準備①!$N$87:$N$88)</f>
        <v>0</v>
      </c>
      <c r="J10" s="463">
        <f t="shared" si="0"/>
        <v>0</v>
      </c>
    </row>
    <row r="11" spans="1:11">
      <c r="B11" s="447" t="s">
        <v>99</v>
      </c>
      <c r="C11" s="449" t="s">
        <v>98</v>
      </c>
      <c r="D11" s="448">
        <f>SUMIF(計算準備①!$B$98:$B$104,$B11,計算準備①!$N$98:$N$104)</f>
        <v>0</v>
      </c>
      <c r="E11" s="459"/>
      <c r="G11" s="462">
        <f>SUMIF(計算準備①!$B$71:$B$78,$B11,計算準備①!$N$71:$N$78)</f>
        <v>0</v>
      </c>
      <c r="H11" s="448">
        <f>SUMIF(計算準備①!$B$114:$B$116,$B11,計算準備①!$N$114:$N$116)</f>
        <v>0</v>
      </c>
      <c r="I11" s="462">
        <f>SUMIF(計算準備①!$B$87:$B$88,$B11,計算準備①!$N$87:$N$88)</f>
        <v>0</v>
      </c>
      <c r="J11" s="464">
        <f t="shared" si="0"/>
        <v>0</v>
      </c>
    </row>
    <row r="12" spans="1:11">
      <c r="B12" s="447" t="s">
        <v>263</v>
      </c>
      <c r="C12" s="449" t="s">
        <v>262</v>
      </c>
      <c r="D12" s="446">
        <f>SUMIF(計算準備①!$B$98:$B$104,$B12,計算準備①!$N$98:$N$104)</f>
        <v>0</v>
      </c>
      <c r="E12" s="459"/>
      <c r="G12" s="461">
        <f>SUMIF(計算準備①!$B$71:$B$78,$B12,計算準備①!$N$71:$N$78)</f>
        <v>0</v>
      </c>
      <c r="H12" s="446">
        <f>SUMIF(計算準備①!$B$114:$B$116,$B12,計算準備①!$N$114:$N$116)</f>
        <v>0</v>
      </c>
      <c r="I12" s="461">
        <f>SUMIF(計算準備①!$B$87:$B$88,$B12,計算準備①!$N$87:$N$88)</f>
        <v>0</v>
      </c>
      <c r="J12" s="463">
        <f t="shared" si="0"/>
        <v>0</v>
      </c>
    </row>
    <row r="13" spans="1:11">
      <c r="B13" s="447" t="s">
        <v>261</v>
      </c>
      <c r="C13" s="449" t="s">
        <v>260</v>
      </c>
      <c r="D13" s="446">
        <f>SUMIF(計算準備①!$B$98:$B$104,$B13,計算準備①!$N$98:$N$104)</f>
        <v>0</v>
      </c>
      <c r="E13" s="459"/>
      <c r="G13" s="461">
        <f>SUMIF(計算準備①!$B$71:$B$78,$B13,計算準備①!$N$71:$N$78)</f>
        <v>0</v>
      </c>
      <c r="H13" s="446">
        <f>SUMIF(計算準備①!$B$114:$B$116,$B13,計算準備①!$N$114:$N$116)</f>
        <v>0</v>
      </c>
      <c r="I13" s="461">
        <f>SUMIF(計算準備①!$B$87:$B$88,$B13,計算準備①!$N$87:$N$88)</f>
        <v>0</v>
      </c>
      <c r="J13" s="463">
        <f t="shared" si="0"/>
        <v>0</v>
      </c>
    </row>
    <row r="14" spans="1:11">
      <c r="B14" s="447" t="s">
        <v>97</v>
      </c>
      <c r="C14" s="449" t="s">
        <v>96</v>
      </c>
      <c r="D14" s="446">
        <f>SUMIF(計算準備①!$B$98:$B$104,$B14,計算準備①!$N$98:$N$104)</f>
        <v>0</v>
      </c>
      <c r="E14" s="459"/>
      <c r="G14" s="461">
        <f>SUMIF(計算準備①!$B$71:$B$78,$B14,計算準備①!$N$71:$N$78)</f>
        <v>0</v>
      </c>
      <c r="H14" s="446">
        <f>SUMIF(計算準備①!$B$114:$B$116,$B14,計算準備①!$N$114:$N$116)</f>
        <v>0</v>
      </c>
      <c r="I14" s="461">
        <f>SUMIF(計算準備①!$B$87:$B$88,$B14,計算準備①!$N$87:$N$88)</f>
        <v>0</v>
      </c>
      <c r="J14" s="463">
        <f t="shared" si="0"/>
        <v>0</v>
      </c>
    </row>
    <row r="15" spans="1:11">
      <c r="B15" s="447" t="s">
        <v>259</v>
      </c>
      <c r="C15" s="449" t="s">
        <v>258</v>
      </c>
      <c r="D15" s="446">
        <f>SUMIF(計算準備①!$B$98:$B$104,$B15,計算準備①!$N$98:$N$104)</f>
        <v>0</v>
      </c>
      <c r="E15" s="459"/>
      <c r="G15" s="461">
        <f>SUMIF(計算準備①!$B$71:$B$78,$B15,計算準備①!$N$71:$N$78)</f>
        <v>0</v>
      </c>
      <c r="H15" s="446">
        <f>SUMIF(計算準備①!$B$114:$B$116,$B15,計算準備①!$N$114:$N$116)</f>
        <v>0</v>
      </c>
      <c r="I15" s="461">
        <f>SUMIF(計算準備①!$B$87:$B$88,$B15,計算準備①!$N$87:$N$88)</f>
        <v>0</v>
      </c>
      <c r="J15" s="463">
        <f t="shared" si="0"/>
        <v>0</v>
      </c>
    </row>
    <row r="16" spans="1:11">
      <c r="B16" s="447" t="s">
        <v>257</v>
      </c>
      <c r="C16" s="449" t="s">
        <v>256</v>
      </c>
      <c r="D16" s="446">
        <f>SUMIF(計算準備①!$B$98:$B$104,$B16,計算準備①!$N$98:$N$104)</f>
        <v>0</v>
      </c>
      <c r="E16" s="459"/>
      <c r="G16" s="461">
        <f>SUMIF(計算準備①!$B$71:$B$78,$B16,計算準備①!$N$71:$N$78)</f>
        <v>0</v>
      </c>
      <c r="H16" s="446">
        <f>SUMIF(計算準備①!$B$114:$B$116,$B16,計算準備①!$N$114:$N$116)</f>
        <v>0</v>
      </c>
      <c r="I16" s="461">
        <f>SUMIF(計算準備①!$B$87:$B$88,$B16,計算準備①!$N$87:$N$88)</f>
        <v>0</v>
      </c>
      <c r="J16" s="463">
        <f t="shared" si="0"/>
        <v>0</v>
      </c>
    </row>
    <row r="17" spans="2:10">
      <c r="B17" s="447" t="s">
        <v>255</v>
      </c>
      <c r="C17" s="449" t="s">
        <v>254</v>
      </c>
      <c r="D17" s="446">
        <f>SUMIF(計算準備①!$B$98:$B$104,$B17,計算準備①!$N$98:$N$104)</f>
        <v>0</v>
      </c>
      <c r="E17" s="459"/>
      <c r="G17" s="461">
        <f>SUMIF(計算準備①!$B$71:$B$78,$B17,計算準備①!$N$71:$N$78)</f>
        <v>0</v>
      </c>
      <c r="H17" s="446">
        <f>SUMIF(計算準備①!$B$114:$B$116,$B17,計算準備①!$N$114:$N$116)</f>
        <v>0</v>
      </c>
      <c r="I17" s="461">
        <f>SUMIF(計算準備①!$B$87:$B$88,$B17,計算準備①!$N$87:$N$88)</f>
        <v>0</v>
      </c>
      <c r="J17" s="463">
        <f t="shared" si="0"/>
        <v>0</v>
      </c>
    </row>
    <row r="18" spans="2:10">
      <c r="B18" s="447" t="s">
        <v>253</v>
      </c>
      <c r="C18" s="449" t="s">
        <v>252</v>
      </c>
      <c r="D18" s="446">
        <f>SUMIF(計算準備①!$B$98:$B$104,$B18,計算準備①!$N$98:$N$104)</f>
        <v>0</v>
      </c>
      <c r="E18" s="459"/>
      <c r="G18" s="461">
        <f>SUMIF(計算準備①!$B$71:$B$78,$B18,計算準備①!$N$71:$N$78)</f>
        <v>0</v>
      </c>
      <c r="H18" s="446">
        <f>SUMIF(計算準備①!$B$114:$B$116,$B18,計算準備①!$N$114:$N$116)</f>
        <v>0</v>
      </c>
      <c r="I18" s="461">
        <f>SUMIF(計算準備①!$B$87:$B$88,$B18,計算準備①!$N$87:$N$88)</f>
        <v>0</v>
      </c>
      <c r="J18" s="463">
        <f t="shared" si="0"/>
        <v>0</v>
      </c>
    </row>
    <row r="19" spans="2:10">
      <c r="B19" s="447" t="s">
        <v>95</v>
      </c>
      <c r="C19" s="449" t="s">
        <v>94</v>
      </c>
      <c r="D19" s="446">
        <f>SUMIF(計算準備①!$B$98:$B$104,$B19,計算準備①!$N$98:$N$104)</f>
        <v>0</v>
      </c>
      <c r="E19" s="459"/>
      <c r="G19" s="461">
        <f>SUMIF(計算準備①!$B$71:$B$78,$B19,計算準備①!$N$71:$N$78)</f>
        <v>0</v>
      </c>
      <c r="H19" s="446">
        <f>SUMIF(計算準備①!$B$114:$B$116,$B19,計算準備①!$N$114:$N$116)</f>
        <v>0</v>
      </c>
      <c r="I19" s="461">
        <f>SUMIF(計算準備①!$B$87:$B$88,$B19,計算準備①!$N$87:$N$88)</f>
        <v>0</v>
      </c>
      <c r="J19" s="463">
        <f t="shared" si="0"/>
        <v>0</v>
      </c>
    </row>
    <row r="20" spans="2:10">
      <c r="B20" s="447" t="s">
        <v>251</v>
      </c>
      <c r="C20" s="449" t="s">
        <v>250</v>
      </c>
      <c r="D20" s="446">
        <f>SUMIF(計算準備①!$B$98:$B$104,$B20,計算準備①!$N$98:$N$104)</f>
        <v>0</v>
      </c>
      <c r="E20" s="459"/>
      <c r="G20" s="461">
        <f>SUMIF(計算準備①!$B$71:$B$78,$B20,計算準備①!$N$71:$N$78)</f>
        <v>0</v>
      </c>
      <c r="H20" s="446">
        <f>SUMIF(計算準備①!$B$114:$B$116,$B20,計算準備①!$N$114:$N$116)</f>
        <v>0</v>
      </c>
      <c r="I20" s="461">
        <f>SUMIF(計算準備①!$B$87:$B$88,$B20,計算準備①!$N$87:$N$88)</f>
        <v>0</v>
      </c>
      <c r="J20" s="463">
        <f t="shared" si="0"/>
        <v>0</v>
      </c>
    </row>
    <row r="21" spans="2:10">
      <c r="B21" s="447" t="s">
        <v>249</v>
      </c>
      <c r="C21" s="449" t="s">
        <v>248</v>
      </c>
      <c r="D21" s="446">
        <f>SUMIF(計算準備①!$B$98:$B$104,$B21,計算準備①!$N$98:$N$104)</f>
        <v>0</v>
      </c>
      <c r="E21" s="459"/>
      <c r="G21" s="461">
        <f>SUMIF(計算準備①!$B$71:$B$78,$B21,計算準備①!$N$71:$N$78)</f>
        <v>0</v>
      </c>
      <c r="H21" s="446">
        <f>SUMIF(計算準備①!$B$114:$B$116,$B21,計算準備①!$N$114:$N$116)</f>
        <v>0</v>
      </c>
      <c r="I21" s="461">
        <f>SUMIF(計算準備①!$B$87:$B$88,$B21,計算準備①!$N$87:$N$88)</f>
        <v>0</v>
      </c>
      <c r="J21" s="463">
        <f t="shared" si="0"/>
        <v>0</v>
      </c>
    </row>
    <row r="22" spans="2:10">
      <c r="B22" s="447" t="s">
        <v>247</v>
      </c>
      <c r="C22" s="449" t="s">
        <v>246</v>
      </c>
      <c r="D22" s="446">
        <f>SUMIF(計算準備①!$B$98:$B$104,$B22,計算準備①!$N$98:$N$104)</f>
        <v>0</v>
      </c>
      <c r="E22" s="459"/>
      <c r="G22" s="461">
        <f>SUMIF(計算準備①!$B$71:$B$78,$B22,計算準備①!$N$71:$N$78)</f>
        <v>0</v>
      </c>
      <c r="H22" s="446">
        <f>SUMIF(計算準備①!$B$114:$B$116,$B22,計算準備①!$N$114:$N$116)</f>
        <v>0</v>
      </c>
      <c r="I22" s="461">
        <f>SUMIF(計算準備①!$B$87:$B$88,$B22,計算準備①!$N$87:$N$88)</f>
        <v>0</v>
      </c>
      <c r="J22" s="463">
        <f t="shared" si="0"/>
        <v>0</v>
      </c>
    </row>
    <row r="23" spans="2:10">
      <c r="B23" s="447" t="s">
        <v>245</v>
      </c>
      <c r="C23" s="449" t="s">
        <v>244</v>
      </c>
      <c r="D23" s="446">
        <f>SUMIF(計算準備①!$B$98:$B$104,$B23,計算準備①!$N$98:$N$104)</f>
        <v>0</v>
      </c>
      <c r="E23" s="459"/>
      <c r="G23" s="461">
        <f>SUMIF(計算準備①!$B$71:$B$78,$B23,計算準備①!$N$71:$N$78)</f>
        <v>0</v>
      </c>
      <c r="H23" s="446">
        <f>SUMIF(計算準備①!$B$114:$B$116,$B23,計算準備①!$N$114:$N$116)</f>
        <v>0</v>
      </c>
      <c r="I23" s="461">
        <f>SUMIF(計算準備①!$B$87:$B$88,$B23,計算準備①!$N$87:$N$88)</f>
        <v>0</v>
      </c>
      <c r="J23" s="463">
        <f t="shared" si="0"/>
        <v>0</v>
      </c>
    </row>
    <row r="24" spans="2:10">
      <c r="B24" s="447" t="s">
        <v>243</v>
      </c>
      <c r="C24" s="449" t="s">
        <v>242</v>
      </c>
      <c r="D24" s="446">
        <f>SUMIF(計算準備①!$B$98:$B$104,$B24,計算準備①!$N$98:$N$104)</f>
        <v>0</v>
      </c>
      <c r="E24" s="459"/>
      <c r="G24" s="461">
        <f>SUMIF(計算準備①!$B$71:$B$78,$B24,計算準備①!$N$71:$N$78)</f>
        <v>0</v>
      </c>
      <c r="H24" s="446">
        <f>SUMIF(計算準備①!$B$114:$B$116,$B24,計算準備①!$N$114:$N$116)</f>
        <v>0</v>
      </c>
      <c r="I24" s="461">
        <f>SUMIF(計算準備①!$B$87:$B$88,$B24,計算準備①!$N$87:$N$88)</f>
        <v>0</v>
      </c>
      <c r="J24" s="463">
        <f t="shared" si="0"/>
        <v>0</v>
      </c>
    </row>
    <row r="25" spans="2:10">
      <c r="B25" s="447" t="s">
        <v>241</v>
      </c>
      <c r="C25" s="449" t="s">
        <v>240</v>
      </c>
      <c r="D25" s="446">
        <f>SUMIF(計算準備①!$B$98:$B$104,$B25,計算準備①!$N$98:$N$104)</f>
        <v>0</v>
      </c>
      <c r="E25" s="459"/>
      <c r="G25" s="461">
        <f>SUMIF(計算準備①!$B$71:$B$78,$B25,計算準備①!$N$71:$N$78)</f>
        <v>0</v>
      </c>
      <c r="H25" s="446">
        <f>SUMIF(計算準備①!$B$114:$B$116,$B25,計算準備①!$N$114:$N$116)</f>
        <v>0</v>
      </c>
      <c r="I25" s="461">
        <f>SUMIF(計算準備①!$B$87:$B$88,$B25,計算準備①!$N$87:$N$88)</f>
        <v>0</v>
      </c>
      <c r="J25" s="463">
        <f t="shared" si="0"/>
        <v>0</v>
      </c>
    </row>
    <row r="26" spans="2:10">
      <c r="B26" s="447" t="s">
        <v>239</v>
      </c>
      <c r="C26" s="449" t="s">
        <v>238</v>
      </c>
      <c r="D26" s="446">
        <f>SUMIF(計算準備①!$B$98:$B$104,$B26,計算準備①!$N$98:$N$104)</f>
        <v>0</v>
      </c>
      <c r="E26" s="459"/>
      <c r="G26" s="461">
        <f>SUMIF(計算準備①!$B$71:$B$78,$B26,計算準備①!$N$71:$N$78)</f>
        <v>0</v>
      </c>
      <c r="H26" s="446">
        <f>SUMIF(計算準備①!$B$114:$B$116,$B26,計算準備①!$N$114:$N$116)</f>
        <v>0</v>
      </c>
      <c r="I26" s="461">
        <f>SUMIF(計算準備①!$B$87:$B$88,$B26,計算準備①!$N$87:$N$88)</f>
        <v>0</v>
      </c>
      <c r="J26" s="463">
        <f t="shared" si="0"/>
        <v>0</v>
      </c>
    </row>
    <row r="27" spans="2:10">
      <c r="B27" s="447" t="s">
        <v>237</v>
      </c>
      <c r="C27" s="449" t="s">
        <v>236</v>
      </c>
      <c r="D27" s="446">
        <f>SUMIF(計算準備①!$B$98:$B$104,$B27,計算準備①!$N$98:$N$104)</f>
        <v>0</v>
      </c>
      <c r="E27" s="459"/>
      <c r="G27" s="461">
        <f>SUMIF(計算準備①!$B$71:$B$78,$B27,計算準備①!$N$71:$N$78)</f>
        <v>0</v>
      </c>
      <c r="H27" s="446">
        <f>SUMIF(計算準備①!$B$114:$B$116,$B27,計算準備①!$N$114:$N$116)</f>
        <v>0</v>
      </c>
      <c r="I27" s="461">
        <f>SUMIF(計算準備①!$B$87:$B$88,$B27,計算準備①!$N$87:$N$88)</f>
        <v>0</v>
      </c>
      <c r="J27" s="463">
        <f t="shared" si="0"/>
        <v>0</v>
      </c>
    </row>
    <row r="28" spans="2:10">
      <c r="B28" s="447" t="s">
        <v>235</v>
      </c>
      <c r="C28" s="449" t="s">
        <v>234</v>
      </c>
      <c r="D28" s="446">
        <f>SUMIF(計算準備①!$B$98:$B$104,$B28,計算準備①!$N$98:$N$104)</f>
        <v>0</v>
      </c>
      <c r="E28" s="459"/>
      <c r="G28" s="461">
        <f>SUMIF(計算準備①!$B$71:$B$78,$B28,計算準備①!$N$71:$N$78)</f>
        <v>0</v>
      </c>
      <c r="H28" s="446">
        <f>SUMIF(計算準備①!$B$114:$B$116,$B28,計算準備①!$N$114:$N$116)</f>
        <v>0</v>
      </c>
      <c r="I28" s="461">
        <f>SUMIF(計算準備①!$B$87:$B$88,$B28,計算準備①!$N$87:$N$88)</f>
        <v>0</v>
      </c>
      <c r="J28" s="463">
        <f t="shared" si="0"/>
        <v>0</v>
      </c>
    </row>
    <row r="29" spans="2:10">
      <c r="B29" s="447" t="s">
        <v>233</v>
      </c>
      <c r="C29" s="449" t="s">
        <v>232</v>
      </c>
      <c r="D29" s="446">
        <f>SUMIF(計算準備①!$B$98:$B$104,$B29,計算準備①!$N$98:$N$104)</f>
        <v>0</v>
      </c>
      <c r="E29" s="459"/>
      <c r="G29" s="461">
        <f>SUMIF(計算準備①!$B$71:$B$78,$B29,計算準備①!$N$71:$N$78)</f>
        <v>0</v>
      </c>
      <c r="H29" s="446">
        <f>SUMIF(計算準備①!$B$114:$B$116,$B29,計算準備①!$N$114:$N$116)</f>
        <v>0</v>
      </c>
      <c r="I29" s="461">
        <f>SUMIF(計算準備①!$B$87:$B$88,$B29,計算準備①!$N$87:$N$88)</f>
        <v>0</v>
      </c>
      <c r="J29" s="463">
        <f t="shared" si="0"/>
        <v>0</v>
      </c>
    </row>
    <row r="30" spans="2:10">
      <c r="B30" s="447" t="s">
        <v>231</v>
      </c>
      <c r="C30" s="449" t="s">
        <v>230</v>
      </c>
      <c r="D30" s="446">
        <f>SUMIF(計算準備①!$B$98:$B$104,$B30,計算準備①!$N$98:$N$104)</f>
        <v>0</v>
      </c>
      <c r="E30" s="459"/>
      <c r="G30" s="461">
        <f>SUMIF(計算準備①!$B$71:$B$78,$B30,計算準備①!$N$71:$N$78)</f>
        <v>0</v>
      </c>
      <c r="H30" s="446">
        <f>SUMIF(計算準備①!$B$114:$B$116,$B30,計算準備①!$N$114:$N$116)</f>
        <v>0</v>
      </c>
      <c r="I30" s="461">
        <f>SUMIF(計算準備①!$B$87:$B$88,$B30,計算準備①!$N$87:$N$88)</f>
        <v>0</v>
      </c>
      <c r="J30" s="463">
        <f t="shared" si="0"/>
        <v>0</v>
      </c>
    </row>
    <row r="31" spans="2:10">
      <c r="B31" s="447" t="s">
        <v>229</v>
      </c>
      <c r="C31" s="449" t="s">
        <v>228</v>
      </c>
      <c r="D31" s="446">
        <f>SUMIF(計算準備①!$B$98:$B$104,$B31,計算準備①!$N$98:$N$104)</f>
        <v>0</v>
      </c>
      <c r="E31" s="459"/>
      <c r="G31" s="461">
        <f>SUMIF(計算準備①!$B$71:$B$78,$B31,計算準備①!$N$71:$N$78)</f>
        <v>0</v>
      </c>
      <c r="H31" s="446">
        <f>SUMIF(計算準備①!$B$114:$B$116,$B31,計算準備①!$N$114:$N$116)</f>
        <v>0</v>
      </c>
      <c r="I31" s="461">
        <f>SUMIF(計算準備①!$B$87:$B$88,$B31,計算準備①!$N$87:$N$88)</f>
        <v>0</v>
      </c>
      <c r="J31" s="463">
        <f t="shared" si="0"/>
        <v>0</v>
      </c>
    </row>
    <row r="32" spans="2:10">
      <c r="B32" s="447" t="s">
        <v>93</v>
      </c>
      <c r="C32" s="449" t="s">
        <v>92</v>
      </c>
      <c r="D32" s="446">
        <f>SUMIF(計算準備①!$B$98:$B$104,$B32,計算準備①!$N$98:$N$104)</f>
        <v>0</v>
      </c>
      <c r="E32" s="459"/>
      <c r="G32" s="461">
        <f>SUMIF(計算準備①!$B$71:$B$78,$B32,計算準備①!$N$71:$N$78)</f>
        <v>0</v>
      </c>
      <c r="H32" s="446">
        <f>SUMIF(計算準備①!$B$114:$B$116,$B32,計算準備①!$N$114:$N$116)</f>
        <v>0</v>
      </c>
      <c r="I32" s="461">
        <f>SUMIF(計算準備①!$B$87:$B$88,$B32,計算準備①!$N$87:$N$88)</f>
        <v>0</v>
      </c>
      <c r="J32" s="463">
        <f t="shared" si="0"/>
        <v>0</v>
      </c>
    </row>
    <row r="33" spans="2:10">
      <c r="B33" s="447" t="s">
        <v>84</v>
      </c>
      <c r="C33" s="449" t="s">
        <v>83</v>
      </c>
      <c r="D33" s="446">
        <f>SUMIF(計算準備①!$B$98:$B$104,$B33,計算準備①!$N$98:$N$104)</f>
        <v>0</v>
      </c>
      <c r="E33" s="459"/>
      <c r="G33" s="461">
        <f>SUMIF(計算準備①!$B$71:$B$78,$B33,計算準備①!$N$71:$N$78)</f>
        <v>0</v>
      </c>
      <c r="H33" s="446">
        <f>SUMIF(計算準備①!$B$114:$B$116,$B33,計算準備①!$N$114:$N$116)</f>
        <v>0</v>
      </c>
      <c r="I33" s="461">
        <f>SUMIF(計算準備①!$B$87:$B$88,$B33,計算準備①!$N$87:$N$88)</f>
        <v>0</v>
      </c>
      <c r="J33" s="463">
        <f t="shared" si="0"/>
        <v>0</v>
      </c>
    </row>
    <row r="34" spans="2:10">
      <c r="B34" s="447" t="s">
        <v>227</v>
      </c>
      <c r="C34" s="449" t="s">
        <v>226</v>
      </c>
      <c r="D34" s="446">
        <f>SUMIF(計算準備①!$B$98:$B$104,$B34,計算準備①!$N$98:$N$104)</f>
        <v>0</v>
      </c>
      <c r="E34" s="459"/>
      <c r="G34" s="461">
        <f>SUMIF(計算準備①!$B$71:$B$78,$B34,計算準備①!$N$71:$N$78)</f>
        <v>0</v>
      </c>
      <c r="H34" s="446">
        <f>SUMIF(計算準備①!$B$114:$B$116,$B34,計算準備①!$N$114:$N$116)</f>
        <v>0</v>
      </c>
      <c r="I34" s="461">
        <f>SUMIF(計算準備①!$B$87:$B$88,$B34,計算準備①!$N$87:$N$88)</f>
        <v>0</v>
      </c>
      <c r="J34" s="463">
        <f t="shared" si="0"/>
        <v>0</v>
      </c>
    </row>
    <row r="35" spans="2:10">
      <c r="B35" s="447" t="s">
        <v>225</v>
      </c>
      <c r="C35" s="449" t="s">
        <v>224</v>
      </c>
      <c r="D35" s="446">
        <f>SUMIF(計算準備①!$B$98:$B$104,$B35,計算準備①!$N$98:$N$104)</f>
        <v>0</v>
      </c>
      <c r="E35" s="459"/>
      <c r="G35" s="461">
        <f>SUMIF(計算準備①!$B$71:$B$78,$B35,計算準備①!$N$71:$N$78)</f>
        <v>0</v>
      </c>
      <c r="H35" s="446">
        <f>SUMIF(計算準備①!$B$114:$B$116,$B35,計算準備①!$N$114:$N$116)</f>
        <v>0</v>
      </c>
      <c r="I35" s="461">
        <f>SUMIF(計算準備①!$B$87:$B$88,$B35,計算準備①!$N$87:$N$88)</f>
        <v>0</v>
      </c>
      <c r="J35" s="463">
        <f t="shared" si="0"/>
        <v>0</v>
      </c>
    </row>
    <row r="36" spans="2:10">
      <c r="B36" s="447" t="s">
        <v>223</v>
      </c>
      <c r="C36" s="449" t="s">
        <v>222</v>
      </c>
      <c r="D36" s="446">
        <f>SUMIF(計算準備①!$B$98:$B$104,$B36,計算準備①!$N$98:$N$104)</f>
        <v>0</v>
      </c>
      <c r="E36" s="459"/>
      <c r="G36" s="461">
        <f>SUMIF(計算準備①!$B$71:$B$78,$B36,計算準備①!$N$71:$N$78)</f>
        <v>0</v>
      </c>
      <c r="H36" s="446">
        <f>SUMIF(計算準備①!$B$114:$B$116,$B36,計算準備①!$N$114:$N$116)</f>
        <v>0</v>
      </c>
      <c r="I36" s="461">
        <f>SUMIF(計算準備①!$B$87:$B$88,$B36,計算準備①!$N$87:$N$88)</f>
        <v>0</v>
      </c>
      <c r="J36" s="463">
        <f t="shared" si="0"/>
        <v>0</v>
      </c>
    </row>
    <row r="37" spans="2:10">
      <c r="B37" s="447" t="s">
        <v>91</v>
      </c>
      <c r="C37" s="449" t="s">
        <v>90</v>
      </c>
      <c r="D37" s="446">
        <f>SUMIF(計算準備①!$B$98:$B$104,$B37,計算準備①!$N$98:$N$104)</f>
        <v>0</v>
      </c>
      <c r="E37" s="459"/>
      <c r="G37" s="461">
        <f>SUMIF(計算準備①!$B$71:$B$78,$B37,計算準備①!$N$71:$N$78)</f>
        <v>0</v>
      </c>
      <c r="H37" s="446">
        <f>SUMIF(計算準備①!$B$114:$B$116,$B37,計算準備①!$N$114:$N$116)</f>
        <v>0</v>
      </c>
      <c r="I37" s="461">
        <f>SUMIF(計算準備①!$B$87:$B$88,$B37,計算準備①!$N$87:$N$88)</f>
        <v>0</v>
      </c>
      <c r="J37" s="463">
        <f t="shared" si="0"/>
        <v>0</v>
      </c>
    </row>
    <row r="38" spans="2:10">
      <c r="B38" s="447" t="s">
        <v>221</v>
      </c>
      <c r="C38" s="449" t="s">
        <v>220</v>
      </c>
      <c r="D38" s="446">
        <f>SUMIF(計算準備①!$B$98:$B$104,$B38,計算準備①!$N$98:$N$104)</f>
        <v>0</v>
      </c>
      <c r="E38" s="459"/>
      <c r="G38" s="461">
        <f>SUMIF(計算準備①!$B$71:$B$78,$B38,計算準備①!$N$71:$N$78)</f>
        <v>0</v>
      </c>
      <c r="H38" s="446">
        <f>SUMIF(計算準備①!$B$114:$B$116,$B38,計算準備①!$N$114:$N$116)</f>
        <v>0</v>
      </c>
      <c r="I38" s="461">
        <f>SUMIF(計算準備①!$B$87:$B$88,$B38,計算準備①!$N$87:$N$88)</f>
        <v>0</v>
      </c>
      <c r="J38" s="463">
        <f t="shared" si="0"/>
        <v>0</v>
      </c>
    </row>
    <row r="39" spans="2:10">
      <c r="B39" s="447" t="s">
        <v>219</v>
      </c>
      <c r="C39" s="449" t="s">
        <v>218</v>
      </c>
      <c r="D39" s="446">
        <f>SUMIF(計算準備①!$B$98:$B$104,$B39,計算準備①!$N$98:$N$104)</f>
        <v>0</v>
      </c>
      <c r="E39" s="459"/>
      <c r="G39" s="461">
        <f>SUMIF(計算準備①!$B$71:$B$78,$B39,計算準備①!$N$71:$N$78)</f>
        <v>0</v>
      </c>
      <c r="H39" s="446">
        <f>SUMIF(計算準備①!$B$114:$B$116,$B39,計算準備①!$N$114:$N$116)</f>
        <v>0</v>
      </c>
      <c r="I39" s="461">
        <f>SUMIF(計算準備①!$B$87:$B$88,$B39,計算準備①!$N$87:$N$88)</f>
        <v>0</v>
      </c>
      <c r="J39" s="463">
        <f t="shared" ref="J39:J70" si="1">SUM(D39:I39)</f>
        <v>0</v>
      </c>
    </row>
    <row r="40" spans="2:10">
      <c r="B40" s="447" t="s">
        <v>89</v>
      </c>
      <c r="C40" s="449" t="s">
        <v>88</v>
      </c>
      <c r="D40" s="446">
        <f>SUMIF(計算準備①!$B$98:$B$104,$B40,計算準備①!$N$98:$N$104)</f>
        <v>0</v>
      </c>
      <c r="E40" s="459"/>
      <c r="G40" s="461">
        <f>SUMIF(計算準備①!$B$71:$B$78,$B40,計算準備①!$N$71:$N$78)</f>
        <v>0</v>
      </c>
      <c r="H40" s="446">
        <f>SUMIF(計算準備①!$B$114:$B$116,$B40,計算準備①!$N$114:$N$116)</f>
        <v>0</v>
      </c>
      <c r="I40" s="461">
        <f>SUMIF(計算準備①!$B$87:$B$88,$B40,計算準備①!$N$87:$N$88)</f>
        <v>0</v>
      </c>
      <c r="J40" s="463">
        <f t="shared" si="1"/>
        <v>0</v>
      </c>
    </row>
    <row r="41" spans="2:10">
      <c r="B41" s="447" t="s">
        <v>217</v>
      </c>
      <c r="C41" s="449" t="s">
        <v>216</v>
      </c>
      <c r="D41" s="446">
        <f>SUMIF(計算準備①!$B$98:$B$104,$B41,計算準備①!$N$98:$N$104)</f>
        <v>0</v>
      </c>
      <c r="E41" s="459"/>
      <c r="G41" s="461">
        <f>SUMIF(計算準備①!$B$71:$B$78,$B41,計算準備①!$N$71:$N$78)</f>
        <v>0</v>
      </c>
      <c r="H41" s="446">
        <f>SUMIF(計算準備①!$B$114:$B$116,$B41,計算準備①!$N$114:$N$116)</f>
        <v>0</v>
      </c>
      <c r="I41" s="461">
        <f>SUMIF(計算準備①!$B$87:$B$88,$B41,計算準備①!$N$87:$N$88)</f>
        <v>0</v>
      </c>
      <c r="J41" s="463">
        <f t="shared" si="1"/>
        <v>0</v>
      </c>
    </row>
    <row r="42" spans="2:10">
      <c r="B42" s="447" t="s">
        <v>215</v>
      </c>
      <c r="C42" s="449" t="s">
        <v>214</v>
      </c>
      <c r="D42" s="446">
        <f>SUMIF(計算準備①!$B$98:$B$104,$B42,計算準備①!$N$98:$N$104)</f>
        <v>0</v>
      </c>
      <c r="E42" s="459"/>
      <c r="G42" s="461">
        <f>SUMIF(計算準備①!$B$71:$B$78,$B42,計算準備①!$N$71:$N$78)</f>
        <v>0</v>
      </c>
      <c r="H42" s="446">
        <f>SUMIF(計算準備①!$B$114:$B$116,$B42,計算準備①!$N$114:$N$116)</f>
        <v>0</v>
      </c>
      <c r="I42" s="461">
        <f>SUMIF(計算準備①!$B$87:$B$88,$B42,計算準備①!$N$87:$N$88)</f>
        <v>0</v>
      </c>
      <c r="J42" s="463">
        <f t="shared" si="1"/>
        <v>0</v>
      </c>
    </row>
    <row r="43" spans="2:10">
      <c r="B43" s="447" t="s">
        <v>213</v>
      </c>
      <c r="C43" s="449" t="s">
        <v>212</v>
      </c>
      <c r="D43" s="446">
        <f>SUMIF(計算準備①!$B$98:$B$104,$B43,計算準備①!$N$98:$N$104)</f>
        <v>0</v>
      </c>
      <c r="E43" s="459"/>
      <c r="G43" s="461">
        <f>SUMIF(計算準備①!$B$71:$B$78,$B43,計算準備①!$N$71:$N$78)</f>
        <v>0</v>
      </c>
      <c r="H43" s="446">
        <f>SUMIF(計算準備①!$B$114:$B$116,$B43,計算準備①!$N$114:$N$116)</f>
        <v>0</v>
      </c>
      <c r="I43" s="461">
        <f>SUMIF(計算準備①!$B$87:$B$88,$B43,計算準備①!$N$87:$N$88)</f>
        <v>0</v>
      </c>
      <c r="J43" s="463">
        <f t="shared" si="1"/>
        <v>0</v>
      </c>
    </row>
    <row r="44" spans="2:10">
      <c r="B44" s="447" t="s">
        <v>211</v>
      </c>
      <c r="C44" s="449" t="s">
        <v>210</v>
      </c>
      <c r="D44" s="446">
        <f>SUMIF(計算準備①!$B$98:$B$104,$B44,計算準備①!$N$98:$N$104)</f>
        <v>0</v>
      </c>
      <c r="E44" s="459"/>
      <c r="G44" s="461">
        <f>SUMIF(計算準備①!$B$71:$B$78,$B44,計算準備①!$N$71:$N$78)</f>
        <v>0</v>
      </c>
      <c r="H44" s="446">
        <f>SUMIF(計算準備①!$B$114:$B$116,$B44,計算準備①!$N$114:$N$116)</f>
        <v>0</v>
      </c>
      <c r="I44" s="461">
        <f>SUMIF(計算準備①!$B$87:$B$88,$B44,計算準備①!$N$87:$N$88)</f>
        <v>0</v>
      </c>
      <c r="J44" s="463">
        <f t="shared" si="1"/>
        <v>0</v>
      </c>
    </row>
    <row r="45" spans="2:10">
      <c r="B45" s="447" t="s">
        <v>209</v>
      </c>
      <c r="C45" s="449" t="s">
        <v>208</v>
      </c>
      <c r="D45" s="446">
        <f>SUMIF(計算準備①!$B$98:$B$104,$B45,計算準備①!$N$98:$N$104)</f>
        <v>0</v>
      </c>
      <c r="E45" s="459"/>
      <c r="G45" s="461">
        <f>SUMIF(計算準備①!$B$71:$B$78,$B45,計算準備①!$N$71:$N$78)</f>
        <v>0</v>
      </c>
      <c r="H45" s="446">
        <f>SUMIF(計算準備①!$B$114:$B$116,$B45,計算準備①!$N$114:$N$116)</f>
        <v>0</v>
      </c>
      <c r="I45" s="461">
        <f>SUMIF(計算準備①!$B$87:$B$88,$B45,計算準備①!$N$87:$N$88)</f>
        <v>0</v>
      </c>
      <c r="J45" s="463">
        <f t="shared" si="1"/>
        <v>0</v>
      </c>
    </row>
    <row r="46" spans="2:10">
      <c r="B46" s="447" t="s">
        <v>207</v>
      </c>
      <c r="C46" s="449" t="s">
        <v>206</v>
      </c>
      <c r="D46" s="446">
        <f>SUMIF(計算準備①!$B$98:$B$104,$B46,計算準備①!$N$98:$N$104)</f>
        <v>0</v>
      </c>
      <c r="E46" s="459"/>
      <c r="G46" s="461">
        <f>SUMIF(計算準備①!$B$71:$B$78,$B46,計算準備①!$N$71:$N$78)</f>
        <v>0</v>
      </c>
      <c r="H46" s="446">
        <f>SUMIF(計算準備①!$B$114:$B$116,$B46,計算準備①!$N$114:$N$116)</f>
        <v>0</v>
      </c>
      <c r="I46" s="461">
        <f>SUMIF(計算準備①!$B$87:$B$88,$B46,計算準備①!$N$87:$N$88)</f>
        <v>0</v>
      </c>
      <c r="J46" s="463">
        <f t="shared" si="1"/>
        <v>0</v>
      </c>
    </row>
    <row r="47" spans="2:10">
      <c r="B47" s="447" t="s">
        <v>205</v>
      </c>
      <c r="C47" s="449" t="s">
        <v>204</v>
      </c>
      <c r="D47" s="446">
        <f>SUMIF(計算準備①!$B$98:$B$104,$B47,計算準備①!$N$98:$N$104)</f>
        <v>0</v>
      </c>
      <c r="E47" s="459"/>
      <c r="G47" s="461">
        <f>SUMIF(計算準備①!$B$71:$B$78,$B47,計算準備①!$N$71:$N$78)</f>
        <v>0</v>
      </c>
      <c r="H47" s="446">
        <f>SUMIF(計算準備①!$B$114:$B$116,$B47,計算準備①!$N$114:$N$116)</f>
        <v>0</v>
      </c>
      <c r="I47" s="461">
        <f>SUMIF(計算準備①!$B$87:$B$88,$B47,計算準備①!$N$87:$N$88)</f>
        <v>0</v>
      </c>
      <c r="J47" s="463">
        <f t="shared" si="1"/>
        <v>0</v>
      </c>
    </row>
    <row r="48" spans="2:10">
      <c r="B48" s="447" t="s">
        <v>203</v>
      </c>
      <c r="C48" s="449" t="s">
        <v>202</v>
      </c>
      <c r="D48" s="446">
        <f>SUMIF(計算準備①!$B$98:$B$104,$B48,計算準備①!$N$98:$N$104)</f>
        <v>0</v>
      </c>
      <c r="E48" s="459"/>
      <c r="G48" s="461">
        <f>SUMIF(計算準備①!$B$71:$B$78,$B48,計算準備①!$N$71:$N$78)</f>
        <v>0</v>
      </c>
      <c r="H48" s="446">
        <f>SUMIF(計算準備①!$B$114:$B$116,$B48,計算準備①!$N$114:$N$116)</f>
        <v>0</v>
      </c>
      <c r="I48" s="461">
        <f>SUMIF(計算準備①!$B$87:$B$88,$B48,計算準備①!$N$87:$N$88)</f>
        <v>0</v>
      </c>
      <c r="J48" s="463">
        <f t="shared" si="1"/>
        <v>0</v>
      </c>
    </row>
    <row r="49" spans="2:10">
      <c r="B49" s="447" t="s">
        <v>201</v>
      </c>
      <c r="C49" s="449" t="s">
        <v>200</v>
      </c>
      <c r="D49" s="446">
        <f>SUMIF(計算準備①!$B$98:$B$104,$B49,計算準備①!$N$98:$N$104)</f>
        <v>0</v>
      </c>
      <c r="E49" s="459"/>
      <c r="G49" s="461">
        <f>SUMIF(計算準備①!$B$71:$B$78,$B49,計算準備①!$N$71:$N$78)</f>
        <v>0</v>
      </c>
      <c r="H49" s="446">
        <f>SUMIF(計算準備①!$B$114:$B$116,$B49,計算準備①!$N$114:$N$116)</f>
        <v>0</v>
      </c>
      <c r="I49" s="461">
        <f>SUMIF(計算準備①!$B$87:$B$88,$B49,計算準備①!$N$87:$N$88)</f>
        <v>0</v>
      </c>
      <c r="J49" s="463">
        <f t="shared" si="1"/>
        <v>0</v>
      </c>
    </row>
    <row r="50" spans="2:10">
      <c r="B50" s="447" t="s">
        <v>199</v>
      </c>
      <c r="C50" s="449" t="s">
        <v>18</v>
      </c>
      <c r="D50" s="446">
        <f>SUMIF(計算準備①!$B$98:$B$104,$B50,計算準備①!$N$98:$N$104)</f>
        <v>0</v>
      </c>
      <c r="E50" s="459"/>
      <c r="G50" s="461">
        <f>SUMIF(計算準備①!$B$71:$B$78,$B50,計算準備①!$N$71:$N$78)</f>
        <v>0</v>
      </c>
      <c r="H50" s="446">
        <f>SUMIF(計算準備①!$B$114:$B$116,$B50,計算準備①!$N$114:$N$116)</f>
        <v>0</v>
      </c>
      <c r="I50" s="461">
        <f>SUMIF(計算準備①!$B$87:$B$88,$B50,計算準備①!$N$87:$N$88)</f>
        <v>0</v>
      </c>
      <c r="J50" s="463">
        <f t="shared" si="1"/>
        <v>0</v>
      </c>
    </row>
    <row r="51" spans="2:10">
      <c r="B51" s="447" t="s">
        <v>198</v>
      </c>
      <c r="C51" s="449" t="s">
        <v>19</v>
      </c>
      <c r="D51" s="446">
        <f>SUMIF(計算準備①!$B$98:$B$104,$B51,計算準備①!$N$98:$N$104)</f>
        <v>0</v>
      </c>
      <c r="E51" s="459"/>
      <c r="G51" s="461">
        <f>SUMIF(計算準備①!$B$71:$B$78,$B51,計算準備①!$N$71:$N$78)</f>
        <v>0</v>
      </c>
      <c r="H51" s="446">
        <f>SUMIF(計算準備①!$B$114:$B$116,$B51,計算準備①!$N$114:$N$116)</f>
        <v>0</v>
      </c>
      <c r="I51" s="461">
        <f>SUMIF(計算準備①!$B$87:$B$88,$B51,計算準備①!$N$87:$N$88)</f>
        <v>0</v>
      </c>
      <c r="J51" s="463">
        <f t="shared" si="1"/>
        <v>0</v>
      </c>
    </row>
    <row r="52" spans="2:10">
      <c r="B52" s="447" t="s">
        <v>197</v>
      </c>
      <c r="C52" s="449" t="s">
        <v>20</v>
      </c>
      <c r="D52" s="446">
        <f>SUMIF(計算準備①!$B$98:$B$104,$B52,計算準備①!$N$98:$N$104)</f>
        <v>0</v>
      </c>
      <c r="E52" s="459"/>
      <c r="G52" s="461">
        <f>SUMIF(計算準備①!$B$71:$B$78,$B52,計算準備①!$N$71:$N$78)</f>
        <v>0</v>
      </c>
      <c r="H52" s="446">
        <f>SUMIF(計算準備①!$B$114:$B$116,$B52,計算準備①!$N$114:$N$116)</f>
        <v>0</v>
      </c>
      <c r="I52" s="461">
        <f>SUMIF(計算準備①!$B$87:$B$88,$B52,計算準備①!$N$87:$N$88)</f>
        <v>0</v>
      </c>
      <c r="J52" s="463">
        <f t="shared" si="1"/>
        <v>0</v>
      </c>
    </row>
    <row r="53" spans="2:10">
      <c r="B53" s="447" t="s">
        <v>196</v>
      </c>
      <c r="C53" s="449" t="s">
        <v>195</v>
      </c>
      <c r="D53" s="446">
        <f>SUMIF(計算準備①!$B$98:$B$104,$B53,計算準備①!$N$98:$N$104)</f>
        <v>0</v>
      </c>
      <c r="E53" s="459"/>
      <c r="G53" s="461">
        <f>SUMIF(計算準備①!$B$71:$B$78,$B53,計算準備①!$N$71:$N$78)</f>
        <v>0</v>
      </c>
      <c r="H53" s="446">
        <f>SUMIF(計算準備①!$B$114:$B$116,$B53,計算準備①!$N$114:$N$116)</f>
        <v>0</v>
      </c>
      <c r="I53" s="461">
        <f>SUMIF(計算準備①!$B$87:$B$88,$B53,計算準備①!$N$87:$N$88)</f>
        <v>0</v>
      </c>
      <c r="J53" s="463">
        <f t="shared" si="1"/>
        <v>0</v>
      </c>
    </row>
    <row r="54" spans="2:10">
      <c r="B54" s="447" t="s">
        <v>194</v>
      </c>
      <c r="C54" s="449" t="s">
        <v>193</v>
      </c>
      <c r="D54" s="446">
        <f>SUMIF(計算準備①!$B$98:$B$104,$B54,計算準備①!$N$98:$N$104)</f>
        <v>0</v>
      </c>
      <c r="E54" s="459"/>
      <c r="G54" s="461">
        <f>SUMIF(計算準備①!$B$71:$B$78,$B54,計算準備①!$N$71:$N$78)</f>
        <v>0</v>
      </c>
      <c r="H54" s="446">
        <f>SUMIF(計算準備①!$B$114:$B$116,$B54,計算準備①!$N$114:$N$116)</f>
        <v>0</v>
      </c>
      <c r="I54" s="461">
        <f>SUMIF(計算準備①!$B$87:$B$88,$B54,計算準備①!$N$87:$N$88)</f>
        <v>0</v>
      </c>
      <c r="J54" s="463">
        <f t="shared" si="1"/>
        <v>0</v>
      </c>
    </row>
    <row r="55" spans="2:10">
      <c r="B55" s="447" t="s">
        <v>192</v>
      </c>
      <c r="C55" s="449" t="s">
        <v>191</v>
      </c>
      <c r="D55" s="446">
        <f>SUMIF(計算準備①!$B$98:$B$104,$B55,計算準備①!$N$98:$N$104)</f>
        <v>0</v>
      </c>
      <c r="E55" s="459"/>
      <c r="G55" s="461">
        <f>SUMIF(計算準備①!$B$71:$B$78,$B55,計算準備①!$N$71:$N$78)</f>
        <v>0</v>
      </c>
      <c r="H55" s="446">
        <f>SUMIF(計算準備①!$B$114:$B$116,$B55,計算準備①!$N$114:$N$116)</f>
        <v>0</v>
      </c>
      <c r="I55" s="461">
        <f>SUMIF(計算準備①!$B$87:$B$88,$B55,計算準備①!$N$87:$N$88)</f>
        <v>0</v>
      </c>
      <c r="J55" s="463">
        <f t="shared" si="1"/>
        <v>0</v>
      </c>
    </row>
    <row r="56" spans="2:10">
      <c r="B56" s="447" t="s">
        <v>190</v>
      </c>
      <c r="C56" s="449" t="s">
        <v>189</v>
      </c>
      <c r="D56" s="446">
        <f>SUMIF(計算準備①!$B$98:$B$104,$B56,計算準備①!$N$98:$N$104)</f>
        <v>0</v>
      </c>
      <c r="E56" s="459"/>
      <c r="G56" s="461">
        <f>SUMIF(計算準備①!$B$71:$B$78,$B56,計算準備①!$N$71:$N$78)</f>
        <v>0</v>
      </c>
      <c r="H56" s="446">
        <f>SUMIF(計算準備①!$B$114:$B$116,$B56,計算準備①!$N$114:$N$116)</f>
        <v>0</v>
      </c>
      <c r="I56" s="461">
        <f>SUMIF(計算準備①!$B$87:$B$88,$B56,計算準備①!$N$87:$N$88)</f>
        <v>0</v>
      </c>
      <c r="J56" s="463">
        <f t="shared" si="1"/>
        <v>0</v>
      </c>
    </row>
    <row r="57" spans="2:10">
      <c r="B57" s="447" t="s">
        <v>188</v>
      </c>
      <c r="C57" s="449" t="s">
        <v>187</v>
      </c>
      <c r="D57" s="446">
        <f>SUMIF(計算準備①!$B$98:$B$104,$B57,計算準備①!$N$98:$N$104)</f>
        <v>0</v>
      </c>
      <c r="E57" s="459"/>
      <c r="G57" s="461">
        <f>SUMIF(計算準備①!$B$71:$B$78,$B57,計算準備①!$N$71:$N$78)</f>
        <v>0</v>
      </c>
      <c r="H57" s="446">
        <f>SUMIF(計算準備①!$B$114:$B$116,$B57,計算準備①!$N$114:$N$116)</f>
        <v>0</v>
      </c>
      <c r="I57" s="461">
        <f>SUMIF(計算準備①!$B$87:$B$88,$B57,計算準備①!$N$87:$N$88)</f>
        <v>0</v>
      </c>
      <c r="J57" s="463">
        <f t="shared" si="1"/>
        <v>0</v>
      </c>
    </row>
    <row r="58" spans="2:10">
      <c r="B58" s="447" t="s">
        <v>186</v>
      </c>
      <c r="C58" s="449" t="s">
        <v>185</v>
      </c>
      <c r="D58" s="446">
        <f>SUMIF(計算準備①!$B$98:$B$104,$B58,計算準備①!$N$98:$N$104)</f>
        <v>0</v>
      </c>
      <c r="E58" s="459"/>
      <c r="G58" s="461">
        <f>SUMIF(計算準備①!$B$71:$B$78,$B58,計算準備①!$N$71:$N$78)</f>
        <v>0</v>
      </c>
      <c r="H58" s="446">
        <f>SUMIF(計算準備①!$B$114:$B$116,$B58,計算準備①!$N$114:$N$116)</f>
        <v>0</v>
      </c>
      <c r="I58" s="461">
        <f>SUMIF(計算準備①!$B$87:$B$88,$B58,計算準備①!$N$87:$N$88)</f>
        <v>0</v>
      </c>
      <c r="J58" s="463">
        <f t="shared" si="1"/>
        <v>0</v>
      </c>
    </row>
    <row r="59" spans="2:10">
      <c r="B59" s="447" t="s">
        <v>184</v>
      </c>
      <c r="C59" s="449" t="s">
        <v>183</v>
      </c>
      <c r="D59" s="446">
        <f>SUMIF(計算準備①!$B$98:$B$104,$B59,計算準備①!$N$98:$N$104)</f>
        <v>0</v>
      </c>
      <c r="E59" s="459"/>
      <c r="G59" s="461">
        <f>SUMIF(計算準備①!$B$71:$B$78,$B59,計算準備①!$N$71:$N$78)</f>
        <v>0</v>
      </c>
      <c r="H59" s="446">
        <f>SUMIF(計算準備①!$B$114:$B$116,$B59,計算準備①!$N$114:$N$116)</f>
        <v>0</v>
      </c>
      <c r="I59" s="461">
        <f>SUMIF(計算準備①!$B$87:$B$88,$B59,計算準備①!$N$87:$N$88)</f>
        <v>0</v>
      </c>
      <c r="J59" s="463">
        <f t="shared" si="1"/>
        <v>0</v>
      </c>
    </row>
    <row r="60" spans="2:10">
      <c r="B60" s="447" t="s">
        <v>182</v>
      </c>
      <c r="C60" s="449" t="s">
        <v>181</v>
      </c>
      <c r="D60" s="446">
        <f>SUMIF(計算準備①!$B$98:$B$104,$B60,計算準備①!$N$98:$N$104)</f>
        <v>0</v>
      </c>
      <c r="E60" s="459"/>
      <c r="G60" s="461">
        <f>SUMIF(計算準備①!$B$71:$B$78,$B60,計算準備①!$N$71:$N$78)</f>
        <v>0</v>
      </c>
      <c r="H60" s="446">
        <f>SUMIF(計算準備①!$B$114:$B$116,$B60,計算準備①!$N$114:$N$116)</f>
        <v>0</v>
      </c>
      <c r="I60" s="461">
        <f>SUMIF(計算準備①!$B$87:$B$88,$B60,計算準備①!$N$87:$N$88)</f>
        <v>0</v>
      </c>
      <c r="J60" s="463">
        <f t="shared" si="1"/>
        <v>0</v>
      </c>
    </row>
    <row r="61" spans="2:10">
      <c r="B61" s="447" t="s">
        <v>180</v>
      </c>
      <c r="C61" s="449" t="s">
        <v>179</v>
      </c>
      <c r="D61" s="446">
        <f>SUMIF(計算準備①!$B$98:$B$104,$B61,計算準備①!$N$98:$N$104)</f>
        <v>0</v>
      </c>
      <c r="E61" s="459"/>
      <c r="G61" s="461">
        <f>SUMIF(計算準備①!$B$71:$B$78,$B61,計算準備①!$N$71:$N$78)</f>
        <v>0</v>
      </c>
      <c r="H61" s="446">
        <f>SUMIF(計算準備①!$B$114:$B$116,$B61,計算準備①!$N$114:$N$116)</f>
        <v>0</v>
      </c>
      <c r="I61" s="461">
        <f>SUMIF(計算準備①!$B$87:$B$88,$B61,計算準備①!$N$87:$N$88)</f>
        <v>0</v>
      </c>
      <c r="J61" s="463">
        <f t="shared" si="1"/>
        <v>0</v>
      </c>
    </row>
    <row r="62" spans="2:10">
      <c r="B62" s="447" t="s">
        <v>178</v>
      </c>
      <c r="C62" s="449" t="s">
        <v>177</v>
      </c>
      <c r="D62" s="446">
        <f>SUMIF(計算準備①!$B$98:$B$104,$B62,計算準備①!$N$98:$N$104)</f>
        <v>0</v>
      </c>
      <c r="E62" s="459"/>
      <c r="G62" s="461">
        <f>SUMIF(計算準備①!$B$71:$B$78,$B62,計算準備①!$N$71:$N$78)</f>
        <v>0</v>
      </c>
      <c r="H62" s="446">
        <f>SUMIF(計算準備①!$B$114:$B$116,$B62,計算準備①!$N$114:$N$116)</f>
        <v>0</v>
      </c>
      <c r="I62" s="461">
        <f>SUMIF(計算準備①!$B$87:$B$88,$B62,計算準備①!$N$87:$N$88)</f>
        <v>0</v>
      </c>
      <c r="J62" s="463">
        <f t="shared" si="1"/>
        <v>0</v>
      </c>
    </row>
    <row r="63" spans="2:10">
      <c r="B63" s="447" t="s">
        <v>176</v>
      </c>
      <c r="C63" s="449" t="s">
        <v>175</v>
      </c>
      <c r="D63" s="446">
        <f>SUMIF(計算準備①!$B$98:$B$104,$B63,計算準備①!$N$98:$N$104)</f>
        <v>0</v>
      </c>
      <c r="E63" s="459"/>
      <c r="G63" s="461">
        <f>SUMIF(計算準備①!$B$71:$B$78,$B63,計算準備①!$N$71:$N$78)</f>
        <v>0</v>
      </c>
      <c r="H63" s="446">
        <f>SUMIF(計算準備①!$B$114:$B$116,$B63,計算準備①!$N$114:$N$116)</f>
        <v>0</v>
      </c>
      <c r="I63" s="461">
        <f>SUMIF(計算準備①!$B$87:$B$88,$B63,計算準備①!$N$87:$N$88)</f>
        <v>0</v>
      </c>
      <c r="J63" s="463">
        <f t="shared" si="1"/>
        <v>0</v>
      </c>
    </row>
    <row r="64" spans="2:10">
      <c r="B64" s="447" t="s">
        <v>174</v>
      </c>
      <c r="C64" s="449" t="s">
        <v>173</v>
      </c>
      <c r="D64" s="446">
        <f>SUMIF(計算準備①!$B$98:$B$104,$B64,計算準備①!$N$98:$N$104)</f>
        <v>0</v>
      </c>
      <c r="E64" s="459"/>
      <c r="G64" s="461">
        <f>SUMIF(計算準備①!$B$71:$B$78,$B64,計算準備①!$N$71:$N$78)</f>
        <v>0</v>
      </c>
      <c r="H64" s="446">
        <f>SUMIF(計算準備①!$B$114:$B$116,$B64,計算準備①!$N$114:$N$116)</f>
        <v>0</v>
      </c>
      <c r="I64" s="461">
        <f>SUMIF(計算準備①!$B$87:$B$88,$B64,計算準備①!$N$87:$N$88)</f>
        <v>0</v>
      </c>
      <c r="J64" s="463">
        <f t="shared" si="1"/>
        <v>0</v>
      </c>
    </row>
    <row r="65" spans="2:10">
      <c r="B65" s="447" t="s">
        <v>172</v>
      </c>
      <c r="C65" s="449" t="s">
        <v>171</v>
      </c>
      <c r="D65" s="446">
        <f>SUMIF(計算準備①!$B$98:$B$104,$B65,計算準備①!$N$98:$N$104)</f>
        <v>0</v>
      </c>
      <c r="E65" s="459"/>
      <c r="G65" s="461">
        <f>SUMIF(計算準備①!$B$71:$B$78,$B65,計算準備①!$N$71:$N$78)</f>
        <v>0</v>
      </c>
      <c r="H65" s="446">
        <f>SUMIF(計算準備①!$B$114:$B$116,$B65,計算準備①!$N$114:$N$116)</f>
        <v>0</v>
      </c>
      <c r="I65" s="461">
        <f>SUMIF(計算準備①!$B$87:$B$88,$B65,計算準備①!$N$87:$N$88)</f>
        <v>0</v>
      </c>
      <c r="J65" s="463">
        <f t="shared" si="1"/>
        <v>0</v>
      </c>
    </row>
    <row r="66" spans="2:10">
      <c r="B66" s="447" t="s">
        <v>87</v>
      </c>
      <c r="C66" s="449" t="s">
        <v>21</v>
      </c>
      <c r="D66" s="446">
        <f>SUMIF(計算準備①!$B$98:$B$104,$B66,計算準備①!$N$98:$N$104)</f>
        <v>0</v>
      </c>
      <c r="E66" s="459"/>
      <c r="G66" s="461">
        <f>SUMIF(計算準備①!$B$71:$B$78,$B66,計算準備①!$N$71:$N$78)</f>
        <v>0</v>
      </c>
      <c r="H66" s="446">
        <f>SUMIF(計算準備①!$B$114:$B$116,$B66,計算準備①!$N$114:$N$116)</f>
        <v>0</v>
      </c>
      <c r="I66" s="461">
        <f>SUMIF(計算準備①!$B$87:$B$88,$B66,計算準備①!$N$87:$N$88)</f>
        <v>0</v>
      </c>
      <c r="J66" s="463">
        <f t="shared" si="1"/>
        <v>0</v>
      </c>
    </row>
    <row r="67" spans="2:10">
      <c r="B67" s="447" t="s">
        <v>170</v>
      </c>
      <c r="C67" s="449" t="s">
        <v>169</v>
      </c>
      <c r="D67" s="446">
        <f>SUMIF(計算準備①!$B$98:$B$104,$B67,計算準備①!$N$98:$N$104)</f>
        <v>0</v>
      </c>
      <c r="E67" s="459"/>
      <c r="G67" s="461">
        <f>SUMIF(計算準備①!$B$71:$B$78,$B67,計算準備①!$N$71:$N$78)</f>
        <v>0</v>
      </c>
      <c r="H67" s="446">
        <f>SUMIF(計算準備①!$B$114:$B$116,$B67,計算準備①!$N$114:$N$116)</f>
        <v>0</v>
      </c>
      <c r="I67" s="461">
        <f>SUMIF(計算準備①!$B$87:$B$88,$B67,計算準備①!$N$87:$N$88)</f>
        <v>0</v>
      </c>
      <c r="J67" s="463">
        <f t="shared" si="1"/>
        <v>0</v>
      </c>
    </row>
    <row r="68" spans="2:10">
      <c r="B68" s="447" t="s">
        <v>168</v>
      </c>
      <c r="C68" s="449" t="s">
        <v>167</v>
      </c>
      <c r="D68" s="446">
        <f>SUMIF(計算準備①!$B$98:$B$104,$B68,計算準備①!$N$98:$N$104)</f>
        <v>0</v>
      </c>
      <c r="E68" s="459"/>
      <c r="G68" s="461">
        <f>SUMIF(計算準備①!$B$71:$B$78,$B68,計算準備①!$N$71:$N$78)</f>
        <v>0</v>
      </c>
      <c r="H68" s="446">
        <f>SUMIF(計算準備①!$B$114:$B$116,$B68,計算準備①!$N$114:$N$116)</f>
        <v>0</v>
      </c>
      <c r="I68" s="461">
        <f>SUMIF(計算準備①!$B$87:$B$88,$B68,計算準備①!$N$87:$N$88)</f>
        <v>0</v>
      </c>
      <c r="J68" s="463">
        <f t="shared" si="1"/>
        <v>0</v>
      </c>
    </row>
    <row r="69" spans="2:10">
      <c r="B69" s="447" t="s">
        <v>166</v>
      </c>
      <c r="C69" s="449" t="s">
        <v>165</v>
      </c>
      <c r="D69" s="446">
        <f>SUMIF(計算準備①!$B$98:$B$104,$B69,計算準備①!$N$98:$N$104)</f>
        <v>0</v>
      </c>
      <c r="E69" s="459"/>
      <c r="G69" s="461">
        <f>SUMIF(計算準備①!$B$71:$B$78,$B69,計算準備①!$N$71:$N$78)</f>
        <v>0</v>
      </c>
      <c r="H69" s="446">
        <f>SUMIF(計算準備①!$B$114:$B$116,$B69,計算準備①!$N$114:$N$116)</f>
        <v>0</v>
      </c>
      <c r="I69" s="461">
        <f>SUMIF(計算準備①!$B$87:$B$88,$B69,計算準備①!$N$87:$N$88)</f>
        <v>0</v>
      </c>
      <c r="J69" s="463">
        <f t="shared" si="1"/>
        <v>0</v>
      </c>
    </row>
    <row r="70" spans="2:10">
      <c r="B70" s="447" t="s">
        <v>164</v>
      </c>
      <c r="C70" s="449" t="s">
        <v>163</v>
      </c>
      <c r="D70" s="446">
        <f>SUMIF(計算準備①!$B$98:$B$104,$B70,計算準備①!$N$98:$N$104)</f>
        <v>0</v>
      </c>
      <c r="E70" s="459"/>
      <c r="G70" s="461">
        <f>SUMIF(計算準備①!$B$71:$B$78,$B70,計算準備①!$N$71:$N$78)</f>
        <v>0</v>
      </c>
      <c r="H70" s="446">
        <f>SUMIF(計算準備①!$B$114:$B$116,$B70,計算準備①!$N$114:$N$116)</f>
        <v>0</v>
      </c>
      <c r="I70" s="461">
        <f>SUMIF(計算準備①!$B$87:$B$88,$B70,計算準備①!$N$87:$N$88)</f>
        <v>0</v>
      </c>
      <c r="J70" s="463">
        <f t="shared" si="1"/>
        <v>0</v>
      </c>
    </row>
    <row r="71" spans="2:10">
      <c r="B71" s="447" t="s">
        <v>162</v>
      </c>
      <c r="C71" s="449" t="s">
        <v>161</v>
      </c>
      <c r="D71" s="446">
        <f>SUMIF(計算準備①!$B$98:$B$104,$B71,計算準備①!$N$98:$N$104)</f>
        <v>0</v>
      </c>
      <c r="E71" s="459"/>
      <c r="G71" s="461">
        <f>SUMIF(計算準備①!$B$71:$B$78,$B71,計算準備①!$N$71:$N$78)</f>
        <v>0</v>
      </c>
      <c r="H71" s="446">
        <f>SUMIF(計算準備①!$B$114:$B$116,$B71,計算準備①!$N$114:$N$116)</f>
        <v>0</v>
      </c>
      <c r="I71" s="461">
        <f>SUMIF(計算準備①!$B$87:$B$88,$B71,計算準備①!$N$87:$N$88)</f>
        <v>0</v>
      </c>
      <c r="J71" s="463">
        <f t="shared" ref="J71:J102" si="2">SUM(D71:I71)</f>
        <v>0</v>
      </c>
    </row>
    <row r="72" spans="2:10">
      <c r="B72" s="447" t="s">
        <v>160</v>
      </c>
      <c r="C72" s="449" t="s">
        <v>384</v>
      </c>
      <c r="D72" s="446">
        <f>SUMIF(計算準備①!$B$98:$B$104,$B72,計算準備①!$N$98:$N$104)</f>
        <v>0</v>
      </c>
      <c r="E72" s="459"/>
      <c r="G72" s="461">
        <f>SUMIF(計算準備①!$B$71:$B$78,$B72,計算準備①!$N$71:$N$78)</f>
        <v>0</v>
      </c>
      <c r="H72" s="446">
        <f>SUMIF(計算準備①!$B$114:$B$116,$B72,計算準備①!$N$114:$N$116)</f>
        <v>0</v>
      </c>
      <c r="I72" s="461">
        <f>SUMIF(計算準備①!$B$87:$B$88,$B72,計算準備①!$N$87:$N$88)</f>
        <v>0</v>
      </c>
      <c r="J72" s="463">
        <f t="shared" si="2"/>
        <v>0</v>
      </c>
    </row>
    <row r="73" spans="2:10">
      <c r="B73" s="447" t="s">
        <v>159</v>
      </c>
      <c r="C73" s="449" t="s">
        <v>158</v>
      </c>
      <c r="D73" s="446">
        <f>SUMIF(計算準備①!$B$98:$B$104,$B73,計算準備①!$N$98:$N$104)</f>
        <v>0</v>
      </c>
      <c r="E73" s="459"/>
      <c r="G73" s="461">
        <f>SUMIF(計算準備①!$B$71:$B$78,$B73,計算準備①!$N$71:$N$78)</f>
        <v>0</v>
      </c>
      <c r="H73" s="446">
        <f>SUMIF(計算準備①!$B$114:$B$116,$B73,計算準備①!$N$114:$N$116)</f>
        <v>0</v>
      </c>
      <c r="I73" s="461">
        <f>SUMIF(計算準備①!$B$87:$B$88,$B73,計算準備①!$N$87:$N$88)</f>
        <v>0</v>
      </c>
      <c r="J73" s="463">
        <f t="shared" si="2"/>
        <v>0</v>
      </c>
    </row>
    <row r="74" spans="2:10">
      <c r="B74" s="447" t="s">
        <v>157</v>
      </c>
      <c r="C74" s="449" t="s">
        <v>22</v>
      </c>
      <c r="D74" s="446">
        <f>SUMIF(計算準備①!$B$98:$B$104,$B74,計算準備①!$N$98:$N$104)</f>
        <v>0</v>
      </c>
      <c r="E74" s="459"/>
      <c r="G74" s="461">
        <f>SUMIF(計算準備①!$B$71:$B$78,$B74,計算準備①!$N$71:$N$78)</f>
        <v>0</v>
      </c>
      <c r="H74" s="446">
        <f>SUMIF(計算準備①!$B$114:$B$116,$B74,計算準備①!$N$114:$N$116)</f>
        <v>0</v>
      </c>
      <c r="I74" s="461">
        <f>SUMIF(計算準備①!$B$87:$B$88,$B74,計算準備①!$N$87:$N$88)</f>
        <v>0</v>
      </c>
      <c r="J74" s="463">
        <f t="shared" si="2"/>
        <v>0</v>
      </c>
    </row>
    <row r="75" spans="2:10">
      <c r="B75" s="447" t="s">
        <v>156</v>
      </c>
      <c r="C75" s="449" t="s">
        <v>23</v>
      </c>
      <c r="D75" s="446">
        <f>SUMIF(計算準備①!$B$98:$B$104,$B75,計算準備①!$N$98:$N$104)</f>
        <v>0</v>
      </c>
      <c r="E75" s="459"/>
      <c r="G75" s="461">
        <f>SUMIF(計算準備①!$B$71:$B$78,$B75,計算準備①!$N$71:$N$78)</f>
        <v>0</v>
      </c>
      <c r="H75" s="446">
        <f>SUMIF(計算準備①!$B$114:$B$116,$B75,計算準備①!$N$114:$N$116)</f>
        <v>0</v>
      </c>
      <c r="I75" s="461">
        <f>SUMIF(計算準備①!$B$87:$B$88,$B75,計算準備①!$N$87:$N$88)</f>
        <v>0</v>
      </c>
      <c r="J75" s="463">
        <f t="shared" si="2"/>
        <v>0</v>
      </c>
    </row>
    <row r="76" spans="2:10">
      <c r="B76" s="447" t="s">
        <v>155</v>
      </c>
      <c r="C76" s="449" t="s">
        <v>24</v>
      </c>
      <c r="D76" s="446">
        <f>SUMIF(計算準備①!$B$98:$B$104,$B76,計算準備①!$N$98:$N$104)</f>
        <v>0</v>
      </c>
      <c r="E76" s="459"/>
      <c r="G76" s="461">
        <f>SUMIF(計算準備①!$B$71:$B$78,$B76,計算準備①!$N$71:$N$78)</f>
        <v>0</v>
      </c>
      <c r="H76" s="446">
        <f>SUMIF(計算準備①!$B$114:$B$116,$B76,計算準備①!$N$114:$N$116)</f>
        <v>0</v>
      </c>
      <c r="I76" s="461">
        <f>SUMIF(計算準備①!$B$87:$B$88,$B76,計算準備①!$N$87:$N$88)</f>
        <v>0</v>
      </c>
      <c r="J76" s="463">
        <f t="shared" si="2"/>
        <v>0</v>
      </c>
    </row>
    <row r="77" spans="2:10">
      <c r="B77" s="447" t="s">
        <v>154</v>
      </c>
      <c r="C77" s="449" t="s">
        <v>25</v>
      </c>
      <c r="D77" s="446">
        <f>SUMIF(計算準備①!$B$98:$B$104,$B77,計算準備①!$N$98:$N$104)</f>
        <v>0</v>
      </c>
      <c r="E77" s="459"/>
      <c r="G77" s="461">
        <f>SUMIF(計算準備①!$B$71:$B$78,$B77,計算準備①!$N$71:$N$78)</f>
        <v>0</v>
      </c>
      <c r="H77" s="446">
        <f>SUMIF(計算準備①!$B$114:$B$116,$B77,計算準備①!$N$114:$N$116)</f>
        <v>0</v>
      </c>
      <c r="I77" s="461">
        <f>SUMIF(計算準備①!$B$87:$B$88,$B77,計算準備①!$N$87:$N$88)</f>
        <v>0</v>
      </c>
      <c r="J77" s="463">
        <f t="shared" si="2"/>
        <v>0</v>
      </c>
    </row>
    <row r="78" spans="2:10">
      <c r="B78" s="447" t="s">
        <v>153</v>
      </c>
      <c r="C78" s="449" t="s">
        <v>152</v>
      </c>
      <c r="D78" s="446">
        <f>SUMIF(計算準備①!$B$98:$B$104,$B78,計算準備①!$N$98:$N$104)</f>
        <v>0</v>
      </c>
      <c r="E78" s="459"/>
      <c r="G78" s="461">
        <f>SUMIF(計算準備①!$B$71:$B$78,$B78,計算準備①!$N$71:$N$78)</f>
        <v>0</v>
      </c>
      <c r="H78" s="446">
        <f>SUMIF(計算準備①!$B$114:$B$116,$B78,計算準備①!$N$114:$N$116)</f>
        <v>0</v>
      </c>
      <c r="I78" s="461">
        <f>SUMIF(計算準備①!$B$87:$B$88,$B78,計算準備①!$N$87:$N$88)</f>
        <v>0</v>
      </c>
      <c r="J78" s="463">
        <f t="shared" si="2"/>
        <v>0</v>
      </c>
    </row>
    <row r="79" spans="2:10">
      <c r="B79" s="447" t="s">
        <v>151</v>
      </c>
      <c r="C79" s="449" t="s">
        <v>150</v>
      </c>
      <c r="D79" s="446">
        <f>SUMIF(計算準備①!$B$98:$B$104,$B79,計算準備①!$N$98:$N$104)</f>
        <v>0</v>
      </c>
      <c r="E79" s="459"/>
      <c r="G79" s="461">
        <f>SUMIF(計算準備①!$B$71:$B$78,$B79,計算準備①!$N$71:$N$78)</f>
        <v>0</v>
      </c>
      <c r="H79" s="446">
        <f>SUMIF(計算準備①!$B$114:$B$116,$B79,計算準備①!$N$114:$N$116)</f>
        <v>0</v>
      </c>
      <c r="I79" s="461">
        <f>SUMIF(計算準備①!$B$87:$B$88,$B79,計算準備①!$N$87:$N$88)</f>
        <v>0</v>
      </c>
      <c r="J79" s="463">
        <f t="shared" si="2"/>
        <v>0</v>
      </c>
    </row>
    <row r="80" spans="2:10">
      <c r="B80" s="447" t="s">
        <v>149</v>
      </c>
      <c r="C80" s="449" t="s">
        <v>148</v>
      </c>
      <c r="D80" s="446">
        <f>SUMIF(計算準備①!$B$98:$B$104,$B80,計算準備①!$N$98:$N$104)</f>
        <v>0</v>
      </c>
      <c r="E80" s="459"/>
      <c r="G80" s="461">
        <f>SUMIF(計算準備①!$B$71:$B$78,$B80,計算準備①!$N$71:$N$78)</f>
        <v>0</v>
      </c>
      <c r="H80" s="446">
        <f>SUMIF(計算準備①!$B$114:$B$116,$B80,計算準備①!$N$114:$N$116)</f>
        <v>0</v>
      </c>
      <c r="I80" s="461">
        <f>SUMIF(計算準備①!$B$87:$B$88,$B80,計算準備①!$N$87:$N$88)</f>
        <v>0</v>
      </c>
      <c r="J80" s="463">
        <f t="shared" si="2"/>
        <v>0</v>
      </c>
    </row>
    <row r="81" spans="2:10">
      <c r="B81" s="447" t="s">
        <v>82</v>
      </c>
      <c r="C81" s="449" t="s">
        <v>81</v>
      </c>
      <c r="D81" s="446">
        <f>SUMIF(計算準備①!$B$98:$B$104,$B81,計算準備①!$N$98:$N$104)</f>
        <v>0</v>
      </c>
      <c r="E81" s="459"/>
      <c r="G81" s="461">
        <f>SUMIF(計算準備①!$B$71:$B$78,$B81,計算準備①!$N$71:$N$78)</f>
        <v>0</v>
      </c>
      <c r="H81" s="446">
        <f>SUMIF(計算準備①!$B$114:$B$116,$B81,計算準備①!$N$114:$N$116)</f>
        <v>0</v>
      </c>
      <c r="I81" s="461">
        <f>SUMIF(計算準備①!$B$87:$B$88,$B81,計算準備①!$N$87:$N$88)</f>
        <v>0</v>
      </c>
      <c r="J81" s="463">
        <f t="shared" si="2"/>
        <v>0</v>
      </c>
    </row>
    <row r="82" spans="2:10">
      <c r="B82" s="447" t="s">
        <v>80</v>
      </c>
      <c r="C82" s="449" t="s">
        <v>79</v>
      </c>
      <c r="D82" s="446">
        <f>SUMIF(計算準備①!$B$98:$B$104,$B82,計算準備①!$N$98:$N$104)</f>
        <v>0</v>
      </c>
      <c r="E82" s="459"/>
      <c r="G82" s="461">
        <f>SUMIF(計算準備①!$B$71:$B$78,$B82,計算準備①!$N$71:$N$78)</f>
        <v>0</v>
      </c>
      <c r="H82" s="446">
        <f>SUMIF(計算準備①!$B$114:$B$116,$B82,計算準備①!$N$114:$N$116)</f>
        <v>0</v>
      </c>
      <c r="I82" s="461">
        <f>SUMIF(計算準備①!$B$87:$B$88,$B82,計算準備①!$N$87:$N$88)</f>
        <v>0</v>
      </c>
      <c r="J82" s="463">
        <f t="shared" si="2"/>
        <v>0</v>
      </c>
    </row>
    <row r="83" spans="2:10">
      <c r="B83" s="447" t="s">
        <v>147</v>
      </c>
      <c r="C83" s="449" t="s">
        <v>146</v>
      </c>
      <c r="D83" s="446">
        <f>SUMIF(計算準備①!$B$98:$B$104,$B83,計算準備①!$N$98:$N$104)</f>
        <v>0</v>
      </c>
      <c r="E83" s="459"/>
      <c r="G83" s="461">
        <f>SUMIF(計算準備①!$B$71:$B$78,$B83,計算準備①!$N$71:$N$78)</f>
        <v>0</v>
      </c>
      <c r="H83" s="446">
        <f>SUMIF(計算準備①!$B$114:$B$116,$B83,計算準備①!$N$114:$N$116)</f>
        <v>0</v>
      </c>
      <c r="I83" s="461">
        <f>SUMIF(計算準備①!$B$87:$B$88,$B83,計算準備①!$N$87:$N$88)</f>
        <v>0</v>
      </c>
      <c r="J83" s="463">
        <f t="shared" si="2"/>
        <v>0</v>
      </c>
    </row>
    <row r="84" spans="2:10">
      <c r="B84" s="447" t="s">
        <v>78</v>
      </c>
      <c r="C84" s="449" t="s">
        <v>77</v>
      </c>
      <c r="D84" s="446">
        <f>SUMIF(計算準備①!$B$98:$B$104,$B84,計算準備①!$N$98:$N$104)</f>
        <v>0</v>
      </c>
      <c r="E84" s="459"/>
      <c r="G84" s="461">
        <f>SUMIF(計算準備①!$B$71:$B$78,$B84,計算準備①!$N$71:$N$78)</f>
        <v>0</v>
      </c>
      <c r="H84" s="446">
        <f>SUMIF(計算準備①!$B$114:$B$116,$B84,計算準備①!$N$114:$N$116)</f>
        <v>0</v>
      </c>
      <c r="I84" s="461">
        <f>SUMIF(計算準備①!$B$87:$B$88,$B84,計算準備①!$N$87:$N$88)</f>
        <v>0</v>
      </c>
      <c r="J84" s="463">
        <f t="shared" si="2"/>
        <v>0</v>
      </c>
    </row>
    <row r="85" spans="2:10">
      <c r="B85" s="447" t="s">
        <v>76</v>
      </c>
      <c r="C85" s="449" t="s">
        <v>75</v>
      </c>
      <c r="D85" s="446">
        <f>SUMIF(計算準備①!$B$98:$B$104,$B85,計算準備①!$N$98:$N$104)</f>
        <v>0</v>
      </c>
      <c r="E85" s="459"/>
      <c r="G85" s="461">
        <f>SUMIF(計算準備①!$B$71:$B$78,$B85,計算準備①!$N$71:$N$78)</f>
        <v>0</v>
      </c>
      <c r="H85" s="446">
        <f>SUMIF(計算準備①!$B$114:$B$116,$B85,計算準備①!$N$114:$N$116)</f>
        <v>0</v>
      </c>
      <c r="I85" s="461">
        <f>SUMIF(計算準備①!$B$87:$B$88,$B85,計算準備①!$N$87:$N$88)</f>
        <v>0</v>
      </c>
      <c r="J85" s="463">
        <f t="shared" si="2"/>
        <v>0</v>
      </c>
    </row>
    <row r="86" spans="2:10">
      <c r="B86" s="447" t="s">
        <v>145</v>
      </c>
      <c r="C86" s="449" t="s">
        <v>144</v>
      </c>
      <c r="D86" s="446">
        <f>SUMIF(計算準備①!$B$98:$B$104,$B86,計算準備①!$N$98:$N$104)</f>
        <v>0</v>
      </c>
      <c r="E86" s="459"/>
      <c r="G86" s="461">
        <f>SUMIF(計算準備①!$B$71:$B$78,$B86,計算準備①!$N$71:$N$78)</f>
        <v>0</v>
      </c>
      <c r="H86" s="446">
        <f>SUMIF(計算準備①!$B$114:$B$116,$B86,計算準備①!$N$114:$N$116)</f>
        <v>0</v>
      </c>
      <c r="I86" s="461">
        <f>SUMIF(計算準備①!$B$87:$B$88,$B86,計算準備①!$N$87:$N$88)</f>
        <v>0</v>
      </c>
      <c r="J86" s="463">
        <f t="shared" si="2"/>
        <v>0</v>
      </c>
    </row>
    <row r="87" spans="2:10">
      <c r="B87" s="447" t="s">
        <v>143</v>
      </c>
      <c r="C87" s="449" t="s">
        <v>142</v>
      </c>
      <c r="D87" s="446">
        <f>SUMIF(計算準備①!$B$98:$B$104,$B87,計算準備①!$N$98:$N$104)</f>
        <v>0</v>
      </c>
      <c r="E87" s="459"/>
      <c r="G87" s="461">
        <f>SUMIF(計算準備①!$B$71:$B$78,$B87,計算準備①!$N$71:$N$78)</f>
        <v>0</v>
      </c>
      <c r="H87" s="446">
        <f>SUMIF(計算準備①!$B$114:$B$116,$B87,計算準備①!$N$114:$N$116)</f>
        <v>0</v>
      </c>
      <c r="I87" s="461">
        <f>SUMIF(計算準備①!$B$87:$B$88,$B87,計算準備①!$N$87:$N$88)</f>
        <v>0</v>
      </c>
      <c r="J87" s="463">
        <f t="shared" si="2"/>
        <v>0</v>
      </c>
    </row>
    <row r="88" spans="2:10">
      <c r="B88" s="447" t="s">
        <v>74</v>
      </c>
      <c r="C88" s="449" t="s">
        <v>73</v>
      </c>
      <c r="D88" s="446">
        <f>SUMIF(計算準備①!$B$98:$B$104,$B88,計算準備①!$N$98:$N$104)</f>
        <v>0</v>
      </c>
      <c r="E88" s="459"/>
      <c r="G88" s="461">
        <f>SUMIF(計算準備①!$B$71:$B$78,$B88,計算準備①!$N$71:$N$78)</f>
        <v>0</v>
      </c>
      <c r="H88" s="446">
        <f>SUMIF(計算準備①!$B$114:$B$116,$B88,計算準備①!$N$114:$N$116)</f>
        <v>0</v>
      </c>
      <c r="I88" s="461">
        <f>SUMIF(計算準備①!$B$87:$B$88,$B88,計算準備①!$N$87:$N$88)</f>
        <v>0</v>
      </c>
      <c r="J88" s="463">
        <f t="shared" si="2"/>
        <v>0</v>
      </c>
    </row>
    <row r="89" spans="2:10">
      <c r="B89" s="447" t="s">
        <v>141</v>
      </c>
      <c r="C89" s="449" t="s">
        <v>140</v>
      </c>
      <c r="D89" s="446">
        <f>SUMIF(計算準備①!$B$98:$B$104,$B89,計算準備①!$N$98:$N$104)</f>
        <v>0</v>
      </c>
      <c r="E89" s="459"/>
      <c r="G89" s="461">
        <f>SUMIF(計算準備①!$B$71:$B$78,$B89,計算準備①!$N$71:$N$78)</f>
        <v>0</v>
      </c>
      <c r="H89" s="446">
        <f>SUMIF(計算準備①!$B$114:$B$116,$B89,計算準備①!$N$114:$N$116)</f>
        <v>0</v>
      </c>
      <c r="I89" s="461">
        <f>SUMIF(計算準備①!$B$87:$B$88,$B89,計算準備①!$N$87:$N$88)</f>
        <v>0</v>
      </c>
      <c r="J89" s="463">
        <f t="shared" si="2"/>
        <v>0</v>
      </c>
    </row>
    <row r="90" spans="2:10">
      <c r="B90" s="447" t="s">
        <v>139</v>
      </c>
      <c r="C90" s="449" t="s">
        <v>138</v>
      </c>
      <c r="D90" s="446">
        <f>SUMIF(計算準備①!$B$98:$B$104,$B90,計算準備①!$N$98:$N$104)</f>
        <v>0</v>
      </c>
      <c r="E90" s="459"/>
      <c r="G90" s="461">
        <f>SUMIF(計算準備①!$B$71:$B$78,$B90,計算準備①!$N$71:$N$78)</f>
        <v>0</v>
      </c>
      <c r="H90" s="446">
        <f>SUMIF(計算準備①!$B$114:$B$116,$B90,計算準備①!$N$114:$N$116)</f>
        <v>0</v>
      </c>
      <c r="I90" s="461">
        <f>SUMIF(計算準備①!$B$87:$B$88,$B90,計算準備①!$N$87:$N$88)</f>
        <v>0</v>
      </c>
      <c r="J90" s="463">
        <f t="shared" si="2"/>
        <v>0</v>
      </c>
    </row>
    <row r="91" spans="2:10">
      <c r="B91" s="447" t="s">
        <v>137</v>
      </c>
      <c r="C91" s="449" t="s">
        <v>136</v>
      </c>
      <c r="D91" s="446">
        <f>SUMIF(計算準備①!$B$98:$B$104,$B91,計算準備①!$N$98:$N$104)</f>
        <v>0</v>
      </c>
      <c r="E91" s="459"/>
      <c r="G91" s="461">
        <f>SUMIF(計算準備①!$B$71:$B$78,$B91,計算準備①!$N$71:$N$78)</f>
        <v>0</v>
      </c>
      <c r="H91" s="446">
        <f>SUMIF(計算準備①!$B$114:$B$116,$B91,計算準備①!$N$114:$N$116)</f>
        <v>0</v>
      </c>
      <c r="I91" s="461">
        <f>SUMIF(計算準備①!$B$87:$B$88,$B91,計算準備①!$N$87:$N$88)</f>
        <v>0</v>
      </c>
      <c r="J91" s="463">
        <f t="shared" si="2"/>
        <v>0</v>
      </c>
    </row>
    <row r="92" spans="2:10">
      <c r="B92" s="447" t="s">
        <v>135</v>
      </c>
      <c r="C92" s="449" t="s">
        <v>134</v>
      </c>
      <c r="D92" s="446">
        <f>SUMIF(計算準備①!$B$98:$B$104,$B92,計算準備①!$N$98:$N$104)</f>
        <v>0</v>
      </c>
      <c r="E92" s="459"/>
      <c r="G92" s="461">
        <f>SUMIF(計算準備①!$B$71:$B$78,$B92,計算準備①!$N$71:$N$78)</f>
        <v>0</v>
      </c>
      <c r="H92" s="446">
        <f>SUMIF(計算準備①!$B$114:$B$116,$B92,計算準備①!$N$114:$N$116)</f>
        <v>0</v>
      </c>
      <c r="I92" s="461">
        <f>SUMIF(計算準備①!$B$87:$B$88,$B92,計算準備①!$N$87:$N$88)</f>
        <v>0</v>
      </c>
      <c r="J92" s="463">
        <f t="shared" si="2"/>
        <v>0</v>
      </c>
    </row>
    <row r="93" spans="2:10">
      <c r="B93" s="447" t="s">
        <v>133</v>
      </c>
      <c r="C93" s="449" t="s">
        <v>132</v>
      </c>
      <c r="D93" s="446">
        <f>SUMIF(計算準備①!$B$98:$B$104,$B93,計算準備①!$N$98:$N$104)</f>
        <v>0</v>
      </c>
      <c r="E93" s="459"/>
      <c r="G93" s="461">
        <f>SUMIF(計算準備①!$B$71:$B$78,$B93,計算準備①!$N$71:$N$78)</f>
        <v>0</v>
      </c>
      <c r="H93" s="446">
        <f>SUMIF(計算準備①!$B$114:$B$116,$B93,計算準備①!$N$114:$N$116)</f>
        <v>0</v>
      </c>
      <c r="I93" s="461">
        <f>SUMIF(計算準備①!$B$87:$B$88,$B93,計算準備①!$N$87:$N$88)</f>
        <v>0</v>
      </c>
      <c r="J93" s="463">
        <f t="shared" si="2"/>
        <v>0</v>
      </c>
    </row>
    <row r="94" spans="2:10">
      <c r="B94" s="447" t="s">
        <v>131</v>
      </c>
      <c r="C94" s="449" t="s">
        <v>130</v>
      </c>
      <c r="D94" s="446">
        <f>SUMIF(計算準備①!$B$98:$B$104,$B94,計算準備①!$N$98:$N$104)</f>
        <v>0</v>
      </c>
      <c r="E94" s="459"/>
      <c r="G94" s="461">
        <f>SUMIF(計算準備①!$B$71:$B$78,$B94,計算準備①!$N$71:$N$78)</f>
        <v>0</v>
      </c>
      <c r="H94" s="446">
        <f>SUMIF(計算準備①!$B$114:$B$116,$B94,計算準備①!$N$114:$N$116)</f>
        <v>0</v>
      </c>
      <c r="I94" s="461">
        <f>SUMIF(計算準備①!$B$87:$B$88,$B94,計算準備①!$N$87:$N$88)</f>
        <v>0</v>
      </c>
      <c r="J94" s="463">
        <f t="shared" si="2"/>
        <v>0</v>
      </c>
    </row>
    <row r="95" spans="2:10">
      <c r="B95" s="447" t="s">
        <v>129</v>
      </c>
      <c r="C95" s="449" t="s">
        <v>26</v>
      </c>
      <c r="D95" s="446">
        <f>SUMIF(計算準備①!$B$98:$B$104,$B95,計算準備①!$N$98:$N$104)</f>
        <v>0</v>
      </c>
      <c r="E95" s="459"/>
      <c r="G95" s="461">
        <f>SUMIF(計算準備①!$B$71:$B$78,$B95,計算準備①!$N$71:$N$78)</f>
        <v>0</v>
      </c>
      <c r="H95" s="446">
        <f>SUMIF(計算準備①!$B$114:$B$116,$B95,計算準備①!$N$114:$N$116)</f>
        <v>0</v>
      </c>
      <c r="I95" s="461">
        <f>SUMIF(計算準備①!$B$87:$B$88,$B95,計算準備①!$N$87:$N$88)</f>
        <v>0</v>
      </c>
      <c r="J95" s="463">
        <f t="shared" si="2"/>
        <v>0</v>
      </c>
    </row>
    <row r="96" spans="2:10">
      <c r="B96" s="447" t="s">
        <v>68</v>
      </c>
      <c r="C96" s="449" t="s">
        <v>67</v>
      </c>
      <c r="D96" s="446">
        <f>SUMIF(計算準備①!$B$98:$B$104,$B96,計算準備①!$N$98:$N$104)</f>
        <v>0</v>
      </c>
      <c r="E96" s="459"/>
      <c r="G96" s="461">
        <f>SUMIF(計算準備①!$B$71:$B$78,$B96,計算準備①!$N$71:$N$78)</f>
        <v>0</v>
      </c>
      <c r="H96" s="446">
        <f>SUMIF(計算準備①!$B$114:$B$116,$B96,計算準備①!$N$114:$N$116)</f>
        <v>0</v>
      </c>
      <c r="I96" s="461">
        <f>SUMIF(計算準備①!$B$87:$B$88,$B96,計算準備①!$N$87:$N$88)</f>
        <v>0</v>
      </c>
      <c r="J96" s="463">
        <f t="shared" si="2"/>
        <v>0</v>
      </c>
    </row>
    <row r="97" spans="2:10">
      <c r="B97" s="447" t="s">
        <v>128</v>
      </c>
      <c r="C97" s="449" t="s">
        <v>127</v>
      </c>
      <c r="D97" s="446">
        <f>SUMIF(計算準備①!$B$98:$B$104,$B97,計算準備①!$N$98:$N$104)</f>
        <v>0</v>
      </c>
      <c r="E97" s="459"/>
      <c r="G97" s="461">
        <f>SUMIF(計算準備①!$B$71:$B$78,$B97,計算準備①!$N$71:$N$78)</f>
        <v>0</v>
      </c>
      <c r="H97" s="446">
        <f>SUMIF(計算準備①!$B$114:$B$116,$B97,計算準備①!$N$114:$N$116)</f>
        <v>0</v>
      </c>
      <c r="I97" s="461">
        <f>SUMIF(計算準備①!$B$87:$B$88,$B97,計算準備①!$N$87:$N$88)</f>
        <v>0</v>
      </c>
      <c r="J97" s="463">
        <f t="shared" si="2"/>
        <v>0</v>
      </c>
    </row>
    <row r="98" spans="2:10">
      <c r="B98" s="447" t="s">
        <v>126</v>
      </c>
      <c r="C98" s="449" t="s">
        <v>125</v>
      </c>
      <c r="D98" s="446">
        <f>SUMIF(計算準備①!$B$98:$B$104,$B98,計算準備①!$N$98:$N$104)</f>
        <v>0</v>
      </c>
      <c r="E98" s="459"/>
      <c r="G98" s="461">
        <f>SUMIF(計算準備①!$B$71:$B$78,$B98,計算準備①!$N$71:$N$78)</f>
        <v>0</v>
      </c>
      <c r="H98" s="446">
        <f>SUMIF(計算準備①!$B$114:$B$116,$B98,計算準備①!$N$114:$N$116)</f>
        <v>0</v>
      </c>
      <c r="I98" s="461">
        <f>SUMIF(計算準備①!$B$87:$B$88,$B98,計算準備①!$N$87:$N$88)</f>
        <v>0</v>
      </c>
      <c r="J98" s="463">
        <f t="shared" si="2"/>
        <v>0</v>
      </c>
    </row>
    <row r="99" spans="2:10">
      <c r="B99" s="447" t="s">
        <v>124</v>
      </c>
      <c r="C99" s="449" t="s">
        <v>123</v>
      </c>
      <c r="D99" s="446">
        <f>SUMIF(計算準備①!$B$98:$B$104,$B99,計算準備①!$N$98:$N$104)</f>
        <v>0</v>
      </c>
      <c r="E99" s="459"/>
      <c r="G99" s="461">
        <f>SUMIF(計算準備①!$B$71:$B$78,$B99,計算準備①!$N$71:$N$78)</f>
        <v>0</v>
      </c>
      <c r="H99" s="446">
        <f>SUMIF(計算準備①!$B$114:$B$116,$B99,計算準備①!$N$114:$N$116)</f>
        <v>0</v>
      </c>
      <c r="I99" s="461">
        <f>SUMIF(計算準備①!$B$87:$B$88,$B99,計算準備①!$N$87:$N$88)</f>
        <v>0</v>
      </c>
      <c r="J99" s="463">
        <f t="shared" si="2"/>
        <v>0</v>
      </c>
    </row>
    <row r="100" spans="2:10">
      <c r="B100" s="447" t="s">
        <v>122</v>
      </c>
      <c r="C100" s="449" t="s">
        <v>121</v>
      </c>
      <c r="D100" s="446">
        <f>SUMIF(計算準備①!$B$98:$B$104,$B100,計算準備①!$N$98:$N$104)</f>
        <v>0</v>
      </c>
      <c r="E100" s="459"/>
      <c r="G100" s="461">
        <f>SUMIF(計算準備①!$B$71:$B$78,$B100,計算準備①!$N$71:$N$78)</f>
        <v>0</v>
      </c>
      <c r="H100" s="446">
        <f>SUMIF(計算準備①!$B$114:$B$116,$B100,計算準備①!$N$114:$N$116)</f>
        <v>0</v>
      </c>
      <c r="I100" s="461">
        <f>SUMIF(計算準備①!$B$87:$B$88,$B100,計算準備①!$N$87:$N$88)</f>
        <v>0</v>
      </c>
      <c r="J100" s="463">
        <f t="shared" si="2"/>
        <v>0</v>
      </c>
    </row>
    <row r="101" spans="2:10">
      <c r="B101" s="447" t="s">
        <v>120</v>
      </c>
      <c r="C101" s="449" t="s">
        <v>119</v>
      </c>
      <c r="D101" s="446">
        <f>SUMIF(計算準備①!$B$98:$B$104,$B101,計算準備①!$N$98:$N$104)</f>
        <v>0</v>
      </c>
      <c r="E101" s="459"/>
      <c r="G101" s="461">
        <f>SUMIF(計算準備①!$B$71:$B$78,$B101,計算準備①!$N$71:$N$78)</f>
        <v>0</v>
      </c>
      <c r="H101" s="446">
        <f>SUMIF(計算準備①!$B$114:$B$116,$B101,計算準備①!$N$114:$N$116)</f>
        <v>0</v>
      </c>
      <c r="I101" s="461">
        <f>SUMIF(計算準備①!$B$87:$B$88,$B101,計算準備①!$N$87:$N$88)</f>
        <v>0</v>
      </c>
      <c r="J101" s="463">
        <f t="shared" si="2"/>
        <v>0</v>
      </c>
    </row>
    <row r="102" spans="2:10">
      <c r="B102" s="447" t="s">
        <v>118</v>
      </c>
      <c r="C102" s="449" t="s">
        <v>27</v>
      </c>
      <c r="D102" s="446">
        <f>SUMIF(計算準備①!$B$98:$B$104,$B102,計算準備①!$N$98:$N$104)</f>
        <v>0</v>
      </c>
      <c r="E102" s="459"/>
      <c r="G102" s="461">
        <f>SUMIF(計算準備①!$B$71:$B$78,$B102,計算準備①!$N$71:$N$78)</f>
        <v>0</v>
      </c>
      <c r="H102" s="446">
        <f>SUMIF(計算準備①!$B$114:$B$116,$B102,計算準備①!$N$114:$N$116)</f>
        <v>0</v>
      </c>
      <c r="I102" s="461">
        <f>SUMIF(計算準備①!$B$87:$B$88,$B102,計算準備①!$N$87:$N$88)</f>
        <v>0</v>
      </c>
      <c r="J102" s="463">
        <f t="shared" si="2"/>
        <v>0</v>
      </c>
    </row>
    <row r="103" spans="2:10">
      <c r="B103" s="447" t="s">
        <v>72</v>
      </c>
      <c r="C103" s="449" t="s">
        <v>71</v>
      </c>
      <c r="D103" s="446">
        <f>SUMIF(計算準備①!$B$98:$B$104,$B103,計算準備①!$N$98:$N$104)</f>
        <v>0</v>
      </c>
      <c r="E103" s="459"/>
      <c r="G103" s="461">
        <f>SUMIF(計算準備①!$B$71:$B$78,$B103,計算準備①!$N$71:$N$78)</f>
        <v>0</v>
      </c>
      <c r="H103" s="446">
        <f>SUMIF(計算準備①!$B$114:$B$116,$B103,計算準備①!$N$114:$N$116)</f>
        <v>0</v>
      </c>
      <c r="I103" s="461">
        <f>SUMIF(計算準備①!$B$87:$B$88,$B103,計算準備①!$N$87:$N$88)</f>
        <v>0</v>
      </c>
      <c r="J103" s="463">
        <f t="shared" ref="J103:J114" si="3">SUM(D103:I103)</f>
        <v>0</v>
      </c>
    </row>
    <row r="104" spans="2:10">
      <c r="B104" s="447" t="s">
        <v>117</v>
      </c>
      <c r="C104" s="449" t="s">
        <v>116</v>
      </c>
      <c r="D104" s="446">
        <f>SUMIF(計算準備①!$B$98:$B$104,$B104,計算準備①!$N$98:$N$104)</f>
        <v>0</v>
      </c>
      <c r="E104" s="459"/>
      <c r="G104" s="461">
        <f>SUMIF(計算準備①!$B$71:$B$78,$B104,計算準備①!$N$71:$N$78)</f>
        <v>0</v>
      </c>
      <c r="H104" s="446">
        <f>SUMIF(計算準備①!$B$114:$B$116,$B104,計算準備①!$N$114:$N$116)</f>
        <v>0</v>
      </c>
      <c r="I104" s="461">
        <f>SUMIF(計算準備①!$B$87:$B$88,$B104,計算準備①!$N$87:$N$88)</f>
        <v>0</v>
      </c>
      <c r="J104" s="463">
        <f t="shared" si="3"/>
        <v>0</v>
      </c>
    </row>
    <row r="105" spans="2:10">
      <c r="B105" s="447" t="s">
        <v>115</v>
      </c>
      <c r="C105" s="449" t="s">
        <v>114</v>
      </c>
      <c r="D105" s="446">
        <f>SUMIF(計算準備①!$B$98:$B$104,$B105,計算準備①!$N$98:$N$104)</f>
        <v>0</v>
      </c>
      <c r="E105" s="459"/>
      <c r="G105" s="461">
        <f>SUMIF(計算準備①!$B$71:$B$78,$B105,計算準備①!$N$71:$N$78)</f>
        <v>0</v>
      </c>
      <c r="H105" s="446">
        <f>SUMIF(計算準備①!$B$114:$B$116,$B105,計算準備①!$N$114:$N$116)</f>
        <v>0</v>
      </c>
      <c r="I105" s="461">
        <f>SUMIF(計算準備①!$B$87:$B$88,$B105,計算準備①!$N$87:$N$88)</f>
        <v>0</v>
      </c>
      <c r="J105" s="463">
        <f t="shared" si="3"/>
        <v>0</v>
      </c>
    </row>
    <row r="106" spans="2:10">
      <c r="B106" s="447" t="s">
        <v>113</v>
      </c>
      <c r="C106" s="449" t="s">
        <v>112</v>
      </c>
      <c r="D106" s="446">
        <f>SUMIF(計算準備①!$B$98:$B$104,$B106,計算準備①!$N$98:$N$104)</f>
        <v>0</v>
      </c>
      <c r="E106" s="459"/>
      <c r="G106" s="461">
        <f>SUMIF(計算準備①!$B$71:$B$78,$B106,計算準備①!$N$71:$N$78)</f>
        <v>0</v>
      </c>
      <c r="H106" s="446">
        <f>SUMIF(計算準備①!$B$114:$B$116,$B106,計算準備①!$N$114:$N$116)</f>
        <v>0</v>
      </c>
      <c r="I106" s="461">
        <f>SUMIF(計算準備①!$B$87:$B$88,$B106,計算準備①!$N$87:$N$88)</f>
        <v>0</v>
      </c>
      <c r="J106" s="463">
        <f t="shared" si="3"/>
        <v>0</v>
      </c>
    </row>
    <row r="107" spans="2:10">
      <c r="B107" s="447" t="s">
        <v>105</v>
      </c>
      <c r="C107" s="449" t="s">
        <v>104</v>
      </c>
      <c r="D107" s="446">
        <f>SUMIF(計算準備①!$B$98:$B$104,$B107,計算準備①!$N$98:$N$104)</f>
        <v>0</v>
      </c>
      <c r="E107" s="460">
        <f>+来訪者入力!H58</f>
        <v>0</v>
      </c>
      <c r="G107" s="461">
        <f>SUMIF(計算準備①!$B$71:$B$78,$B107,計算準備①!$N$71:$N$78)</f>
        <v>0</v>
      </c>
      <c r="H107" s="446">
        <f>SUMIF(計算準備①!$B$114:$B$116,$B107,計算準備①!$N$114:$N$116)</f>
        <v>0</v>
      </c>
      <c r="I107" s="461">
        <f>SUMIF(計算準備①!$B$87:$B$88,$B107,計算準備①!$N$87:$N$88)</f>
        <v>0</v>
      </c>
      <c r="J107" s="463">
        <f t="shared" si="3"/>
        <v>0</v>
      </c>
    </row>
    <row r="108" spans="2:10">
      <c r="B108" s="447" t="s">
        <v>103</v>
      </c>
      <c r="C108" s="449" t="s">
        <v>102</v>
      </c>
      <c r="D108" s="446">
        <f>SUMIF(計算準備①!$B$98:$B$104,$B108,計算準備①!$N$98:$N$104)</f>
        <v>0</v>
      </c>
      <c r="E108" s="459"/>
      <c r="F108" s="443">
        <f>+来訪者入力!H59</f>
        <v>0</v>
      </c>
      <c r="G108" s="461">
        <f>SUMIF(計算準備①!$B$71:$B$78,$B108,計算準備①!$N$71:$N$78)</f>
        <v>0</v>
      </c>
      <c r="H108" s="446">
        <f>SUMIF(計算準備①!$B$114:$B$116,$B108,計算準備①!$N$114:$N$116)</f>
        <v>0</v>
      </c>
      <c r="I108" s="461">
        <f>SUMIF(計算準備①!$B$87:$B$88,$B108,計算準備①!$N$87:$N$88)</f>
        <v>0</v>
      </c>
      <c r="J108" s="463">
        <f t="shared" si="3"/>
        <v>0</v>
      </c>
    </row>
    <row r="109" spans="2:10">
      <c r="B109" s="447" t="s">
        <v>66</v>
      </c>
      <c r="C109" s="449" t="s">
        <v>65</v>
      </c>
      <c r="D109" s="446">
        <f>SUMIF(計算準備①!$B$98:$B$104,$B109,計算準備①!$N$98:$N$104)</f>
        <v>0</v>
      </c>
      <c r="E109" s="459"/>
      <c r="G109" s="461">
        <f>SUMIF(計算準備①!$B$71:$B$78,$B109,計算準備①!$N$71:$N$78)</f>
        <v>0</v>
      </c>
      <c r="H109" s="446">
        <f>SUMIF(計算準備①!$B$114:$B$116,$B109,計算準備①!$N$114:$N$116)</f>
        <v>0</v>
      </c>
      <c r="I109" s="461">
        <f>SUMIF(計算準備①!$B$87:$B$88,$B109,計算準備①!$N$87:$N$88)</f>
        <v>0</v>
      </c>
      <c r="J109" s="463">
        <f t="shared" si="3"/>
        <v>0</v>
      </c>
    </row>
    <row r="110" spans="2:10">
      <c r="B110" s="447" t="s">
        <v>64</v>
      </c>
      <c r="C110" s="449" t="s">
        <v>63</v>
      </c>
      <c r="D110" s="446">
        <f>SUMIF(計算準備①!$B$98:$B$104,$B110,計算準備①!$N$98:$N$104)</f>
        <v>0</v>
      </c>
      <c r="E110" s="459"/>
      <c r="G110" s="461">
        <f>SUMIF(計算準備①!$B$71:$B$78,$B110,計算準備①!$N$71:$N$78)</f>
        <v>0</v>
      </c>
      <c r="H110" s="446">
        <f>SUMIF(計算準備①!$B$114:$B$116,$B110,計算準備①!$N$114:$N$116)</f>
        <v>0</v>
      </c>
      <c r="I110" s="461">
        <f>SUMIF(計算準備①!$B$87:$B$88,$B110,計算準備①!$N$87:$N$88)</f>
        <v>0</v>
      </c>
      <c r="J110" s="463">
        <f t="shared" si="3"/>
        <v>0</v>
      </c>
    </row>
    <row r="111" spans="2:10">
      <c r="B111" s="447" t="s">
        <v>385</v>
      </c>
      <c r="C111" s="449" t="s">
        <v>386</v>
      </c>
      <c r="D111" s="446">
        <f>SUMIF(計算準備①!$B$98:$B$104,$B111,計算準備①!$N$98:$N$104)</f>
        <v>0</v>
      </c>
      <c r="E111" s="459"/>
      <c r="G111" s="461">
        <f>SUMIF(計算準備①!$B$71:$B$78,$B111,計算準備①!$N$71:$N$78)</f>
        <v>0</v>
      </c>
      <c r="H111" s="446">
        <f>SUMIF(計算準備①!$B$114:$B$116,$B111,計算準備①!$N$114:$N$116)</f>
        <v>0</v>
      </c>
      <c r="I111" s="461">
        <f>SUMIF(計算準備①!$B$87:$B$88,$B111,計算準備①!$N$87:$N$88)</f>
        <v>0</v>
      </c>
      <c r="J111" s="463">
        <f t="shared" si="3"/>
        <v>0</v>
      </c>
    </row>
    <row r="112" spans="2:10">
      <c r="B112" s="447" t="s">
        <v>109</v>
      </c>
      <c r="C112" s="449" t="s">
        <v>108</v>
      </c>
      <c r="D112" s="446">
        <f>SUMIF(計算準備①!$B$98:$B$104,$B112,計算準備①!$N$98:$N$104)</f>
        <v>0</v>
      </c>
      <c r="E112" s="460"/>
      <c r="F112" s="443"/>
      <c r="G112" s="461">
        <f>SUMIF(計算準備①!$B$71:$B$78,$B112,計算準備①!$N$71:$N$78)</f>
        <v>0</v>
      </c>
      <c r="H112" s="446">
        <f>SUMIF(計算準備①!$B$114:$B$116,$B112,計算準備①!$N$114:$N$116)</f>
        <v>0</v>
      </c>
      <c r="I112" s="461">
        <f>SUMIF(計算準備①!$B$87:$B$88,$B112,計算準備①!$N$87:$N$88)</f>
        <v>0</v>
      </c>
      <c r="J112" s="463">
        <f t="shared" si="3"/>
        <v>0</v>
      </c>
    </row>
    <row r="113" spans="2:10">
      <c r="B113" s="447" t="s">
        <v>107</v>
      </c>
      <c r="C113" s="449" t="s">
        <v>28</v>
      </c>
      <c r="D113" s="446">
        <f>SUMIF(計算準備①!$B$98:$B$104,$B113,計算準備①!$N$98:$N$104)</f>
        <v>0</v>
      </c>
      <c r="E113" s="459"/>
      <c r="G113" s="461">
        <f>SUMIF(計算準備①!$B$71:$B$78,$B113,計算準備①!$N$71:$N$78)</f>
        <v>0</v>
      </c>
      <c r="H113" s="446">
        <f>SUMIF(計算準備①!$B$114:$B$116,$B113,計算準備①!$N$114:$N$116)</f>
        <v>0</v>
      </c>
      <c r="I113" s="461">
        <f>SUMIF(計算準備①!$B$87:$B$88,$B113,計算準備①!$N$87:$N$88)</f>
        <v>0</v>
      </c>
      <c r="J113" s="463">
        <f t="shared" si="3"/>
        <v>0</v>
      </c>
    </row>
    <row r="114" spans="2:10" ht="12.75" thickBot="1">
      <c r="B114" s="447" t="s">
        <v>106</v>
      </c>
      <c r="C114" s="450" t="s">
        <v>29</v>
      </c>
      <c r="D114" s="446">
        <f>SUMIF(計算準備①!$B$98:$B$104,$B114,計算準備①!$N$98:$N$104)</f>
        <v>0</v>
      </c>
      <c r="E114" s="459"/>
      <c r="G114" s="461">
        <f>SUMIF(計算準備①!$B$71:$B$78,$B114,計算準備①!$N$71:$N$78)</f>
        <v>0</v>
      </c>
      <c r="H114" s="446">
        <f>SUMIF(計算準備①!$B$114:$B$116,$B114,計算準備①!$N$114:$N$116)</f>
        <v>0</v>
      </c>
      <c r="I114" s="461">
        <f>SUMIF(計算準備①!$B$87:$B$88,$B114,計算準備①!$N$87:$N$88)</f>
        <v>0</v>
      </c>
      <c r="J114" s="300">
        <f t="shared" si="3"/>
        <v>0</v>
      </c>
    </row>
    <row r="115" spans="2:10" ht="12.75" thickTop="1">
      <c r="B115" s="454"/>
      <c r="C115" s="454" t="s">
        <v>505</v>
      </c>
      <c r="D115" s="455">
        <f t="shared" ref="D115:J115" si="4">SUM(D7:D114)</f>
        <v>0</v>
      </c>
      <c r="E115" s="458">
        <f t="shared" si="4"/>
        <v>0</v>
      </c>
      <c r="F115" s="456">
        <f t="shared" si="4"/>
        <v>0</v>
      </c>
      <c r="G115" s="458">
        <f t="shared" si="4"/>
        <v>0</v>
      </c>
      <c r="H115" s="456">
        <f t="shared" si="4"/>
        <v>0</v>
      </c>
      <c r="I115" s="458">
        <f t="shared" si="4"/>
        <v>0</v>
      </c>
      <c r="J115" s="457">
        <f t="shared" si="4"/>
        <v>0</v>
      </c>
    </row>
  </sheetData>
  <mergeCells count="4">
    <mergeCell ref="B5:B6"/>
    <mergeCell ref="C5:C6"/>
    <mergeCell ref="D5:I5"/>
    <mergeCell ref="B2:J2"/>
  </mergeCells>
  <phoneticPr fontId="3"/>
  <pageMargins left="0.70866141732283472" right="0.70866141732283472" top="0.74803149606299213" bottom="0.74803149606299213" header="0.31496062992125984" footer="0.31496062992125984"/>
  <pageSetup paperSize="9" scale="5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82B7-6F09-4CE6-B508-C3ECF68529A1}">
  <sheetPr codeName="Sheet12">
    <pageSetUpPr fitToPage="1"/>
  </sheetPr>
  <dimension ref="A1:BH116"/>
  <sheetViews>
    <sheetView showGridLines="0" view="pageBreakPreview" zoomScaleNormal="100" zoomScaleSheetLayoutView="100" workbookViewId="0">
      <pane xSplit="2" ySplit="5" topLeftCell="C6" activePane="bottomRight" state="frozen"/>
      <selection activeCell="C105" sqref="C105"/>
      <selection pane="topRight" activeCell="C105" sqref="C105"/>
      <selection pane="bottomLeft" activeCell="C105" sqref="C105"/>
      <selection pane="bottomRight"/>
    </sheetView>
  </sheetViews>
  <sheetFormatPr defaultRowHeight="13.5"/>
  <cols>
    <col min="1" max="1" width="4" style="164" bestFit="1" customWidth="1"/>
    <col min="2" max="2" width="30.75" style="167" customWidth="1"/>
    <col min="3" max="13" width="17" style="2" customWidth="1"/>
    <col min="14" max="14" width="0.5" style="2" customWidth="1"/>
    <col min="15" max="29" width="17" style="2" customWidth="1"/>
    <col min="30" max="30" width="26.125" style="2" bestFit="1" customWidth="1"/>
    <col min="31" max="31" width="23.625" style="2" customWidth="1"/>
    <col min="32" max="32" width="17.75" style="2" customWidth="1"/>
    <col min="33" max="39" width="17" style="2" customWidth="1"/>
    <col min="40" max="40" width="4" style="164" bestFit="1" customWidth="1"/>
    <col min="41" max="41" width="35.25" style="167" customWidth="1"/>
    <col min="42" max="48" width="17" style="2" customWidth="1"/>
    <col min="49" max="50" width="9" style="2"/>
    <col min="51" max="51" width="9.75" style="2" bestFit="1" customWidth="1"/>
    <col min="52" max="52" width="9" style="2"/>
    <col min="53" max="53" width="29.5" style="2" bestFit="1" customWidth="1"/>
    <col min="54" max="55" width="9" style="2"/>
    <col min="56" max="56" width="29.5" style="2" bestFit="1" customWidth="1"/>
    <col min="57" max="60" width="17" style="2" customWidth="1"/>
    <col min="61" max="206" width="9" style="2"/>
    <col min="207" max="207" width="4" style="2" bestFit="1" customWidth="1"/>
    <col min="208" max="208" width="26.75" style="2" customWidth="1"/>
    <col min="209" max="246" width="12.75" style="2" customWidth="1"/>
    <col min="247" max="248" width="12.375" style="2" bestFit="1" customWidth="1"/>
    <col min="249" max="462" width="9" style="2"/>
    <col min="463" max="463" width="4" style="2" bestFit="1" customWidth="1"/>
    <col min="464" max="464" width="26.75" style="2" customWidth="1"/>
    <col min="465" max="502" width="12.75" style="2" customWidth="1"/>
    <col min="503" max="504" width="12.375" style="2" bestFit="1" customWidth="1"/>
    <col min="505" max="718" width="9" style="2"/>
    <col min="719" max="719" width="4" style="2" bestFit="1" customWidth="1"/>
    <col min="720" max="720" width="26.75" style="2" customWidth="1"/>
    <col min="721" max="758" width="12.75" style="2" customWidth="1"/>
    <col min="759" max="760" width="12.375" style="2" bestFit="1" customWidth="1"/>
    <col min="761" max="974" width="9" style="2"/>
    <col min="975" max="975" width="4" style="2" bestFit="1" customWidth="1"/>
    <col min="976" max="976" width="26.75" style="2" customWidth="1"/>
    <col min="977" max="1014" width="12.75" style="2" customWidth="1"/>
    <col min="1015" max="1016" width="12.375" style="2" bestFit="1" customWidth="1"/>
    <col min="1017" max="1230" width="9" style="2"/>
    <col min="1231" max="1231" width="4" style="2" bestFit="1" customWidth="1"/>
    <col min="1232" max="1232" width="26.75" style="2" customWidth="1"/>
    <col min="1233" max="1270" width="12.75" style="2" customWidth="1"/>
    <col min="1271" max="1272" width="12.375" style="2" bestFit="1" customWidth="1"/>
    <col min="1273" max="1486" width="9" style="2"/>
    <col min="1487" max="1487" width="4" style="2" bestFit="1" customWidth="1"/>
    <col min="1488" max="1488" width="26.75" style="2" customWidth="1"/>
    <col min="1489" max="1526" width="12.75" style="2" customWidth="1"/>
    <col min="1527" max="1528" width="12.375" style="2" bestFit="1" customWidth="1"/>
    <col min="1529" max="1742" width="9" style="2"/>
    <col min="1743" max="1743" width="4" style="2" bestFit="1" customWidth="1"/>
    <col min="1744" max="1744" width="26.75" style="2" customWidth="1"/>
    <col min="1745" max="1782" width="12.75" style="2" customWidth="1"/>
    <col min="1783" max="1784" width="12.375" style="2" bestFit="1" customWidth="1"/>
    <col min="1785" max="1998" width="9" style="2"/>
    <col min="1999" max="1999" width="4" style="2" bestFit="1" customWidth="1"/>
    <col min="2000" max="2000" width="26.75" style="2" customWidth="1"/>
    <col min="2001" max="2038" width="12.75" style="2" customWidth="1"/>
    <col min="2039" max="2040" width="12.375" style="2" bestFit="1" customWidth="1"/>
    <col min="2041" max="2254" width="9" style="2"/>
    <col min="2255" max="2255" width="4" style="2" bestFit="1" customWidth="1"/>
    <col min="2256" max="2256" width="26.75" style="2" customWidth="1"/>
    <col min="2257" max="2294" width="12.75" style="2" customWidth="1"/>
    <col min="2295" max="2296" width="12.375" style="2" bestFit="1" customWidth="1"/>
    <col min="2297" max="2510" width="9" style="2"/>
    <col min="2511" max="2511" width="4" style="2" bestFit="1" customWidth="1"/>
    <col min="2512" max="2512" width="26.75" style="2" customWidth="1"/>
    <col min="2513" max="2550" width="12.75" style="2" customWidth="1"/>
    <col min="2551" max="2552" width="12.375" style="2" bestFit="1" customWidth="1"/>
    <col min="2553" max="2766" width="9" style="2"/>
    <col min="2767" max="2767" width="4" style="2" bestFit="1" customWidth="1"/>
    <col min="2768" max="2768" width="26.75" style="2" customWidth="1"/>
    <col min="2769" max="2806" width="12.75" style="2" customWidth="1"/>
    <col min="2807" max="2808" width="12.375" style="2" bestFit="1" customWidth="1"/>
    <col min="2809" max="3022" width="9" style="2"/>
    <col min="3023" max="3023" width="4" style="2" bestFit="1" customWidth="1"/>
    <col min="3024" max="3024" width="26.75" style="2" customWidth="1"/>
    <col min="3025" max="3062" width="12.75" style="2" customWidth="1"/>
    <col min="3063" max="3064" width="12.375" style="2" bestFit="1" customWidth="1"/>
    <col min="3065" max="3278" width="9" style="2"/>
    <col min="3279" max="3279" width="4" style="2" bestFit="1" customWidth="1"/>
    <col min="3280" max="3280" width="26.75" style="2" customWidth="1"/>
    <col min="3281" max="3318" width="12.75" style="2" customWidth="1"/>
    <col min="3319" max="3320" width="12.375" style="2" bestFit="1" customWidth="1"/>
    <col min="3321" max="3534" width="9" style="2"/>
    <col min="3535" max="3535" width="4" style="2" bestFit="1" customWidth="1"/>
    <col min="3536" max="3536" width="26.75" style="2" customWidth="1"/>
    <col min="3537" max="3574" width="12.75" style="2" customWidth="1"/>
    <col min="3575" max="3576" width="12.375" style="2" bestFit="1" customWidth="1"/>
    <col min="3577" max="3790" width="9" style="2"/>
    <col min="3791" max="3791" width="4" style="2" bestFit="1" customWidth="1"/>
    <col min="3792" max="3792" width="26.75" style="2" customWidth="1"/>
    <col min="3793" max="3830" width="12.75" style="2" customWidth="1"/>
    <col min="3831" max="3832" width="12.375" style="2" bestFit="1" customWidth="1"/>
    <col min="3833" max="4046" width="9" style="2"/>
    <col min="4047" max="4047" width="4" style="2" bestFit="1" customWidth="1"/>
    <col min="4048" max="4048" width="26.75" style="2" customWidth="1"/>
    <col min="4049" max="4086" width="12.75" style="2" customWidth="1"/>
    <col min="4087" max="4088" width="12.375" style="2" bestFit="1" customWidth="1"/>
    <col min="4089" max="4302" width="9" style="2"/>
    <col min="4303" max="4303" width="4" style="2" bestFit="1" customWidth="1"/>
    <col min="4304" max="4304" width="26.75" style="2" customWidth="1"/>
    <col min="4305" max="4342" width="12.75" style="2" customWidth="1"/>
    <col min="4343" max="4344" width="12.375" style="2" bestFit="1" customWidth="1"/>
    <col min="4345" max="4558" width="9" style="2"/>
    <col min="4559" max="4559" width="4" style="2" bestFit="1" customWidth="1"/>
    <col min="4560" max="4560" width="26.75" style="2" customWidth="1"/>
    <col min="4561" max="4598" width="12.75" style="2" customWidth="1"/>
    <col min="4599" max="4600" width="12.375" style="2" bestFit="1" customWidth="1"/>
    <col min="4601" max="4814" width="9" style="2"/>
    <col min="4815" max="4815" width="4" style="2" bestFit="1" customWidth="1"/>
    <col min="4816" max="4816" width="26.75" style="2" customWidth="1"/>
    <col min="4817" max="4854" width="12.75" style="2" customWidth="1"/>
    <col min="4855" max="4856" width="12.375" style="2" bestFit="1" customWidth="1"/>
    <col min="4857" max="5070" width="9" style="2"/>
    <col min="5071" max="5071" width="4" style="2" bestFit="1" customWidth="1"/>
    <col min="5072" max="5072" width="26.75" style="2" customWidth="1"/>
    <col min="5073" max="5110" width="12.75" style="2" customWidth="1"/>
    <col min="5111" max="5112" width="12.375" style="2" bestFit="1" customWidth="1"/>
    <col min="5113" max="5326" width="9" style="2"/>
    <col min="5327" max="5327" width="4" style="2" bestFit="1" customWidth="1"/>
    <col min="5328" max="5328" width="26.75" style="2" customWidth="1"/>
    <col min="5329" max="5366" width="12.75" style="2" customWidth="1"/>
    <col min="5367" max="5368" width="12.375" style="2" bestFit="1" customWidth="1"/>
    <col min="5369" max="5582" width="9" style="2"/>
    <col min="5583" max="5583" width="4" style="2" bestFit="1" customWidth="1"/>
    <col min="5584" max="5584" width="26.75" style="2" customWidth="1"/>
    <col min="5585" max="5622" width="12.75" style="2" customWidth="1"/>
    <col min="5623" max="5624" width="12.375" style="2" bestFit="1" customWidth="1"/>
    <col min="5625" max="5838" width="9" style="2"/>
    <col min="5839" max="5839" width="4" style="2" bestFit="1" customWidth="1"/>
    <col min="5840" max="5840" width="26.75" style="2" customWidth="1"/>
    <col min="5841" max="5878" width="12.75" style="2" customWidth="1"/>
    <col min="5879" max="5880" width="12.375" style="2" bestFit="1" customWidth="1"/>
    <col min="5881" max="6094" width="9" style="2"/>
    <col min="6095" max="6095" width="4" style="2" bestFit="1" customWidth="1"/>
    <col min="6096" max="6096" width="26.75" style="2" customWidth="1"/>
    <col min="6097" max="6134" width="12.75" style="2" customWidth="1"/>
    <col min="6135" max="6136" width="12.375" style="2" bestFit="1" customWidth="1"/>
    <col min="6137" max="6350" width="9" style="2"/>
    <col min="6351" max="6351" width="4" style="2" bestFit="1" customWidth="1"/>
    <col min="6352" max="6352" width="26.75" style="2" customWidth="1"/>
    <col min="6353" max="6390" width="12.75" style="2" customWidth="1"/>
    <col min="6391" max="6392" width="12.375" style="2" bestFit="1" customWidth="1"/>
    <col min="6393" max="6606" width="9" style="2"/>
    <col min="6607" max="6607" width="4" style="2" bestFit="1" customWidth="1"/>
    <col min="6608" max="6608" width="26.75" style="2" customWidth="1"/>
    <col min="6609" max="6646" width="12.75" style="2" customWidth="1"/>
    <col min="6647" max="6648" width="12.375" style="2" bestFit="1" customWidth="1"/>
    <col min="6649" max="6862" width="9" style="2"/>
    <col min="6863" max="6863" width="4" style="2" bestFit="1" customWidth="1"/>
    <col min="6864" max="6864" width="26.75" style="2" customWidth="1"/>
    <col min="6865" max="6902" width="12.75" style="2" customWidth="1"/>
    <col min="6903" max="6904" width="12.375" style="2" bestFit="1" customWidth="1"/>
    <col min="6905" max="7118" width="9" style="2"/>
    <col min="7119" max="7119" width="4" style="2" bestFit="1" customWidth="1"/>
    <col min="7120" max="7120" width="26.75" style="2" customWidth="1"/>
    <col min="7121" max="7158" width="12.75" style="2" customWidth="1"/>
    <col min="7159" max="7160" width="12.375" style="2" bestFit="1" customWidth="1"/>
    <col min="7161" max="7374" width="9" style="2"/>
    <col min="7375" max="7375" width="4" style="2" bestFit="1" customWidth="1"/>
    <col min="7376" max="7376" width="26.75" style="2" customWidth="1"/>
    <col min="7377" max="7414" width="12.75" style="2" customWidth="1"/>
    <col min="7415" max="7416" width="12.375" style="2" bestFit="1" customWidth="1"/>
    <col min="7417" max="7630" width="9" style="2"/>
    <col min="7631" max="7631" width="4" style="2" bestFit="1" customWidth="1"/>
    <col min="7632" max="7632" width="26.75" style="2" customWidth="1"/>
    <col min="7633" max="7670" width="12.75" style="2" customWidth="1"/>
    <col min="7671" max="7672" width="12.375" style="2" bestFit="1" customWidth="1"/>
    <col min="7673" max="7886" width="9" style="2"/>
    <col min="7887" max="7887" width="4" style="2" bestFit="1" customWidth="1"/>
    <col min="7888" max="7888" width="26.75" style="2" customWidth="1"/>
    <col min="7889" max="7926" width="12.75" style="2" customWidth="1"/>
    <col min="7927" max="7928" width="12.375" style="2" bestFit="1" customWidth="1"/>
    <col min="7929" max="8142" width="9" style="2"/>
    <col min="8143" max="8143" width="4" style="2" bestFit="1" customWidth="1"/>
    <col min="8144" max="8144" width="26.75" style="2" customWidth="1"/>
    <col min="8145" max="8182" width="12.75" style="2" customWidth="1"/>
    <col min="8183" max="8184" width="12.375" style="2" bestFit="1" customWidth="1"/>
    <col min="8185" max="8398" width="9" style="2"/>
    <col min="8399" max="8399" width="4" style="2" bestFit="1" customWidth="1"/>
    <col min="8400" max="8400" width="26.75" style="2" customWidth="1"/>
    <col min="8401" max="8438" width="12.75" style="2" customWidth="1"/>
    <col min="8439" max="8440" width="12.375" style="2" bestFit="1" customWidth="1"/>
    <col min="8441" max="8654" width="9" style="2"/>
    <col min="8655" max="8655" width="4" style="2" bestFit="1" customWidth="1"/>
    <col min="8656" max="8656" width="26.75" style="2" customWidth="1"/>
    <col min="8657" max="8694" width="12.75" style="2" customWidth="1"/>
    <col min="8695" max="8696" width="12.375" style="2" bestFit="1" customWidth="1"/>
    <col min="8697" max="8910" width="9" style="2"/>
    <col min="8911" max="8911" width="4" style="2" bestFit="1" customWidth="1"/>
    <col min="8912" max="8912" width="26.75" style="2" customWidth="1"/>
    <col min="8913" max="8950" width="12.75" style="2" customWidth="1"/>
    <col min="8951" max="8952" width="12.375" style="2" bestFit="1" customWidth="1"/>
    <col min="8953" max="9166" width="9" style="2"/>
    <col min="9167" max="9167" width="4" style="2" bestFit="1" customWidth="1"/>
    <col min="9168" max="9168" width="26.75" style="2" customWidth="1"/>
    <col min="9169" max="9206" width="12.75" style="2" customWidth="1"/>
    <col min="9207" max="9208" width="12.375" style="2" bestFit="1" customWidth="1"/>
    <col min="9209" max="9422" width="9" style="2"/>
    <col min="9423" max="9423" width="4" style="2" bestFit="1" customWidth="1"/>
    <col min="9424" max="9424" width="26.75" style="2" customWidth="1"/>
    <col min="9425" max="9462" width="12.75" style="2" customWidth="1"/>
    <col min="9463" max="9464" width="12.375" style="2" bestFit="1" customWidth="1"/>
    <col min="9465" max="9678" width="9" style="2"/>
    <col min="9679" max="9679" width="4" style="2" bestFit="1" customWidth="1"/>
    <col min="9680" max="9680" width="26.75" style="2" customWidth="1"/>
    <col min="9681" max="9718" width="12.75" style="2" customWidth="1"/>
    <col min="9719" max="9720" width="12.375" style="2" bestFit="1" customWidth="1"/>
    <col min="9721" max="9934" width="9" style="2"/>
    <col min="9935" max="9935" width="4" style="2" bestFit="1" customWidth="1"/>
    <col min="9936" max="9936" width="26.75" style="2" customWidth="1"/>
    <col min="9937" max="9974" width="12.75" style="2" customWidth="1"/>
    <col min="9975" max="9976" width="12.375" style="2" bestFit="1" customWidth="1"/>
    <col min="9977" max="10190" width="9" style="2"/>
    <col min="10191" max="10191" width="4" style="2" bestFit="1" customWidth="1"/>
    <col min="10192" max="10192" width="26.75" style="2" customWidth="1"/>
    <col min="10193" max="10230" width="12.75" style="2" customWidth="1"/>
    <col min="10231" max="10232" width="12.375" style="2" bestFit="1" customWidth="1"/>
    <col min="10233" max="10446" width="9" style="2"/>
    <col min="10447" max="10447" width="4" style="2" bestFit="1" customWidth="1"/>
    <col min="10448" max="10448" width="26.75" style="2" customWidth="1"/>
    <col min="10449" max="10486" width="12.75" style="2" customWidth="1"/>
    <col min="10487" max="10488" width="12.375" style="2" bestFit="1" customWidth="1"/>
    <col min="10489" max="10702" width="9" style="2"/>
    <col min="10703" max="10703" width="4" style="2" bestFit="1" customWidth="1"/>
    <col min="10704" max="10704" width="26.75" style="2" customWidth="1"/>
    <col min="10705" max="10742" width="12.75" style="2" customWidth="1"/>
    <col min="10743" max="10744" width="12.375" style="2" bestFit="1" customWidth="1"/>
    <col min="10745" max="10958" width="9" style="2"/>
    <col min="10959" max="10959" width="4" style="2" bestFit="1" customWidth="1"/>
    <col min="10960" max="10960" width="26.75" style="2" customWidth="1"/>
    <col min="10961" max="10998" width="12.75" style="2" customWidth="1"/>
    <col min="10999" max="11000" width="12.375" style="2" bestFit="1" customWidth="1"/>
    <col min="11001" max="11214" width="9" style="2"/>
    <col min="11215" max="11215" width="4" style="2" bestFit="1" customWidth="1"/>
    <col min="11216" max="11216" width="26.75" style="2" customWidth="1"/>
    <col min="11217" max="11254" width="12.75" style="2" customWidth="1"/>
    <col min="11255" max="11256" width="12.375" style="2" bestFit="1" customWidth="1"/>
    <col min="11257" max="11470" width="9" style="2"/>
    <col min="11471" max="11471" width="4" style="2" bestFit="1" customWidth="1"/>
    <col min="11472" max="11472" width="26.75" style="2" customWidth="1"/>
    <col min="11473" max="11510" width="12.75" style="2" customWidth="1"/>
    <col min="11511" max="11512" width="12.375" style="2" bestFit="1" customWidth="1"/>
    <col min="11513" max="11726" width="9" style="2"/>
    <col min="11727" max="11727" width="4" style="2" bestFit="1" customWidth="1"/>
    <col min="11728" max="11728" width="26.75" style="2" customWidth="1"/>
    <col min="11729" max="11766" width="12.75" style="2" customWidth="1"/>
    <col min="11767" max="11768" width="12.375" style="2" bestFit="1" customWidth="1"/>
    <col min="11769" max="11982" width="9" style="2"/>
    <col min="11983" max="11983" width="4" style="2" bestFit="1" customWidth="1"/>
    <col min="11984" max="11984" width="26.75" style="2" customWidth="1"/>
    <col min="11985" max="12022" width="12.75" style="2" customWidth="1"/>
    <col min="12023" max="12024" width="12.375" style="2" bestFit="1" customWidth="1"/>
    <col min="12025" max="12238" width="9" style="2"/>
    <col min="12239" max="12239" width="4" style="2" bestFit="1" customWidth="1"/>
    <col min="12240" max="12240" width="26.75" style="2" customWidth="1"/>
    <col min="12241" max="12278" width="12.75" style="2" customWidth="1"/>
    <col min="12279" max="12280" width="12.375" style="2" bestFit="1" customWidth="1"/>
    <col min="12281" max="12494" width="9" style="2"/>
    <col min="12495" max="12495" width="4" style="2" bestFit="1" customWidth="1"/>
    <col min="12496" max="12496" width="26.75" style="2" customWidth="1"/>
    <col min="12497" max="12534" width="12.75" style="2" customWidth="1"/>
    <col min="12535" max="12536" width="12.375" style="2" bestFit="1" customWidth="1"/>
    <col min="12537" max="12750" width="9" style="2"/>
    <col min="12751" max="12751" width="4" style="2" bestFit="1" customWidth="1"/>
    <col min="12752" max="12752" width="26.75" style="2" customWidth="1"/>
    <col min="12753" max="12790" width="12.75" style="2" customWidth="1"/>
    <col min="12791" max="12792" width="12.375" style="2" bestFit="1" customWidth="1"/>
    <col min="12793" max="13006" width="9" style="2"/>
    <col min="13007" max="13007" width="4" style="2" bestFit="1" customWidth="1"/>
    <col min="13008" max="13008" width="26.75" style="2" customWidth="1"/>
    <col min="13009" max="13046" width="12.75" style="2" customWidth="1"/>
    <col min="13047" max="13048" width="12.375" style="2" bestFit="1" customWidth="1"/>
    <col min="13049" max="13262" width="9" style="2"/>
    <col min="13263" max="13263" width="4" style="2" bestFit="1" customWidth="1"/>
    <col min="13264" max="13264" width="26.75" style="2" customWidth="1"/>
    <col min="13265" max="13302" width="12.75" style="2" customWidth="1"/>
    <col min="13303" max="13304" width="12.375" style="2" bestFit="1" customWidth="1"/>
    <col min="13305" max="13518" width="9" style="2"/>
    <col min="13519" max="13519" width="4" style="2" bestFit="1" customWidth="1"/>
    <col min="13520" max="13520" width="26.75" style="2" customWidth="1"/>
    <col min="13521" max="13558" width="12.75" style="2" customWidth="1"/>
    <col min="13559" max="13560" width="12.375" style="2" bestFit="1" customWidth="1"/>
    <col min="13561" max="13774" width="9" style="2"/>
    <col min="13775" max="13775" width="4" style="2" bestFit="1" customWidth="1"/>
    <col min="13776" max="13776" width="26.75" style="2" customWidth="1"/>
    <col min="13777" max="13814" width="12.75" style="2" customWidth="1"/>
    <col min="13815" max="13816" width="12.375" style="2" bestFit="1" customWidth="1"/>
    <col min="13817" max="14030" width="9" style="2"/>
    <col min="14031" max="14031" width="4" style="2" bestFit="1" customWidth="1"/>
    <col min="14032" max="14032" width="26.75" style="2" customWidth="1"/>
    <col min="14033" max="14070" width="12.75" style="2" customWidth="1"/>
    <col min="14071" max="14072" width="12.375" style="2" bestFit="1" customWidth="1"/>
    <col min="14073" max="14286" width="9" style="2"/>
    <col min="14287" max="14287" width="4" style="2" bestFit="1" customWidth="1"/>
    <col min="14288" max="14288" width="26.75" style="2" customWidth="1"/>
    <col min="14289" max="14326" width="12.75" style="2" customWidth="1"/>
    <col min="14327" max="14328" width="12.375" style="2" bestFit="1" customWidth="1"/>
    <col min="14329" max="14542" width="9" style="2"/>
    <col min="14543" max="14543" width="4" style="2" bestFit="1" customWidth="1"/>
    <col min="14544" max="14544" width="26.75" style="2" customWidth="1"/>
    <col min="14545" max="14582" width="12.75" style="2" customWidth="1"/>
    <col min="14583" max="14584" width="12.375" style="2" bestFit="1" customWidth="1"/>
    <col min="14585" max="14798" width="9" style="2"/>
    <col min="14799" max="14799" width="4" style="2" bestFit="1" customWidth="1"/>
    <col min="14800" max="14800" width="26.75" style="2" customWidth="1"/>
    <col min="14801" max="14838" width="12.75" style="2" customWidth="1"/>
    <col min="14839" max="14840" width="12.375" style="2" bestFit="1" customWidth="1"/>
    <col min="14841" max="15054" width="9" style="2"/>
    <col min="15055" max="15055" width="4" style="2" bestFit="1" customWidth="1"/>
    <col min="15056" max="15056" width="26.75" style="2" customWidth="1"/>
    <col min="15057" max="15094" width="12.75" style="2" customWidth="1"/>
    <col min="15095" max="15096" width="12.375" style="2" bestFit="1" customWidth="1"/>
    <col min="15097" max="15310" width="9" style="2"/>
    <col min="15311" max="15311" width="4" style="2" bestFit="1" customWidth="1"/>
    <col min="15312" max="15312" width="26.75" style="2" customWidth="1"/>
    <col min="15313" max="15350" width="12.75" style="2" customWidth="1"/>
    <col min="15351" max="15352" width="12.375" style="2" bestFit="1" customWidth="1"/>
    <col min="15353" max="15566" width="9" style="2"/>
    <col min="15567" max="15567" width="4" style="2" bestFit="1" customWidth="1"/>
    <col min="15568" max="15568" width="26.75" style="2" customWidth="1"/>
    <col min="15569" max="15606" width="12.75" style="2" customWidth="1"/>
    <col min="15607" max="15608" width="12.375" style="2" bestFit="1" customWidth="1"/>
    <col min="15609" max="15822" width="9" style="2"/>
    <col min="15823" max="15823" width="4" style="2" bestFit="1" customWidth="1"/>
    <col min="15824" max="15824" width="26.75" style="2" customWidth="1"/>
    <col min="15825" max="15862" width="12.75" style="2" customWidth="1"/>
    <col min="15863" max="15864" width="12.375" style="2" bestFit="1" customWidth="1"/>
    <col min="15865" max="16078" width="9" style="2"/>
    <col min="16079" max="16079" width="4" style="2" bestFit="1" customWidth="1"/>
    <col min="16080" max="16080" width="26.75" style="2" customWidth="1"/>
    <col min="16081" max="16118" width="12.75" style="2" customWidth="1"/>
    <col min="16119" max="16120" width="12.375" style="2" bestFit="1" customWidth="1"/>
    <col min="16121" max="16384" width="9" style="2"/>
  </cols>
  <sheetData>
    <row r="1" spans="1:60" customFormat="1" ht="4.9000000000000004" customHeight="1"/>
    <row r="2" spans="1:60" ht="35.450000000000003" customHeight="1">
      <c r="A2" s="485"/>
      <c r="B2" s="486" t="s">
        <v>312</v>
      </c>
      <c r="C2" s="636" t="s">
        <v>313</v>
      </c>
      <c r="D2" s="637"/>
      <c r="E2" s="637"/>
      <c r="F2" s="637"/>
      <c r="G2" s="637"/>
      <c r="H2" s="637"/>
      <c r="I2" s="637"/>
      <c r="J2" s="637"/>
      <c r="K2" s="637"/>
      <c r="L2" s="637"/>
      <c r="M2" s="637"/>
      <c r="N2" s="638"/>
      <c r="O2" s="639" t="s">
        <v>289</v>
      </c>
      <c r="P2" s="640"/>
      <c r="Q2" s="640"/>
      <c r="R2" s="640"/>
      <c r="S2" s="640"/>
      <c r="T2" s="640"/>
      <c r="U2" s="641"/>
      <c r="W2" s="642" t="s">
        <v>553</v>
      </c>
      <c r="X2" s="643"/>
      <c r="Y2" s="643"/>
      <c r="Z2" s="643"/>
      <c r="AA2" s="643"/>
      <c r="AB2" s="643"/>
      <c r="AC2" s="644"/>
      <c r="AG2" s="645" t="s">
        <v>555</v>
      </c>
      <c r="AH2" s="646"/>
      <c r="AI2" s="646"/>
      <c r="AJ2" s="646"/>
      <c r="AK2" s="646"/>
      <c r="AL2" s="646"/>
      <c r="AM2" s="647"/>
      <c r="AO2" s="165"/>
      <c r="AP2" s="648" t="s">
        <v>290</v>
      </c>
      <c r="AQ2" s="649"/>
      <c r="AR2" s="649"/>
      <c r="AS2" s="649"/>
      <c r="AT2" s="649"/>
      <c r="AU2" s="649"/>
      <c r="AV2" s="650"/>
      <c r="AY2" s="166" t="s">
        <v>314</v>
      </c>
    </row>
    <row r="3" spans="1:60" ht="35.450000000000003" customHeight="1">
      <c r="B3" s="167" t="s">
        <v>537</v>
      </c>
      <c r="C3" s="168" t="s">
        <v>315</v>
      </c>
      <c r="D3" s="168" t="s">
        <v>316</v>
      </c>
      <c r="E3" s="168" t="s">
        <v>317</v>
      </c>
      <c r="F3" s="168" t="s">
        <v>318</v>
      </c>
      <c r="G3" s="168" t="s">
        <v>319</v>
      </c>
      <c r="H3" s="168" t="s">
        <v>320</v>
      </c>
      <c r="I3" s="168" t="s">
        <v>321</v>
      </c>
      <c r="J3" s="168" t="s">
        <v>322</v>
      </c>
      <c r="K3" s="168" t="s">
        <v>323</v>
      </c>
      <c r="L3" s="168" t="s">
        <v>142</v>
      </c>
      <c r="M3" s="168" t="s">
        <v>324</v>
      </c>
      <c r="N3" s="168"/>
      <c r="O3" s="169" t="s">
        <v>325</v>
      </c>
      <c r="P3" s="170" t="s">
        <v>326</v>
      </c>
      <c r="Q3" s="170" t="s">
        <v>327</v>
      </c>
      <c r="R3" s="171" t="s">
        <v>328</v>
      </c>
      <c r="S3" s="172" t="s">
        <v>329</v>
      </c>
      <c r="T3" s="170" t="s">
        <v>330</v>
      </c>
      <c r="U3" s="170" t="s">
        <v>331</v>
      </c>
      <c r="V3" s="168" t="s">
        <v>332</v>
      </c>
      <c r="W3" s="173" t="s">
        <v>277</v>
      </c>
      <c r="X3" s="174" t="s">
        <v>326</v>
      </c>
      <c r="Y3" s="174" t="s">
        <v>327</v>
      </c>
      <c r="Z3" s="174" t="s">
        <v>328</v>
      </c>
      <c r="AA3" s="175" t="s">
        <v>333</v>
      </c>
      <c r="AB3" s="174" t="s">
        <v>330</v>
      </c>
      <c r="AC3" s="174" t="s">
        <v>331</v>
      </c>
      <c r="AD3" s="168" t="s">
        <v>307</v>
      </c>
      <c r="AE3" s="168" t="s">
        <v>334</v>
      </c>
      <c r="AF3" s="168" t="s">
        <v>335</v>
      </c>
      <c r="AG3" s="176" t="s">
        <v>325</v>
      </c>
      <c r="AH3" s="177" t="s">
        <v>326</v>
      </c>
      <c r="AI3" s="177" t="s">
        <v>327</v>
      </c>
      <c r="AJ3" s="177" t="s">
        <v>328</v>
      </c>
      <c r="AK3" s="178" t="s">
        <v>333</v>
      </c>
      <c r="AL3" s="177" t="s">
        <v>330</v>
      </c>
      <c r="AM3" s="177" t="s">
        <v>331</v>
      </c>
      <c r="AP3" s="179" t="s">
        <v>277</v>
      </c>
      <c r="AQ3" s="168" t="s">
        <v>326</v>
      </c>
      <c r="AR3" s="168" t="s">
        <v>327</v>
      </c>
      <c r="AS3" s="168" t="s">
        <v>328</v>
      </c>
      <c r="AT3" s="180" t="s">
        <v>336</v>
      </c>
      <c r="AU3" s="168" t="s">
        <v>330</v>
      </c>
      <c r="AV3" s="168" t="s">
        <v>331</v>
      </c>
      <c r="AY3" s="635" t="s">
        <v>337</v>
      </c>
      <c r="AZ3" s="632"/>
      <c r="BA3" s="632"/>
      <c r="BB3" s="631" t="s">
        <v>338</v>
      </c>
      <c r="BC3" s="632"/>
      <c r="BD3" s="633"/>
      <c r="BE3" s="170" t="s">
        <v>289</v>
      </c>
      <c r="BF3" s="181" t="s">
        <v>624</v>
      </c>
      <c r="BG3" s="177" t="s">
        <v>625</v>
      </c>
      <c r="BH3" s="168" t="s">
        <v>290</v>
      </c>
    </row>
    <row r="4" spans="1:60" s="187" customFormat="1" ht="14.45" customHeight="1">
      <c r="A4" s="573" t="s">
        <v>339</v>
      </c>
      <c r="B4" s="574" t="s">
        <v>340</v>
      </c>
      <c r="C4" s="183" t="s">
        <v>341</v>
      </c>
      <c r="D4" s="634" t="s">
        <v>342</v>
      </c>
      <c r="E4" s="634"/>
      <c r="F4" s="634" t="s">
        <v>343</v>
      </c>
      <c r="G4" s="634"/>
      <c r="H4" s="634"/>
      <c r="I4" s="634"/>
      <c r="J4" s="634"/>
      <c r="K4" s="634"/>
      <c r="L4" s="634"/>
      <c r="M4" s="183" t="s">
        <v>344</v>
      </c>
      <c r="N4" s="183"/>
      <c r="O4" s="184" t="s">
        <v>345</v>
      </c>
      <c r="P4" s="184" t="s">
        <v>375</v>
      </c>
      <c r="Q4" s="184" t="s">
        <v>511</v>
      </c>
      <c r="R4" s="184" t="s">
        <v>512</v>
      </c>
      <c r="S4" s="184" t="s">
        <v>346</v>
      </c>
      <c r="T4" s="184" t="s">
        <v>347</v>
      </c>
      <c r="U4" s="184" t="s">
        <v>348</v>
      </c>
      <c r="V4" s="183" t="s">
        <v>349</v>
      </c>
      <c r="W4" s="185" t="s">
        <v>350</v>
      </c>
      <c r="X4" s="185" t="s">
        <v>351</v>
      </c>
      <c r="Y4" s="185" t="s">
        <v>352</v>
      </c>
      <c r="Z4" s="185" t="s">
        <v>353</v>
      </c>
      <c r="AA4" s="185" t="s">
        <v>354</v>
      </c>
      <c r="AB4" s="185" t="s">
        <v>355</v>
      </c>
      <c r="AC4" s="185" t="s">
        <v>356</v>
      </c>
      <c r="AD4" s="183" t="s">
        <v>357</v>
      </c>
      <c r="AE4" s="183" t="s">
        <v>358</v>
      </c>
      <c r="AF4" s="183" t="s">
        <v>359</v>
      </c>
      <c r="AG4" s="186" t="s">
        <v>360</v>
      </c>
      <c r="AH4" s="186" t="s">
        <v>361</v>
      </c>
      <c r="AI4" s="186" t="s">
        <v>362</v>
      </c>
      <c r="AJ4" s="186" t="s">
        <v>363</v>
      </c>
      <c r="AK4" s="186" t="s">
        <v>364</v>
      </c>
      <c r="AL4" s="186" t="s">
        <v>365</v>
      </c>
      <c r="AM4" s="186" t="s">
        <v>366</v>
      </c>
      <c r="AN4" s="573" t="s">
        <v>339</v>
      </c>
      <c r="AO4" s="574" t="s">
        <v>340</v>
      </c>
      <c r="AP4" s="183" t="s">
        <v>367</v>
      </c>
      <c r="AQ4" s="183" t="s">
        <v>368</v>
      </c>
      <c r="AR4" s="183" t="s">
        <v>369</v>
      </c>
      <c r="AS4" s="183" t="s">
        <v>370</v>
      </c>
      <c r="AT4" s="183" t="s">
        <v>371</v>
      </c>
      <c r="AU4" s="183" t="s">
        <v>372</v>
      </c>
      <c r="AV4" s="183" t="s">
        <v>373</v>
      </c>
      <c r="AY4" s="188" t="s">
        <v>374</v>
      </c>
      <c r="AZ4" s="573" t="s">
        <v>339</v>
      </c>
      <c r="BA4" s="574" t="s">
        <v>340</v>
      </c>
      <c r="BB4" s="189" t="s">
        <v>374</v>
      </c>
      <c r="BC4" s="573" t="s">
        <v>339</v>
      </c>
      <c r="BD4" s="574" t="s">
        <v>340</v>
      </c>
      <c r="BE4" s="190" t="s">
        <v>345</v>
      </c>
      <c r="BF4" s="191" t="s">
        <v>350</v>
      </c>
      <c r="BG4" s="192" t="s">
        <v>360</v>
      </c>
      <c r="BH4" s="193" t="s">
        <v>367</v>
      </c>
    </row>
    <row r="5" spans="1:60" s="187" customFormat="1" ht="14.45" customHeight="1">
      <c r="A5" s="573"/>
      <c r="B5" s="574"/>
      <c r="C5" s="194" t="s">
        <v>341</v>
      </c>
      <c r="D5" s="194" t="s">
        <v>376</v>
      </c>
      <c r="E5" s="194" t="s">
        <v>376</v>
      </c>
      <c r="F5" s="194" t="s">
        <v>633</v>
      </c>
      <c r="G5" s="194" t="s">
        <v>633</v>
      </c>
      <c r="H5" s="194" t="s">
        <v>633</v>
      </c>
      <c r="I5" s="194" t="s">
        <v>633</v>
      </c>
      <c r="J5" s="194" t="s">
        <v>633</v>
      </c>
      <c r="K5" s="194" t="s">
        <v>633</v>
      </c>
      <c r="L5" s="194" t="s">
        <v>633</v>
      </c>
      <c r="M5" s="194" t="s">
        <v>377</v>
      </c>
      <c r="N5" s="194"/>
      <c r="O5" s="470" t="s">
        <v>646</v>
      </c>
      <c r="P5" s="195" t="s">
        <v>513</v>
      </c>
      <c r="Q5" s="195" t="s">
        <v>514</v>
      </c>
      <c r="R5" s="195" t="s">
        <v>515</v>
      </c>
      <c r="S5" s="195" t="s">
        <v>516</v>
      </c>
      <c r="T5" s="195" t="s">
        <v>517</v>
      </c>
      <c r="U5" s="195" t="s">
        <v>518</v>
      </c>
      <c r="V5" s="194" t="s">
        <v>642</v>
      </c>
      <c r="W5" s="196" t="s">
        <v>519</v>
      </c>
      <c r="X5" s="196" t="s">
        <v>520</v>
      </c>
      <c r="Y5" s="196" t="s">
        <v>521</v>
      </c>
      <c r="Z5" s="196" t="s">
        <v>522</v>
      </c>
      <c r="AA5" s="196" t="s">
        <v>523</v>
      </c>
      <c r="AB5" s="196" t="s">
        <v>524</v>
      </c>
      <c r="AC5" s="196" t="s">
        <v>525</v>
      </c>
      <c r="AD5" s="194" t="s">
        <v>643</v>
      </c>
      <c r="AE5" s="194" t="s">
        <v>526</v>
      </c>
      <c r="AF5" s="194" t="s">
        <v>644</v>
      </c>
      <c r="AG5" s="197" t="s">
        <v>527</v>
      </c>
      <c r="AH5" s="197" t="s">
        <v>528</v>
      </c>
      <c r="AI5" s="197" t="s">
        <v>529</v>
      </c>
      <c r="AJ5" s="197" t="s">
        <v>530</v>
      </c>
      <c r="AK5" s="197" t="s">
        <v>531</v>
      </c>
      <c r="AL5" s="197" t="s">
        <v>532</v>
      </c>
      <c r="AM5" s="197" t="s">
        <v>533</v>
      </c>
      <c r="AN5" s="573"/>
      <c r="AO5" s="574"/>
      <c r="AP5" s="194" t="s">
        <v>534</v>
      </c>
      <c r="AQ5" s="194" t="s">
        <v>378</v>
      </c>
      <c r="AR5" s="194" t="s">
        <v>379</v>
      </c>
      <c r="AS5" s="194" t="s">
        <v>380</v>
      </c>
      <c r="AT5" s="194" t="s">
        <v>381</v>
      </c>
      <c r="AU5" s="194" t="s">
        <v>382</v>
      </c>
      <c r="AV5" s="194" t="s">
        <v>383</v>
      </c>
      <c r="AY5" s="198" t="s">
        <v>536</v>
      </c>
      <c r="AZ5" s="573"/>
      <c r="BA5" s="574"/>
      <c r="BB5" s="199" t="s">
        <v>535</v>
      </c>
      <c r="BC5" s="573"/>
      <c r="BD5" s="574"/>
      <c r="BE5" s="200" t="s">
        <v>535</v>
      </c>
      <c r="BF5" s="201" t="s">
        <v>535</v>
      </c>
      <c r="BG5" s="202" t="s">
        <v>535</v>
      </c>
      <c r="BH5" s="203" t="s">
        <v>535</v>
      </c>
    </row>
    <row r="6" spans="1:60" s="1" customFormat="1" ht="19.899999999999999" customHeight="1">
      <c r="A6" s="204" t="s">
        <v>101</v>
      </c>
      <c r="B6" s="205" t="s">
        <v>100</v>
      </c>
      <c r="C6" s="206">
        <f>計算準備②!J7</f>
        <v>0</v>
      </c>
      <c r="D6" s="207">
        <f>$C6*各種係数!C6</f>
        <v>0</v>
      </c>
      <c r="E6" s="207">
        <f>$C6*各種係数!D6</f>
        <v>0</v>
      </c>
      <c r="F6" s="207">
        <f>$C6*各種係数!E6</f>
        <v>0</v>
      </c>
      <c r="G6" s="207">
        <f>$C6*各種係数!F6</f>
        <v>0</v>
      </c>
      <c r="H6" s="207">
        <f>$C6*各種係数!G6</f>
        <v>0</v>
      </c>
      <c r="I6" s="207">
        <f>$C6*各種係数!H6</f>
        <v>0</v>
      </c>
      <c r="J6" s="207">
        <f>$C6*各種係数!I6</f>
        <v>0</v>
      </c>
      <c r="K6" s="207">
        <f>$C6*各種係数!J6</f>
        <v>0</v>
      </c>
      <c r="L6" s="207">
        <f>$C6*各種係数!K6</f>
        <v>0</v>
      </c>
      <c r="M6" s="207">
        <f>C6-SUM(D6:L6)</f>
        <v>0</v>
      </c>
      <c r="N6" s="207"/>
      <c r="O6" s="208">
        <f>M6*各種係数!N6</f>
        <v>0</v>
      </c>
      <c r="P6" s="208">
        <f t="array" ref="P6:P113">+MMULT(投入係数!$C$6:$DF$113,計算!$O$6:$O$113)</f>
        <v>0</v>
      </c>
      <c r="Q6" s="208">
        <f>O6*各種係数!O6</f>
        <v>0</v>
      </c>
      <c r="R6" s="208">
        <f>O6*各種係数!P6</f>
        <v>0</v>
      </c>
      <c r="S6" s="208">
        <f>R6*各種係数!Q6</f>
        <v>0</v>
      </c>
      <c r="T6" s="208">
        <f>O6*各種係数!S6</f>
        <v>0</v>
      </c>
      <c r="U6" s="208">
        <f>O6*各種係数!T6</f>
        <v>0</v>
      </c>
      <c r="V6" s="207">
        <f>P6*各種係数!M6</f>
        <v>0</v>
      </c>
      <c r="W6" s="210">
        <f t="array" ref="W6:W113">+MMULT(逆行列係数!$C$6:$DF$113,計算!$V$6:$V$113)</f>
        <v>0</v>
      </c>
      <c r="X6" s="210">
        <f t="array" ref="X6:X113">+MMULT(投入係数!$C$6:$DF$113,計算!$W$6:$W$113)</f>
        <v>0</v>
      </c>
      <c r="Y6" s="210">
        <f>W6*各種係数!O6</f>
        <v>0</v>
      </c>
      <c r="Z6" s="210">
        <f>W6*各種係数!P6</f>
        <v>0</v>
      </c>
      <c r="AA6" s="210">
        <f>Z6*各種係数!Q6</f>
        <v>0</v>
      </c>
      <c r="AB6" s="210">
        <f>W6*各種係数!S6</f>
        <v>0</v>
      </c>
      <c r="AC6" s="210">
        <f>W6*各種係数!T6</f>
        <v>0</v>
      </c>
      <c r="AD6" s="207"/>
      <c r="AE6" s="207">
        <f>$AD$114*各種係数!R6</f>
        <v>0</v>
      </c>
      <c r="AF6" s="207">
        <f>AE6*各種係数!M6</f>
        <v>0</v>
      </c>
      <c r="AG6" s="212">
        <f t="array" ref="AG6:AG113">+MMULT(逆行列係数!$C$6:$DF$113,計算!$AF$6:$AF$113)</f>
        <v>0</v>
      </c>
      <c r="AH6" s="212">
        <f t="array" ref="AH6:AH113">+MMULT(投入係数!$C$6:$DF$113,計算!$AG$6:$AG$113)</f>
        <v>0</v>
      </c>
      <c r="AI6" s="212">
        <f>AG6*各種係数!O6</f>
        <v>0</v>
      </c>
      <c r="AJ6" s="212">
        <f>AG6*各種係数!P6</f>
        <v>0</v>
      </c>
      <c r="AK6" s="212">
        <f>AJ6*各種係数!Q6</f>
        <v>0</v>
      </c>
      <c r="AL6" s="212">
        <f>AG6*各種係数!S6</f>
        <v>0</v>
      </c>
      <c r="AM6" s="212">
        <f>AG6*各種係数!T6</f>
        <v>0</v>
      </c>
      <c r="AN6" s="204" t="str">
        <f>A6</f>
        <v>011</v>
      </c>
      <c r="AO6" s="205" t="str">
        <f>B6</f>
        <v>耕種農業</v>
      </c>
      <c r="AP6" s="207">
        <f t="shared" ref="AP6:AV21" si="0">O6+W6+AG6</f>
        <v>0</v>
      </c>
      <c r="AQ6" s="207">
        <f t="shared" si="0"/>
        <v>0</v>
      </c>
      <c r="AR6" s="207">
        <f t="shared" si="0"/>
        <v>0</v>
      </c>
      <c r="AS6" s="207">
        <f t="shared" si="0"/>
        <v>0</v>
      </c>
      <c r="AT6" s="207">
        <f t="shared" si="0"/>
        <v>0</v>
      </c>
      <c r="AU6" s="207">
        <f t="shared" si="0"/>
        <v>0</v>
      </c>
      <c r="AV6" s="207">
        <f t="shared" si="0"/>
        <v>0</v>
      </c>
      <c r="AW6" s="214"/>
      <c r="AX6" s="214"/>
      <c r="AY6" s="215">
        <f>RANK(AP6,$AP$6:$AP$113)+COUNTIF($AP$6:AP6,AP6)-1</f>
        <v>1</v>
      </c>
      <c r="AZ6" s="216" t="str">
        <f>AN6</f>
        <v>011</v>
      </c>
      <c r="BA6" s="217" t="str">
        <f>AO6</f>
        <v>耕種農業</v>
      </c>
      <c r="BB6" s="218">
        <v>1</v>
      </c>
      <c r="BC6" s="218" t="str">
        <f t="shared" ref="BC6:BC69" si="1">VLOOKUP(BB6,$AY:$AZ,2,FALSE)</f>
        <v>011</v>
      </c>
      <c r="BD6" s="219" t="str">
        <f t="shared" ref="BD6:BD69" si="2">VLOOKUP(BC6,$AZ:$BA,2,FALSE)</f>
        <v>耕種農業</v>
      </c>
      <c r="BE6" s="208">
        <f>VLOOKUP(BD6,$B:$O,14,FALSE)</f>
        <v>0</v>
      </c>
      <c r="BF6" s="220">
        <f>VLOOKUP(BD6,$B:$W,22,FALSE)</f>
        <v>0</v>
      </c>
      <c r="BG6" s="212">
        <f>VLOOKUP(BD6,$B:$AG,32,FALSE)</f>
        <v>0</v>
      </c>
      <c r="BH6" s="207">
        <f t="shared" ref="BH6:BH69" si="3">VLOOKUP(BD6,$AO:$AP,2,FALSE)</f>
        <v>0</v>
      </c>
    </row>
    <row r="7" spans="1:60" s="1" customFormat="1" ht="19.899999999999999" customHeight="1">
      <c r="A7" s="182" t="s">
        <v>269</v>
      </c>
      <c r="B7" s="205" t="s">
        <v>268</v>
      </c>
      <c r="C7" s="206">
        <f>計算準備②!J8</f>
        <v>0</v>
      </c>
      <c r="D7" s="207">
        <f>$C7*各種係数!C7</f>
        <v>0</v>
      </c>
      <c r="E7" s="207">
        <f>$C7*各種係数!D7</f>
        <v>0</v>
      </c>
      <c r="F7" s="207">
        <f>$C7*各種係数!E7</f>
        <v>0</v>
      </c>
      <c r="G7" s="207">
        <f>$C7*各種係数!F7</f>
        <v>0</v>
      </c>
      <c r="H7" s="207">
        <f>$C7*各種係数!G7</f>
        <v>0</v>
      </c>
      <c r="I7" s="207">
        <f>$C7*各種係数!H7</f>
        <v>0</v>
      </c>
      <c r="J7" s="207">
        <f>$C7*各種係数!I7</f>
        <v>0</v>
      </c>
      <c r="K7" s="207">
        <f>$C7*各種係数!J7</f>
        <v>0</v>
      </c>
      <c r="L7" s="207">
        <f>$C7*各種係数!K7</f>
        <v>0</v>
      </c>
      <c r="M7" s="207">
        <f t="shared" ref="M7:M70" si="4">C7-SUM(D7:L7)</f>
        <v>0</v>
      </c>
      <c r="N7" s="207"/>
      <c r="O7" s="208">
        <f>M7*各種係数!N7</f>
        <v>0</v>
      </c>
      <c r="P7" s="208">
        <v>0</v>
      </c>
      <c r="Q7" s="208">
        <f>O7*各種係数!O7</f>
        <v>0</v>
      </c>
      <c r="R7" s="208">
        <f>O7*各種係数!P7</f>
        <v>0</v>
      </c>
      <c r="S7" s="208">
        <f>R7*各種係数!Q7</f>
        <v>0</v>
      </c>
      <c r="T7" s="208">
        <f>O7*各種係数!S7</f>
        <v>0</v>
      </c>
      <c r="U7" s="208">
        <f>O7*各種係数!T7</f>
        <v>0</v>
      </c>
      <c r="V7" s="207">
        <f>P7*各種係数!M7</f>
        <v>0</v>
      </c>
      <c r="W7" s="210">
        <v>0</v>
      </c>
      <c r="X7" s="210">
        <v>0</v>
      </c>
      <c r="Y7" s="210">
        <f>W7*各種係数!O7</f>
        <v>0</v>
      </c>
      <c r="Z7" s="210">
        <f>W7*各種係数!P7</f>
        <v>0</v>
      </c>
      <c r="AA7" s="210">
        <f>Z7*各種係数!Q7</f>
        <v>0</v>
      </c>
      <c r="AB7" s="210">
        <f>W7*各種係数!S7</f>
        <v>0</v>
      </c>
      <c r="AC7" s="210">
        <f>W7*各種係数!T7</f>
        <v>0</v>
      </c>
      <c r="AD7" s="207"/>
      <c r="AE7" s="207">
        <f>$AD$114*各種係数!R7</f>
        <v>0</v>
      </c>
      <c r="AF7" s="207">
        <f>AE7*各種係数!M7</f>
        <v>0</v>
      </c>
      <c r="AG7" s="212">
        <v>0</v>
      </c>
      <c r="AH7" s="212">
        <v>0</v>
      </c>
      <c r="AI7" s="212">
        <f>AG7*各種係数!O7</f>
        <v>0</v>
      </c>
      <c r="AJ7" s="212">
        <f>AG7*各種係数!P7</f>
        <v>0</v>
      </c>
      <c r="AK7" s="212">
        <f>AJ7*各種係数!Q7</f>
        <v>0</v>
      </c>
      <c r="AL7" s="212">
        <f>AG7*各種係数!S7</f>
        <v>0</v>
      </c>
      <c r="AM7" s="212">
        <f>AG7*各種係数!T7</f>
        <v>0</v>
      </c>
      <c r="AN7" s="204" t="str">
        <f t="shared" ref="AN7:AO70" si="5">A7</f>
        <v>012</v>
      </c>
      <c r="AO7" s="205" t="str">
        <f t="shared" si="5"/>
        <v>畜産</v>
      </c>
      <c r="AP7" s="207">
        <f t="shared" si="0"/>
        <v>0</v>
      </c>
      <c r="AQ7" s="207">
        <f t="shared" si="0"/>
        <v>0</v>
      </c>
      <c r="AR7" s="207">
        <f t="shared" si="0"/>
        <v>0</v>
      </c>
      <c r="AS7" s="207">
        <f t="shared" si="0"/>
        <v>0</v>
      </c>
      <c r="AT7" s="207">
        <f t="shared" si="0"/>
        <v>0</v>
      </c>
      <c r="AU7" s="207">
        <f t="shared" si="0"/>
        <v>0</v>
      </c>
      <c r="AV7" s="207">
        <f t="shared" si="0"/>
        <v>0</v>
      </c>
      <c r="AW7" s="214"/>
      <c r="AX7" s="214"/>
      <c r="AY7" s="215">
        <f>RANK(AP7,$AP$6:$AP$113)+COUNTIF($AP$6:AP7,AP7)-1</f>
        <v>2</v>
      </c>
      <c r="AZ7" s="216" t="str">
        <f t="shared" ref="AZ7:BA70" si="6">AN7</f>
        <v>012</v>
      </c>
      <c r="BA7" s="217" t="str">
        <f t="shared" si="6"/>
        <v>畜産</v>
      </c>
      <c r="BB7" s="218">
        <v>2</v>
      </c>
      <c r="BC7" s="218" t="str">
        <f t="shared" si="1"/>
        <v>012</v>
      </c>
      <c r="BD7" s="219" t="str">
        <f t="shared" si="2"/>
        <v>畜産</v>
      </c>
      <c r="BE7" s="208">
        <f t="shared" ref="BE7:BE70" si="7">VLOOKUP(BD7,$B:$O,14,FALSE)</f>
        <v>0</v>
      </c>
      <c r="BF7" s="220">
        <f t="shared" ref="BF7:BF70" si="8">VLOOKUP(BD7,$B:$W,22,FALSE)</f>
        <v>0</v>
      </c>
      <c r="BG7" s="212">
        <f t="shared" ref="BG7:BG70" si="9">VLOOKUP(BD7,$B:$AG,32,FALSE)</f>
        <v>0</v>
      </c>
      <c r="BH7" s="207">
        <f t="shared" si="3"/>
        <v>0</v>
      </c>
    </row>
    <row r="8" spans="1:60" s="1" customFormat="1" ht="19.899999999999999" customHeight="1">
      <c r="A8" s="182" t="s">
        <v>267</v>
      </c>
      <c r="B8" s="205" t="s">
        <v>266</v>
      </c>
      <c r="C8" s="206">
        <f>計算準備②!J9</f>
        <v>0</v>
      </c>
      <c r="D8" s="207">
        <f>$C8*各種係数!C8</f>
        <v>0</v>
      </c>
      <c r="E8" s="207">
        <f>$C8*各種係数!D8</f>
        <v>0</v>
      </c>
      <c r="F8" s="207">
        <f>$C8*各種係数!E8</f>
        <v>0</v>
      </c>
      <c r="G8" s="207">
        <f>$C8*各種係数!F8</f>
        <v>0</v>
      </c>
      <c r="H8" s="207">
        <f>$C8*各種係数!G8</f>
        <v>0</v>
      </c>
      <c r="I8" s="207">
        <f>$C8*各種係数!H8</f>
        <v>0</v>
      </c>
      <c r="J8" s="207">
        <f>$C8*各種係数!I8</f>
        <v>0</v>
      </c>
      <c r="K8" s="207">
        <f>$C8*各種係数!J8</f>
        <v>0</v>
      </c>
      <c r="L8" s="207">
        <f>$C8*各種係数!K8</f>
        <v>0</v>
      </c>
      <c r="M8" s="207">
        <f t="shared" si="4"/>
        <v>0</v>
      </c>
      <c r="N8" s="207"/>
      <c r="O8" s="208">
        <f>M8*各種係数!N8</f>
        <v>0</v>
      </c>
      <c r="P8" s="208">
        <v>0</v>
      </c>
      <c r="Q8" s="208">
        <f>O8*各種係数!O8</f>
        <v>0</v>
      </c>
      <c r="R8" s="208">
        <f>O8*各種係数!P8</f>
        <v>0</v>
      </c>
      <c r="S8" s="208">
        <f>R8*各種係数!Q8</f>
        <v>0</v>
      </c>
      <c r="T8" s="208">
        <f>O8*各種係数!S8</f>
        <v>0</v>
      </c>
      <c r="U8" s="208">
        <f>O8*各種係数!T8</f>
        <v>0</v>
      </c>
      <c r="V8" s="207">
        <f>P8*各種係数!M8</f>
        <v>0</v>
      </c>
      <c r="W8" s="210">
        <v>0</v>
      </c>
      <c r="X8" s="210">
        <v>0</v>
      </c>
      <c r="Y8" s="210">
        <f>W8*各種係数!O8</f>
        <v>0</v>
      </c>
      <c r="Z8" s="210">
        <f>W8*各種係数!P8</f>
        <v>0</v>
      </c>
      <c r="AA8" s="210">
        <f>Z8*各種係数!Q8</f>
        <v>0</v>
      </c>
      <c r="AB8" s="210">
        <f>W8*各種係数!S8</f>
        <v>0</v>
      </c>
      <c r="AC8" s="210">
        <f>W8*各種係数!T8</f>
        <v>0</v>
      </c>
      <c r="AD8" s="207"/>
      <c r="AE8" s="207">
        <f>$AD$114*各種係数!R8</f>
        <v>0</v>
      </c>
      <c r="AF8" s="207">
        <f>AE8*各種係数!M8</f>
        <v>0</v>
      </c>
      <c r="AG8" s="212">
        <v>0</v>
      </c>
      <c r="AH8" s="212">
        <v>0</v>
      </c>
      <c r="AI8" s="212">
        <f>AG8*各種係数!O8</f>
        <v>0</v>
      </c>
      <c r="AJ8" s="212">
        <f>AG8*各種係数!P8</f>
        <v>0</v>
      </c>
      <c r="AK8" s="212">
        <f>AJ8*各種係数!Q8</f>
        <v>0</v>
      </c>
      <c r="AL8" s="212">
        <f>AG8*各種係数!S8</f>
        <v>0</v>
      </c>
      <c r="AM8" s="212">
        <f>AG8*各種係数!T8</f>
        <v>0</v>
      </c>
      <c r="AN8" s="204" t="str">
        <f t="shared" si="5"/>
        <v>013</v>
      </c>
      <c r="AO8" s="205" t="str">
        <f t="shared" si="5"/>
        <v>農業サービス</v>
      </c>
      <c r="AP8" s="207">
        <f t="shared" si="0"/>
        <v>0</v>
      </c>
      <c r="AQ8" s="207">
        <f t="shared" si="0"/>
        <v>0</v>
      </c>
      <c r="AR8" s="207">
        <f t="shared" si="0"/>
        <v>0</v>
      </c>
      <c r="AS8" s="207">
        <f t="shared" si="0"/>
        <v>0</v>
      </c>
      <c r="AT8" s="207">
        <f t="shared" si="0"/>
        <v>0</v>
      </c>
      <c r="AU8" s="207">
        <f t="shared" si="0"/>
        <v>0</v>
      </c>
      <c r="AV8" s="207">
        <f t="shared" si="0"/>
        <v>0</v>
      </c>
      <c r="AW8" s="214"/>
      <c r="AX8" s="214"/>
      <c r="AY8" s="215">
        <f>RANK(AP8,$AP$6:$AP$113)+COUNTIF($AP$6:AP8,AP8)-1</f>
        <v>3</v>
      </c>
      <c r="AZ8" s="216" t="str">
        <f t="shared" si="6"/>
        <v>013</v>
      </c>
      <c r="BA8" s="217" t="str">
        <f t="shared" si="6"/>
        <v>農業サービス</v>
      </c>
      <c r="BB8" s="218">
        <v>3</v>
      </c>
      <c r="BC8" s="218" t="str">
        <f t="shared" si="1"/>
        <v>013</v>
      </c>
      <c r="BD8" s="219" t="str">
        <f t="shared" si="2"/>
        <v>農業サービス</v>
      </c>
      <c r="BE8" s="208">
        <f t="shared" si="7"/>
        <v>0</v>
      </c>
      <c r="BF8" s="220">
        <f t="shared" si="8"/>
        <v>0</v>
      </c>
      <c r="BG8" s="212">
        <f t="shared" si="9"/>
        <v>0</v>
      </c>
      <c r="BH8" s="207">
        <f t="shared" si="3"/>
        <v>0</v>
      </c>
    </row>
    <row r="9" spans="1:60" s="1" customFormat="1" ht="19.899999999999999" customHeight="1">
      <c r="A9" s="182" t="s">
        <v>265</v>
      </c>
      <c r="B9" s="205" t="s">
        <v>264</v>
      </c>
      <c r="C9" s="206">
        <f>計算準備②!J10</f>
        <v>0</v>
      </c>
      <c r="D9" s="207">
        <f>$C9*各種係数!C9</f>
        <v>0</v>
      </c>
      <c r="E9" s="207">
        <f>$C9*各種係数!D9</f>
        <v>0</v>
      </c>
      <c r="F9" s="207">
        <f>$C9*各種係数!E9</f>
        <v>0</v>
      </c>
      <c r="G9" s="207">
        <f>$C9*各種係数!F9</f>
        <v>0</v>
      </c>
      <c r="H9" s="207">
        <f>$C9*各種係数!G9</f>
        <v>0</v>
      </c>
      <c r="I9" s="207">
        <f>$C9*各種係数!H9</f>
        <v>0</v>
      </c>
      <c r="J9" s="207">
        <f>$C9*各種係数!I9</f>
        <v>0</v>
      </c>
      <c r="K9" s="207">
        <f>$C9*各種係数!J9</f>
        <v>0</v>
      </c>
      <c r="L9" s="207">
        <f>$C9*各種係数!K9</f>
        <v>0</v>
      </c>
      <c r="M9" s="207">
        <f t="shared" si="4"/>
        <v>0</v>
      </c>
      <c r="N9" s="207"/>
      <c r="O9" s="208">
        <f>M9*各種係数!N9</f>
        <v>0</v>
      </c>
      <c r="P9" s="208">
        <v>0</v>
      </c>
      <c r="Q9" s="208">
        <f>O9*各種係数!O9</f>
        <v>0</v>
      </c>
      <c r="R9" s="208">
        <f>O9*各種係数!P9</f>
        <v>0</v>
      </c>
      <c r="S9" s="208">
        <f>R9*各種係数!Q9</f>
        <v>0</v>
      </c>
      <c r="T9" s="208">
        <f>O9*各種係数!S9</f>
        <v>0</v>
      </c>
      <c r="U9" s="208">
        <f>O9*各種係数!T9</f>
        <v>0</v>
      </c>
      <c r="V9" s="207">
        <f>P9*各種係数!M9</f>
        <v>0</v>
      </c>
      <c r="W9" s="210">
        <v>0</v>
      </c>
      <c r="X9" s="210">
        <v>0</v>
      </c>
      <c r="Y9" s="210">
        <f>W9*各種係数!O9</f>
        <v>0</v>
      </c>
      <c r="Z9" s="210">
        <f>W9*各種係数!P9</f>
        <v>0</v>
      </c>
      <c r="AA9" s="210">
        <f>Z9*各種係数!Q9</f>
        <v>0</v>
      </c>
      <c r="AB9" s="210">
        <f>W9*各種係数!S9</f>
        <v>0</v>
      </c>
      <c r="AC9" s="210">
        <f>W9*各種係数!T9</f>
        <v>0</v>
      </c>
      <c r="AD9" s="207"/>
      <c r="AE9" s="207">
        <f>$AD$114*各種係数!R9</f>
        <v>0</v>
      </c>
      <c r="AF9" s="207">
        <f>AE9*各種係数!M9</f>
        <v>0</v>
      </c>
      <c r="AG9" s="212">
        <v>0</v>
      </c>
      <c r="AH9" s="212">
        <v>0</v>
      </c>
      <c r="AI9" s="212">
        <f>AG9*各種係数!O9</f>
        <v>0</v>
      </c>
      <c r="AJ9" s="212">
        <f>AG9*各種係数!P9</f>
        <v>0</v>
      </c>
      <c r="AK9" s="212">
        <f>AJ9*各種係数!Q9</f>
        <v>0</v>
      </c>
      <c r="AL9" s="212">
        <f>AG9*各種係数!S9</f>
        <v>0</v>
      </c>
      <c r="AM9" s="212">
        <f>AG9*各種係数!T9</f>
        <v>0</v>
      </c>
      <c r="AN9" s="204" t="str">
        <f t="shared" si="5"/>
        <v>015</v>
      </c>
      <c r="AO9" s="205" t="str">
        <f t="shared" si="5"/>
        <v>林業</v>
      </c>
      <c r="AP9" s="207">
        <f t="shared" si="0"/>
        <v>0</v>
      </c>
      <c r="AQ9" s="207">
        <f t="shared" si="0"/>
        <v>0</v>
      </c>
      <c r="AR9" s="207">
        <f t="shared" si="0"/>
        <v>0</v>
      </c>
      <c r="AS9" s="207">
        <f t="shared" si="0"/>
        <v>0</v>
      </c>
      <c r="AT9" s="207">
        <f t="shared" si="0"/>
        <v>0</v>
      </c>
      <c r="AU9" s="207">
        <f t="shared" si="0"/>
        <v>0</v>
      </c>
      <c r="AV9" s="207">
        <f t="shared" si="0"/>
        <v>0</v>
      </c>
      <c r="AW9" s="214"/>
      <c r="AX9" s="214"/>
      <c r="AY9" s="215">
        <f>RANK(AP9,$AP$6:$AP$113)+COUNTIF($AP$6:AP9,AP9)-1</f>
        <v>4</v>
      </c>
      <c r="AZ9" s="216" t="str">
        <f t="shared" si="6"/>
        <v>015</v>
      </c>
      <c r="BA9" s="217" t="str">
        <f t="shared" si="6"/>
        <v>林業</v>
      </c>
      <c r="BB9" s="218">
        <v>4</v>
      </c>
      <c r="BC9" s="218" t="str">
        <f t="shared" si="1"/>
        <v>015</v>
      </c>
      <c r="BD9" s="219" t="str">
        <f t="shared" si="2"/>
        <v>林業</v>
      </c>
      <c r="BE9" s="208">
        <f t="shared" si="7"/>
        <v>0</v>
      </c>
      <c r="BF9" s="220">
        <f t="shared" si="8"/>
        <v>0</v>
      </c>
      <c r="BG9" s="212">
        <f t="shared" si="9"/>
        <v>0</v>
      </c>
      <c r="BH9" s="207">
        <f t="shared" si="3"/>
        <v>0</v>
      </c>
    </row>
    <row r="10" spans="1:60" s="1" customFormat="1" ht="19.899999999999999" customHeight="1">
      <c r="A10" s="182" t="s">
        <v>99</v>
      </c>
      <c r="B10" s="205" t="s">
        <v>98</v>
      </c>
      <c r="C10" s="206">
        <f>計算準備②!J11</f>
        <v>0</v>
      </c>
      <c r="D10" s="207">
        <f>$C10*各種係数!C10</f>
        <v>0</v>
      </c>
      <c r="E10" s="207">
        <f>$C10*各種係数!D10</f>
        <v>0</v>
      </c>
      <c r="F10" s="207">
        <f>$C10*各種係数!E10</f>
        <v>0</v>
      </c>
      <c r="G10" s="207">
        <f>$C10*各種係数!F10</f>
        <v>0</v>
      </c>
      <c r="H10" s="207">
        <f>$C10*各種係数!G10</f>
        <v>0</v>
      </c>
      <c r="I10" s="207">
        <f>$C10*各種係数!H10</f>
        <v>0</v>
      </c>
      <c r="J10" s="207">
        <f>$C10*各種係数!I10</f>
        <v>0</v>
      </c>
      <c r="K10" s="207">
        <f>$C10*各種係数!J10</f>
        <v>0</v>
      </c>
      <c r="L10" s="207">
        <f>$C10*各種係数!K10</f>
        <v>0</v>
      </c>
      <c r="M10" s="207">
        <f t="shared" si="4"/>
        <v>0</v>
      </c>
      <c r="N10" s="207"/>
      <c r="O10" s="208">
        <f>M10*各種係数!N10</f>
        <v>0</v>
      </c>
      <c r="P10" s="208">
        <v>0</v>
      </c>
      <c r="Q10" s="208">
        <f>O10*各種係数!O10</f>
        <v>0</v>
      </c>
      <c r="R10" s="208">
        <f>O10*各種係数!P10</f>
        <v>0</v>
      </c>
      <c r="S10" s="208">
        <f>R10*各種係数!Q10</f>
        <v>0</v>
      </c>
      <c r="T10" s="208">
        <f>O10*各種係数!S10</f>
        <v>0</v>
      </c>
      <c r="U10" s="208">
        <f>O10*各種係数!T10</f>
        <v>0</v>
      </c>
      <c r="V10" s="207">
        <f>P10*各種係数!M10</f>
        <v>0</v>
      </c>
      <c r="W10" s="210">
        <v>0</v>
      </c>
      <c r="X10" s="210">
        <v>0</v>
      </c>
      <c r="Y10" s="210">
        <f>W10*各種係数!O10</f>
        <v>0</v>
      </c>
      <c r="Z10" s="210">
        <f>W10*各種係数!P10</f>
        <v>0</v>
      </c>
      <c r="AA10" s="210">
        <f>Z10*各種係数!Q10</f>
        <v>0</v>
      </c>
      <c r="AB10" s="210">
        <f>W10*各種係数!S10</f>
        <v>0</v>
      </c>
      <c r="AC10" s="210">
        <f>W10*各種係数!T10</f>
        <v>0</v>
      </c>
      <c r="AD10" s="207"/>
      <c r="AE10" s="207">
        <f>$AD$114*各種係数!R10</f>
        <v>0</v>
      </c>
      <c r="AF10" s="207">
        <f>AE10*各種係数!M10</f>
        <v>0</v>
      </c>
      <c r="AG10" s="212">
        <v>0</v>
      </c>
      <c r="AH10" s="212">
        <v>0</v>
      </c>
      <c r="AI10" s="212">
        <f>AG10*各種係数!O10</f>
        <v>0</v>
      </c>
      <c r="AJ10" s="212">
        <f>AG10*各種係数!P10</f>
        <v>0</v>
      </c>
      <c r="AK10" s="212">
        <f>AJ10*各種係数!Q10</f>
        <v>0</v>
      </c>
      <c r="AL10" s="212">
        <f>AG10*各種係数!S10</f>
        <v>0</v>
      </c>
      <c r="AM10" s="212">
        <f>AG10*各種係数!T10</f>
        <v>0</v>
      </c>
      <c r="AN10" s="204" t="str">
        <f t="shared" si="5"/>
        <v>017</v>
      </c>
      <c r="AO10" s="205" t="str">
        <f t="shared" si="5"/>
        <v>漁業</v>
      </c>
      <c r="AP10" s="207">
        <f t="shared" si="0"/>
        <v>0</v>
      </c>
      <c r="AQ10" s="207">
        <f t="shared" si="0"/>
        <v>0</v>
      </c>
      <c r="AR10" s="207">
        <f t="shared" si="0"/>
        <v>0</v>
      </c>
      <c r="AS10" s="207">
        <f t="shared" si="0"/>
        <v>0</v>
      </c>
      <c r="AT10" s="207">
        <f t="shared" si="0"/>
        <v>0</v>
      </c>
      <c r="AU10" s="207">
        <f t="shared" si="0"/>
        <v>0</v>
      </c>
      <c r="AV10" s="207">
        <f t="shared" si="0"/>
        <v>0</v>
      </c>
      <c r="AW10" s="214"/>
      <c r="AX10" s="214"/>
      <c r="AY10" s="215">
        <f>RANK(AP10,$AP$6:$AP$113)+COUNTIF($AP$6:AP10,AP10)-1</f>
        <v>5</v>
      </c>
      <c r="AZ10" s="216" t="str">
        <f t="shared" si="6"/>
        <v>017</v>
      </c>
      <c r="BA10" s="217" t="str">
        <f t="shared" si="6"/>
        <v>漁業</v>
      </c>
      <c r="BB10" s="218">
        <v>5</v>
      </c>
      <c r="BC10" s="218" t="str">
        <f t="shared" si="1"/>
        <v>017</v>
      </c>
      <c r="BD10" s="219" t="str">
        <f t="shared" si="2"/>
        <v>漁業</v>
      </c>
      <c r="BE10" s="208">
        <f t="shared" si="7"/>
        <v>0</v>
      </c>
      <c r="BF10" s="220">
        <f t="shared" si="8"/>
        <v>0</v>
      </c>
      <c r="BG10" s="212">
        <f t="shared" si="9"/>
        <v>0</v>
      </c>
      <c r="BH10" s="207">
        <f t="shared" si="3"/>
        <v>0</v>
      </c>
    </row>
    <row r="11" spans="1:60" s="1" customFormat="1" ht="19.899999999999999" customHeight="1">
      <c r="A11" s="182" t="s">
        <v>263</v>
      </c>
      <c r="B11" s="205" t="s">
        <v>262</v>
      </c>
      <c r="C11" s="206">
        <f>計算準備②!J12</f>
        <v>0</v>
      </c>
      <c r="D11" s="207">
        <f>$C11*各種係数!C11</f>
        <v>0</v>
      </c>
      <c r="E11" s="207">
        <f>$C11*各種係数!D11</f>
        <v>0</v>
      </c>
      <c r="F11" s="207">
        <f>$C11*各種係数!E11</f>
        <v>0</v>
      </c>
      <c r="G11" s="207">
        <f>$C11*各種係数!F11</f>
        <v>0</v>
      </c>
      <c r="H11" s="207">
        <f>$C11*各種係数!G11</f>
        <v>0</v>
      </c>
      <c r="I11" s="207">
        <f>$C11*各種係数!H11</f>
        <v>0</v>
      </c>
      <c r="J11" s="207">
        <f>$C11*各種係数!I11</f>
        <v>0</v>
      </c>
      <c r="K11" s="207">
        <f>$C11*各種係数!J11</f>
        <v>0</v>
      </c>
      <c r="L11" s="207">
        <f>$C11*各種係数!K11</f>
        <v>0</v>
      </c>
      <c r="M11" s="207">
        <f t="shared" si="4"/>
        <v>0</v>
      </c>
      <c r="N11" s="207"/>
      <c r="O11" s="208">
        <f>M11*各種係数!N11</f>
        <v>0</v>
      </c>
      <c r="P11" s="208">
        <v>0</v>
      </c>
      <c r="Q11" s="208">
        <f>O11*各種係数!O11</f>
        <v>0</v>
      </c>
      <c r="R11" s="208">
        <f>O11*各種係数!P11</f>
        <v>0</v>
      </c>
      <c r="S11" s="208">
        <f>R11*各種係数!Q11</f>
        <v>0</v>
      </c>
      <c r="T11" s="208">
        <f>O11*各種係数!S11</f>
        <v>0</v>
      </c>
      <c r="U11" s="208">
        <f>O11*各種係数!T11</f>
        <v>0</v>
      </c>
      <c r="V11" s="207">
        <f>P11*各種係数!M11</f>
        <v>0</v>
      </c>
      <c r="W11" s="210">
        <v>0</v>
      </c>
      <c r="X11" s="210">
        <v>0</v>
      </c>
      <c r="Y11" s="210">
        <f>W11*各種係数!O11</f>
        <v>0</v>
      </c>
      <c r="Z11" s="210">
        <f>W11*各種係数!P11</f>
        <v>0</v>
      </c>
      <c r="AA11" s="210">
        <f>Z11*各種係数!Q11</f>
        <v>0</v>
      </c>
      <c r="AB11" s="210">
        <f>W11*各種係数!S11</f>
        <v>0</v>
      </c>
      <c r="AC11" s="210">
        <f>W11*各種係数!T11</f>
        <v>0</v>
      </c>
      <c r="AD11" s="207"/>
      <c r="AE11" s="207">
        <f>$AD$114*各種係数!R11</f>
        <v>0</v>
      </c>
      <c r="AF11" s="207">
        <f>AE11*各種係数!M11</f>
        <v>0</v>
      </c>
      <c r="AG11" s="212">
        <v>0</v>
      </c>
      <c r="AH11" s="212">
        <v>0</v>
      </c>
      <c r="AI11" s="212">
        <f>AG11*各種係数!O11</f>
        <v>0</v>
      </c>
      <c r="AJ11" s="212">
        <f>AG11*各種係数!P11</f>
        <v>0</v>
      </c>
      <c r="AK11" s="212">
        <f>AJ11*各種係数!Q11</f>
        <v>0</v>
      </c>
      <c r="AL11" s="212">
        <f>AG11*各種係数!S11</f>
        <v>0</v>
      </c>
      <c r="AM11" s="212">
        <f>AG11*各種係数!T11</f>
        <v>0</v>
      </c>
      <c r="AN11" s="204" t="str">
        <f t="shared" si="5"/>
        <v>061</v>
      </c>
      <c r="AO11" s="205" t="str">
        <f t="shared" si="5"/>
        <v>石炭・原油・天然ガス</v>
      </c>
      <c r="AP11" s="207">
        <f t="shared" si="0"/>
        <v>0</v>
      </c>
      <c r="AQ11" s="207">
        <f t="shared" si="0"/>
        <v>0</v>
      </c>
      <c r="AR11" s="207">
        <f t="shared" si="0"/>
        <v>0</v>
      </c>
      <c r="AS11" s="207">
        <f t="shared" si="0"/>
        <v>0</v>
      </c>
      <c r="AT11" s="207">
        <f t="shared" si="0"/>
        <v>0</v>
      </c>
      <c r="AU11" s="207">
        <f t="shared" si="0"/>
        <v>0</v>
      </c>
      <c r="AV11" s="207">
        <f t="shared" si="0"/>
        <v>0</v>
      </c>
      <c r="AW11" s="214"/>
      <c r="AX11" s="214"/>
      <c r="AY11" s="215">
        <f>RANK(AP11,$AP$6:$AP$113)+COUNTIF($AP$6:AP11,AP11)-1</f>
        <v>6</v>
      </c>
      <c r="AZ11" s="216" t="str">
        <f t="shared" si="6"/>
        <v>061</v>
      </c>
      <c r="BA11" s="217" t="str">
        <f t="shared" si="6"/>
        <v>石炭・原油・天然ガス</v>
      </c>
      <c r="BB11" s="218">
        <v>6</v>
      </c>
      <c r="BC11" s="218" t="str">
        <f t="shared" si="1"/>
        <v>061</v>
      </c>
      <c r="BD11" s="219" t="str">
        <f t="shared" si="2"/>
        <v>石炭・原油・天然ガス</v>
      </c>
      <c r="BE11" s="208">
        <f t="shared" si="7"/>
        <v>0</v>
      </c>
      <c r="BF11" s="220">
        <f t="shared" si="8"/>
        <v>0</v>
      </c>
      <c r="BG11" s="212">
        <f t="shared" si="9"/>
        <v>0</v>
      </c>
      <c r="BH11" s="207">
        <f t="shared" si="3"/>
        <v>0</v>
      </c>
    </row>
    <row r="12" spans="1:60" s="1" customFormat="1" ht="19.899999999999999" customHeight="1">
      <c r="A12" s="182" t="s">
        <v>261</v>
      </c>
      <c r="B12" s="205" t="s">
        <v>260</v>
      </c>
      <c r="C12" s="206">
        <f>計算準備②!J13</f>
        <v>0</v>
      </c>
      <c r="D12" s="207">
        <f>$C12*各種係数!C12</f>
        <v>0</v>
      </c>
      <c r="E12" s="207">
        <f>$C12*各種係数!D12</f>
        <v>0</v>
      </c>
      <c r="F12" s="207">
        <f>$C12*各種係数!E12</f>
        <v>0</v>
      </c>
      <c r="G12" s="207">
        <f>$C12*各種係数!F12</f>
        <v>0</v>
      </c>
      <c r="H12" s="207">
        <f>$C12*各種係数!G12</f>
        <v>0</v>
      </c>
      <c r="I12" s="207">
        <f>$C12*各種係数!H12</f>
        <v>0</v>
      </c>
      <c r="J12" s="207">
        <f>$C12*各種係数!I12</f>
        <v>0</v>
      </c>
      <c r="K12" s="207">
        <f>$C12*各種係数!J12</f>
        <v>0</v>
      </c>
      <c r="L12" s="207">
        <f>$C12*各種係数!K12</f>
        <v>0</v>
      </c>
      <c r="M12" s="207">
        <f t="shared" si="4"/>
        <v>0</v>
      </c>
      <c r="N12" s="207"/>
      <c r="O12" s="208">
        <f>M12*各種係数!N12</f>
        <v>0</v>
      </c>
      <c r="P12" s="208">
        <v>0</v>
      </c>
      <c r="Q12" s="208">
        <f>O12*各種係数!O12</f>
        <v>0</v>
      </c>
      <c r="R12" s="208">
        <f>O12*各種係数!P12</f>
        <v>0</v>
      </c>
      <c r="S12" s="208">
        <f>R12*各種係数!Q12</f>
        <v>0</v>
      </c>
      <c r="T12" s="208">
        <f>O12*各種係数!S12</f>
        <v>0</v>
      </c>
      <c r="U12" s="208">
        <f>O12*各種係数!T12</f>
        <v>0</v>
      </c>
      <c r="V12" s="207">
        <f>P12*各種係数!M12</f>
        <v>0</v>
      </c>
      <c r="W12" s="210">
        <v>0</v>
      </c>
      <c r="X12" s="210">
        <v>0</v>
      </c>
      <c r="Y12" s="210">
        <f>W12*各種係数!O12</f>
        <v>0</v>
      </c>
      <c r="Z12" s="210">
        <f>W12*各種係数!P12</f>
        <v>0</v>
      </c>
      <c r="AA12" s="210">
        <f>Z12*各種係数!Q12</f>
        <v>0</v>
      </c>
      <c r="AB12" s="210">
        <f>W12*各種係数!S12</f>
        <v>0</v>
      </c>
      <c r="AC12" s="210">
        <f>W12*各種係数!T12</f>
        <v>0</v>
      </c>
      <c r="AD12" s="207"/>
      <c r="AE12" s="207">
        <f>$AD$114*各種係数!R12</f>
        <v>0</v>
      </c>
      <c r="AF12" s="207">
        <f>AE12*各種係数!M12</f>
        <v>0</v>
      </c>
      <c r="AG12" s="212">
        <v>0</v>
      </c>
      <c r="AH12" s="212">
        <v>0</v>
      </c>
      <c r="AI12" s="212">
        <f>AG12*各種係数!O12</f>
        <v>0</v>
      </c>
      <c r="AJ12" s="212">
        <f>AG12*各種係数!P12</f>
        <v>0</v>
      </c>
      <c r="AK12" s="212">
        <f>AJ12*各種係数!Q12</f>
        <v>0</v>
      </c>
      <c r="AL12" s="212">
        <f>AG12*各種係数!S12</f>
        <v>0</v>
      </c>
      <c r="AM12" s="212">
        <f>AG12*各種係数!T12</f>
        <v>0</v>
      </c>
      <c r="AN12" s="204" t="str">
        <f t="shared" si="5"/>
        <v>062</v>
      </c>
      <c r="AO12" s="205" t="str">
        <f t="shared" si="5"/>
        <v>その他の鉱業</v>
      </c>
      <c r="AP12" s="207">
        <f t="shared" si="0"/>
        <v>0</v>
      </c>
      <c r="AQ12" s="207">
        <f t="shared" si="0"/>
        <v>0</v>
      </c>
      <c r="AR12" s="207">
        <f t="shared" si="0"/>
        <v>0</v>
      </c>
      <c r="AS12" s="207">
        <f t="shared" si="0"/>
        <v>0</v>
      </c>
      <c r="AT12" s="207">
        <f t="shared" si="0"/>
        <v>0</v>
      </c>
      <c r="AU12" s="207">
        <f t="shared" si="0"/>
        <v>0</v>
      </c>
      <c r="AV12" s="207">
        <f t="shared" si="0"/>
        <v>0</v>
      </c>
      <c r="AW12" s="214"/>
      <c r="AX12" s="214"/>
      <c r="AY12" s="215">
        <f>RANK(AP12,$AP$6:$AP$113)+COUNTIF($AP$6:AP12,AP12)-1</f>
        <v>7</v>
      </c>
      <c r="AZ12" s="216" t="str">
        <f t="shared" si="6"/>
        <v>062</v>
      </c>
      <c r="BA12" s="217" t="str">
        <f t="shared" si="6"/>
        <v>その他の鉱業</v>
      </c>
      <c r="BB12" s="218">
        <v>7</v>
      </c>
      <c r="BC12" s="218" t="str">
        <f t="shared" si="1"/>
        <v>062</v>
      </c>
      <c r="BD12" s="219" t="str">
        <f t="shared" si="2"/>
        <v>その他の鉱業</v>
      </c>
      <c r="BE12" s="208">
        <f t="shared" si="7"/>
        <v>0</v>
      </c>
      <c r="BF12" s="220">
        <f t="shared" si="8"/>
        <v>0</v>
      </c>
      <c r="BG12" s="212">
        <f t="shared" si="9"/>
        <v>0</v>
      </c>
      <c r="BH12" s="207">
        <f t="shared" si="3"/>
        <v>0</v>
      </c>
    </row>
    <row r="13" spans="1:60" s="1" customFormat="1" ht="19.899999999999999" customHeight="1">
      <c r="A13" s="182" t="s">
        <v>97</v>
      </c>
      <c r="B13" s="205" t="s">
        <v>96</v>
      </c>
      <c r="C13" s="206">
        <f>計算準備②!J14</f>
        <v>0</v>
      </c>
      <c r="D13" s="207">
        <f>$C13*各種係数!C13</f>
        <v>0</v>
      </c>
      <c r="E13" s="207">
        <f>$C13*各種係数!D13</f>
        <v>0</v>
      </c>
      <c r="F13" s="207">
        <f>$C13*各種係数!E13</f>
        <v>0</v>
      </c>
      <c r="G13" s="207">
        <f>$C13*各種係数!F13</f>
        <v>0</v>
      </c>
      <c r="H13" s="207">
        <f>$C13*各種係数!G13</f>
        <v>0</v>
      </c>
      <c r="I13" s="207">
        <f>$C13*各種係数!H13</f>
        <v>0</v>
      </c>
      <c r="J13" s="207">
        <f>$C13*各種係数!I13</f>
        <v>0</v>
      </c>
      <c r="K13" s="207">
        <f>$C13*各種係数!J13</f>
        <v>0</v>
      </c>
      <c r="L13" s="207">
        <f>$C13*各種係数!K13</f>
        <v>0</v>
      </c>
      <c r="M13" s="207">
        <f t="shared" si="4"/>
        <v>0</v>
      </c>
      <c r="N13" s="207"/>
      <c r="O13" s="208">
        <f>M13*各種係数!N13</f>
        <v>0</v>
      </c>
      <c r="P13" s="208">
        <v>0</v>
      </c>
      <c r="Q13" s="208">
        <f>O13*各種係数!O13</f>
        <v>0</v>
      </c>
      <c r="R13" s="208">
        <f>O13*各種係数!P13</f>
        <v>0</v>
      </c>
      <c r="S13" s="208">
        <f>R13*各種係数!Q13</f>
        <v>0</v>
      </c>
      <c r="T13" s="208">
        <f>O13*各種係数!S13</f>
        <v>0</v>
      </c>
      <c r="U13" s="208">
        <f>O13*各種係数!T13</f>
        <v>0</v>
      </c>
      <c r="V13" s="207">
        <f>P13*各種係数!M13</f>
        <v>0</v>
      </c>
      <c r="W13" s="210">
        <v>0</v>
      </c>
      <c r="X13" s="210">
        <v>0</v>
      </c>
      <c r="Y13" s="210">
        <f>W13*各種係数!O13</f>
        <v>0</v>
      </c>
      <c r="Z13" s="210">
        <f>W13*各種係数!P13</f>
        <v>0</v>
      </c>
      <c r="AA13" s="210">
        <f>Z13*各種係数!Q13</f>
        <v>0</v>
      </c>
      <c r="AB13" s="210">
        <f>W13*各種係数!S13</f>
        <v>0</v>
      </c>
      <c r="AC13" s="210">
        <f>W13*各種係数!T13</f>
        <v>0</v>
      </c>
      <c r="AD13" s="207"/>
      <c r="AE13" s="207">
        <f>$AD$114*各種係数!R13</f>
        <v>0</v>
      </c>
      <c r="AF13" s="207">
        <f>AE13*各種係数!M13</f>
        <v>0</v>
      </c>
      <c r="AG13" s="212">
        <v>0</v>
      </c>
      <c r="AH13" s="212">
        <v>0</v>
      </c>
      <c r="AI13" s="212">
        <f>AG13*各種係数!O13</f>
        <v>0</v>
      </c>
      <c r="AJ13" s="212">
        <f>AG13*各種係数!P13</f>
        <v>0</v>
      </c>
      <c r="AK13" s="212">
        <f>AJ13*各種係数!Q13</f>
        <v>0</v>
      </c>
      <c r="AL13" s="212">
        <f>AG13*各種係数!S13</f>
        <v>0</v>
      </c>
      <c r="AM13" s="212">
        <f>AG13*各種係数!T13</f>
        <v>0</v>
      </c>
      <c r="AN13" s="204" t="str">
        <f t="shared" si="5"/>
        <v>111</v>
      </c>
      <c r="AO13" s="205" t="str">
        <f t="shared" si="5"/>
        <v>食料品</v>
      </c>
      <c r="AP13" s="207">
        <f t="shared" si="0"/>
        <v>0</v>
      </c>
      <c r="AQ13" s="207">
        <f t="shared" si="0"/>
        <v>0</v>
      </c>
      <c r="AR13" s="207">
        <f t="shared" si="0"/>
        <v>0</v>
      </c>
      <c r="AS13" s="207">
        <f t="shared" si="0"/>
        <v>0</v>
      </c>
      <c r="AT13" s="207">
        <f t="shared" si="0"/>
        <v>0</v>
      </c>
      <c r="AU13" s="207">
        <f t="shared" si="0"/>
        <v>0</v>
      </c>
      <c r="AV13" s="207">
        <f t="shared" si="0"/>
        <v>0</v>
      </c>
      <c r="AW13" s="214"/>
      <c r="AX13" s="214"/>
      <c r="AY13" s="215">
        <f>RANK(AP13,$AP$6:$AP$113)+COUNTIF($AP$6:AP13,AP13)-1</f>
        <v>8</v>
      </c>
      <c r="AZ13" s="216" t="str">
        <f t="shared" si="6"/>
        <v>111</v>
      </c>
      <c r="BA13" s="217" t="str">
        <f t="shared" si="6"/>
        <v>食料品</v>
      </c>
      <c r="BB13" s="218">
        <v>8</v>
      </c>
      <c r="BC13" s="218" t="str">
        <f t="shared" si="1"/>
        <v>111</v>
      </c>
      <c r="BD13" s="219" t="str">
        <f t="shared" si="2"/>
        <v>食料品</v>
      </c>
      <c r="BE13" s="208">
        <f t="shared" si="7"/>
        <v>0</v>
      </c>
      <c r="BF13" s="220">
        <f t="shared" si="8"/>
        <v>0</v>
      </c>
      <c r="BG13" s="212">
        <f t="shared" si="9"/>
        <v>0</v>
      </c>
      <c r="BH13" s="207">
        <f t="shared" si="3"/>
        <v>0</v>
      </c>
    </row>
    <row r="14" spans="1:60" s="1" customFormat="1" ht="19.899999999999999" customHeight="1">
      <c r="A14" s="182" t="s">
        <v>259</v>
      </c>
      <c r="B14" s="205" t="s">
        <v>258</v>
      </c>
      <c r="C14" s="206">
        <f>計算準備②!J15</f>
        <v>0</v>
      </c>
      <c r="D14" s="207">
        <f>$C14*各種係数!C14</f>
        <v>0</v>
      </c>
      <c r="E14" s="207">
        <f>$C14*各種係数!D14</f>
        <v>0</v>
      </c>
      <c r="F14" s="207">
        <f>$C14*各種係数!E14</f>
        <v>0</v>
      </c>
      <c r="G14" s="207">
        <f>$C14*各種係数!F14</f>
        <v>0</v>
      </c>
      <c r="H14" s="207">
        <f>$C14*各種係数!G14</f>
        <v>0</v>
      </c>
      <c r="I14" s="207">
        <f>$C14*各種係数!H14</f>
        <v>0</v>
      </c>
      <c r="J14" s="207">
        <f>$C14*各種係数!I14</f>
        <v>0</v>
      </c>
      <c r="K14" s="207">
        <f>$C14*各種係数!J14</f>
        <v>0</v>
      </c>
      <c r="L14" s="207">
        <f>$C14*各種係数!K14</f>
        <v>0</v>
      </c>
      <c r="M14" s="207">
        <f t="shared" si="4"/>
        <v>0</v>
      </c>
      <c r="N14" s="207"/>
      <c r="O14" s="208">
        <f>M14*各種係数!N14</f>
        <v>0</v>
      </c>
      <c r="P14" s="208">
        <v>0</v>
      </c>
      <c r="Q14" s="208">
        <f>O14*各種係数!O14</f>
        <v>0</v>
      </c>
      <c r="R14" s="208">
        <f>O14*各種係数!P14</f>
        <v>0</v>
      </c>
      <c r="S14" s="208">
        <f>R14*各種係数!Q14</f>
        <v>0</v>
      </c>
      <c r="T14" s="208">
        <f>O14*各種係数!S14</f>
        <v>0</v>
      </c>
      <c r="U14" s="208">
        <f>O14*各種係数!T14</f>
        <v>0</v>
      </c>
      <c r="V14" s="207">
        <f>P14*各種係数!M14</f>
        <v>0</v>
      </c>
      <c r="W14" s="210">
        <v>0</v>
      </c>
      <c r="X14" s="210">
        <v>0</v>
      </c>
      <c r="Y14" s="210">
        <f>W14*各種係数!O14</f>
        <v>0</v>
      </c>
      <c r="Z14" s="210">
        <f>W14*各種係数!P14</f>
        <v>0</v>
      </c>
      <c r="AA14" s="210">
        <f>Z14*各種係数!Q14</f>
        <v>0</v>
      </c>
      <c r="AB14" s="210">
        <f>W14*各種係数!S14</f>
        <v>0</v>
      </c>
      <c r="AC14" s="210">
        <f>W14*各種係数!T14</f>
        <v>0</v>
      </c>
      <c r="AD14" s="207"/>
      <c r="AE14" s="207">
        <f>$AD$114*各種係数!R14</f>
        <v>0</v>
      </c>
      <c r="AF14" s="207">
        <f>AE14*各種係数!M14</f>
        <v>0</v>
      </c>
      <c r="AG14" s="212">
        <v>0</v>
      </c>
      <c r="AH14" s="212">
        <v>0</v>
      </c>
      <c r="AI14" s="212">
        <f>AG14*各種係数!O14</f>
        <v>0</v>
      </c>
      <c r="AJ14" s="212">
        <f>AG14*各種係数!P14</f>
        <v>0</v>
      </c>
      <c r="AK14" s="212">
        <f>AJ14*各種係数!Q14</f>
        <v>0</v>
      </c>
      <c r="AL14" s="212">
        <f>AG14*各種係数!S14</f>
        <v>0</v>
      </c>
      <c r="AM14" s="212">
        <f>AG14*各種係数!T14</f>
        <v>0</v>
      </c>
      <c r="AN14" s="204" t="str">
        <f t="shared" si="5"/>
        <v>112</v>
      </c>
      <c r="AO14" s="205" t="str">
        <f t="shared" si="5"/>
        <v>飲料</v>
      </c>
      <c r="AP14" s="207">
        <f t="shared" si="0"/>
        <v>0</v>
      </c>
      <c r="AQ14" s="207">
        <f t="shared" si="0"/>
        <v>0</v>
      </c>
      <c r="AR14" s="207">
        <f t="shared" si="0"/>
        <v>0</v>
      </c>
      <c r="AS14" s="207">
        <f t="shared" si="0"/>
        <v>0</v>
      </c>
      <c r="AT14" s="207">
        <f t="shared" si="0"/>
        <v>0</v>
      </c>
      <c r="AU14" s="207">
        <f t="shared" si="0"/>
        <v>0</v>
      </c>
      <c r="AV14" s="207">
        <f t="shared" si="0"/>
        <v>0</v>
      </c>
      <c r="AW14" s="214"/>
      <c r="AX14" s="214"/>
      <c r="AY14" s="215">
        <f>RANK(AP14,$AP$6:$AP$113)+COUNTIF($AP$6:AP14,AP14)-1</f>
        <v>9</v>
      </c>
      <c r="AZ14" s="216" t="str">
        <f t="shared" si="6"/>
        <v>112</v>
      </c>
      <c r="BA14" s="217" t="str">
        <f t="shared" si="6"/>
        <v>飲料</v>
      </c>
      <c r="BB14" s="218">
        <v>9</v>
      </c>
      <c r="BC14" s="218" t="str">
        <f t="shared" si="1"/>
        <v>112</v>
      </c>
      <c r="BD14" s="219" t="str">
        <f t="shared" si="2"/>
        <v>飲料</v>
      </c>
      <c r="BE14" s="208">
        <f t="shared" si="7"/>
        <v>0</v>
      </c>
      <c r="BF14" s="220">
        <f t="shared" si="8"/>
        <v>0</v>
      </c>
      <c r="BG14" s="212">
        <f t="shared" si="9"/>
        <v>0</v>
      </c>
      <c r="BH14" s="207">
        <f t="shared" si="3"/>
        <v>0</v>
      </c>
    </row>
    <row r="15" spans="1:60" s="1" customFormat="1" ht="19.899999999999999" customHeight="1">
      <c r="A15" s="182" t="s">
        <v>257</v>
      </c>
      <c r="B15" s="205" t="s">
        <v>256</v>
      </c>
      <c r="C15" s="206">
        <f>計算準備②!J16</f>
        <v>0</v>
      </c>
      <c r="D15" s="207">
        <f>$C15*各種係数!C15</f>
        <v>0</v>
      </c>
      <c r="E15" s="207">
        <f>$C15*各種係数!D15</f>
        <v>0</v>
      </c>
      <c r="F15" s="207">
        <f>$C15*各種係数!E15</f>
        <v>0</v>
      </c>
      <c r="G15" s="207">
        <f>$C15*各種係数!F15</f>
        <v>0</v>
      </c>
      <c r="H15" s="207">
        <f>$C15*各種係数!G15</f>
        <v>0</v>
      </c>
      <c r="I15" s="207">
        <f>$C15*各種係数!H15</f>
        <v>0</v>
      </c>
      <c r="J15" s="207">
        <f>$C15*各種係数!I15</f>
        <v>0</v>
      </c>
      <c r="K15" s="207">
        <f>$C15*各種係数!J15</f>
        <v>0</v>
      </c>
      <c r="L15" s="207">
        <f>$C15*各種係数!K15</f>
        <v>0</v>
      </c>
      <c r="M15" s="207">
        <f t="shared" si="4"/>
        <v>0</v>
      </c>
      <c r="N15" s="207"/>
      <c r="O15" s="208">
        <f>M15*各種係数!N15</f>
        <v>0</v>
      </c>
      <c r="P15" s="208">
        <v>0</v>
      </c>
      <c r="Q15" s="208">
        <f>O15*各種係数!O15</f>
        <v>0</v>
      </c>
      <c r="R15" s="208">
        <f>O15*各種係数!P15</f>
        <v>0</v>
      </c>
      <c r="S15" s="208">
        <f>R15*各種係数!Q15</f>
        <v>0</v>
      </c>
      <c r="T15" s="208">
        <f>O15*各種係数!S15</f>
        <v>0</v>
      </c>
      <c r="U15" s="208">
        <f>O15*各種係数!T15</f>
        <v>0</v>
      </c>
      <c r="V15" s="207">
        <f>P15*各種係数!M15</f>
        <v>0</v>
      </c>
      <c r="W15" s="210">
        <v>0</v>
      </c>
      <c r="X15" s="210">
        <v>0</v>
      </c>
      <c r="Y15" s="210">
        <f>W15*各種係数!O15</f>
        <v>0</v>
      </c>
      <c r="Z15" s="210">
        <f>W15*各種係数!P15</f>
        <v>0</v>
      </c>
      <c r="AA15" s="210">
        <f>Z15*各種係数!Q15</f>
        <v>0</v>
      </c>
      <c r="AB15" s="210">
        <f>W15*各種係数!S15</f>
        <v>0</v>
      </c>
      <c r="AC15" s="210">
        <f>W15*各種係数!T15</f>
        <v>0</v>
      </c>
      <c r="AD15" s="207"/>
      <c r="AE15" s="207">
        <f>$AD$114*各種係数!R15</f>
        <v>0</v>
      </c>
      <c r="AF15" s="207">
        <f>AE15*各種係数!M15</f>
        <v>0</v>
      </c>
      <c r="AG15" s="212">
        <v>0</v>
      </c>
      <c r="AH15" s="212">
        <v>0</v>
      </c>
      <c r="AI15" s="212">
        <f>AG15*各種係数!O15</f>
        <v>0</v>
      </c>
      <c r="AJ15" s="212">
        <f>AG15*各種係数!P15</f>
        <v>0</v>
      </c>
      <c r="AK15" s="212">
        <f>AJ15*各種係数!Q15</f>
        <v>0</v>
      </c>
      <c r="AL15" s="212">
        <f>AG15*各種係数!S15</f>
        <v>0</v>
      </c>
      <c r="AM15" s="212">
        <f>AG15*各種係数!T15</f>
        <v>0</v>
      </c>
      <c r="AN15" s="204" t="str">
        <f t="shared" si="5"/>
        <v>113</v>
      </c>
      <c r="AO15" s="205" t="str">
        <f t="shared" si="5"/>
        <v>飼料・有機質肥料（別掲を除く。）</v>
      </c>
      <c r="AP15" s="207">
        <f t="shared" si="0"/>
        <v>0</v>
      </c>
      <c r="AQ15" s="207">
        <f t="shared" si="0"/>
        <v>0</v>
      </c>
      <c r="AR15" s="207">
        <f t="shared" si="0"/>
        <v>0</v>
      </c>
      <c r="AS15" s="207">
        <f t="shared" si="0"/>
        <v>0</v>
      </c>
      <c r="AT15" s="207">
        <f t="shared" si="0"/>
        <v>0</v>
      </c>
      <c r="AU15" s="207">
        <f t="shared" si="0"/>
        <v>0</v>
      </c>
      <c r="AV15" s="207">
        <f t="shared" si="0"/>
        <v>0</v>
      </c>
      <c r="AW15" s="214"/>
      <c r="AX15" s="214"/>
      <c r="AY15" s="215">
        <f>RANK(AP15,$AP$6:$AP$113)+COUNTIF($AP$6:AP15,AP15)-1</f>
        <v>10</v>
      </c>
      <c r="AZ15" s="216" t="str">
        <f t="shared" si="6"/>
        <v>113</v>
      </c>
      <c r="BA15" s="217" t="str">
        <f t="shared" si="6"/>
        <v>飼料・有機質肥料（別掲を除く。）</v>
      </c>
      <c r="BB15" s="218">
        <v>10</v>
      </c>
      <c r="BC15" s="218" t="str">
        <f t="shared" si="1"/>
        <v>113</v>
      </c>
      <c r="BD15" s="219" t="str">
        <f t="shared" si="2"/>
        <v>飼料・有機質肥料（別掲を除く。）</v>
      </c>
      <c r="BE15" s="208">
        <f t="shared" si="7"/>
        <v>0</v>
      </c>
      <c r="BF15" s="220">
        <f t="shared" si="8"/>
        <v>0</v>
      </c>
      <c r="BG15" s="212">
        <f t="shared" si="9"/>
        <v>0</v>
      </c>
      <c r="BH15" s="207">
        <f t="shared" si="3"/>
        <v>0</v>
      </c>
    </row>
    <row r="16" spans="1:60" s="1" customFormat="1" ht="19.899999999999999" customHeight="1">
      <c r="A16" s="182" t="s">
        <v>255</v>
      </c>
      <c r="B16" s="205" t="s">
        <v>254</v>
      </c>
      <c r="C16" s="206">
        <f>計算準備②!J17</f>
        <v>0</v>
      </c>
      <c r="D16" s="207">
        <f>$C16*各種係数!C16</f>
        <v>0</v>
      </c>
      <c r="E16" s="207">
        <f>$C16*各種係数!D16</f>
        <v>0</v>
      </c>
      <c r="F16" s="207">
        <f>$C16*各種係数!E16</f>
        <v>0</v>
      </c>
      <c r="G16" s="207">
        <f>$C16*各種係数!F16</f>
        <v>0</v>
      </c>
      <c r="H16" s="207">
        <f>$C16*各種係数!G16</f>
        <v>0</v>
      </c>
      <c r="I16" s="207">
        <f>$C16*各種係数!H16</f>
        <v>0</v>
      </c>
      <c r="J16" s="207">
        <f>$C16*各種係数!I16</f>
        <v>0</v>
      </c>
      <c r="K16" s="207">
        <f>$C16*各種係数!J16</f>
        <v>0</v>
      </c>
      <c r="L16" s="207">
        <f>$C16*各種係数!K16</f>
        <v>0</v>
      </c>
      <c r="M16" s="207">
        <f t="shared" si="4"/>
        <v>0</v>
      </c>
      <c r="N16" s="207"/>
      <c r="O16" s="208">
        <f>M16*各種係数!N16</f>
        <v>0</v>
      </c>
      <c r="P16" s="208">
        <v>0</v>
      </c>
      <c r="Q16" s="208">
        <f>O16*各種係数!O16</f>
        <v>0</v>
      </c>
      <c r="R16" s="208">
        <f>O16*各種係数!P16</f>
        <v>0</v>
      </c>
      <c r="S16" s="208">
        <f>R16*各種係数!Q16</f>
        <v>0</v>
      </c>
      <c r="T16" s="208">
        <f>O16*各種係数!S16</f>
        <v>0</v>
      </c>
      <c r="U16" s="208">
        <f>O16*各種係数!T16</f>
        <v>0</v>
      </c>
      <c r="V16" s="207">
        <f>P16*各種係数!M16</f>
        <v>0</v>
      </c>
      <c r="W16" s="210">
        <v>0</v>
      </c>
      <c r="X16" s="210">
        <v>0</v>
      </c>
      <c r="Y16" s="210">
        <f>W16*各種係数!O16</f>
        <v>0</v>
      </c>
      <c r="Z16" s="210">
        <f>W16*各種係数!P16</f>
        <v>0</v>
      </c>
      <c r="AA16" s="210">
        <f>Z16*各種係数!Q16</f>
        <v>0</v>
      </c>
      <c r="AB16" s="210">
        <f>W16*各種係数!S16</f>
        <v>0</v>
      </c>
      <c r="AC16" s="210">
        <f>W16*各種係数!T16</f>
        <v>0</v>
      </c>
      <c r="AD16" s="207"/>
      <c r="AE16" s="207">
        <f>$AD$114*各種係数!R16</f>
        <v>0</v>
      </c>
      <c r="AF16" s="207">
        <f>AE16*各種係数!M16</f>
        <v>0</v>
      </c>
      <c r="AG16" s="212">
        <v>0</v>
      </c>
      <c r="AH16" s="212">
        <v>0</v>
      </c>
      <c r="AI16" s="212">
        <f>AG16*各種係数!O16</f>
        <v>0</v>
      </c>
      <c r="AJ16" s="212">
        <f>AG16*各種係数!P16</f>
        <v>0</v>
      </c>
      <c r="AK16" s="212">
        <f>AJ16*各種係数!Q16</f>
        <v>0</v>
      </c>
      <c r="AL16" s="212">
        <f>AG16*各種係数!S16</f>
        <v>0</v>
      </c>
      <c r="AM16" s="212">
        <f>AG16*各種係数!T16</f>
        <v>0</v>
      </c>
      <c r="AN16" s="204" t="str">
        <f t="shared" si="5"/>
        <v>114</v>
      </c>
      <c r="AO16" s="205" t="str">
        <f t="shared" si="5"/>
        <v>たばこ</v>
      </c>
      <c r="AP16" s="207">
        <f t="shared" si="0"/>
        <v>0</v>
      </c>
      <c r="AQ16" s="207">
        <f t="shared" si="0"/>
        <v>0</v>
      </c>
      <c r="AR16" s="207">
        <f t="shared" si="0"/>
        <v>0</v>
      </c>
      <c r="AS16" s="207">
        <f t="shared" si="0"/>
        <v>0</v>
      </c>
      <c r="AT16" s="207">
        <f t="shared" si="0"/>
        <v>0</v>
      </c>
      <c r="AU16" s="207">
        <f t="shared" si="0"/>
        <v>0</v>
      </c>
      <c r="AV16" s="207">
        <f t="shared" si="0"/>
        <v>0</v>
      </c>
      <c r="AW16" s="214"/>
      <c r="AX16" s="214"/>
      <c r="AY16" s="215">
        <f>RANK(AP16,$AP$6:$AP$113)+COUNTIF($AP$6:AP16,AP16)-1</f>
        <v>11</v>
      </c>
      <c r="AZ16" s="216" t="str">
        <f t="shared" si="6"/>
        <v>114</v>
      </c>
      <c r="BA16" s="217" t="str">
        <f t="shared" si="6"/>
        <v>たばこ</v>
      </c>
      <c r="BB16" s="218">
        <v>11</v>
      </c>
      <c r="BC16" s="218" t="str">
        <f t="shared" si="1"/>
        <v>114</v>
      </c>
      <c r="BD16" s="219" t="str">
        <f t="shared" si="2"/>
        <v>たばこ</v>
      </c>
      <c r="BE16" s="208">
        <f t="shared" si="7"/>
        <v>0</v>
      </c>
      <c r="BF16" s="220">
        <f t="shared" si="8"/>
        <v>0</v>
      </c>
      <c r="BG16" s="212">
        <f t="shared" si="9"/>
        <v>0</v>
      </c>
      <c r="BH16" s="207">
        <f t="shared" si="3"/>
        <v>0</v>
      </c>
    </row>
    <row r="17" spans="1:60" s="1" customFormat="1" ht="19.899999999999999" customHeight="1">
      <c r="A17" s="182" t="s">
        <v>253</v>
      </c>
      <c r="B17" s="205" t="s">
        <v>252</v>
      </c>
      <c r="C17" s="206">
        <f>計算準備②!J18</f>
        <v>0</v>
      </c>
      <c r="D17" s="207">
        <f>$C17*各種係数!C17</f>
        <v>0</v>
      </c>
      <c r="E17" s="207">
        <f>$C17*各種係数!D17</f>
        <v>0</v>
      </c>
      <c r="F17" s="207">
        <f>$C17*各種係数!E17</f>
        <v>0</v>
      </c>
      <c r="G17" s="207">
        <f>$C17*各種係数!F17</f>
        <v>0</v>
      </c>
      <c r="H17" s="207">
        <f>$C17*各種係数!G17</f>
        <v>0</v>
      </c>
      <c r="I17" s="207">
        <f>$C17*各種係数!H17</f>
        <v>0</v>
      </c>
      <c r="J17" s="207">
        <f>$C17*各種係数!I17</f>
        <v>0</v>
      </c>
      <c r="K17" s="207">
        <f>$C17*各種係数!J17</f>
        <v>0</v>
      </c>
      <c r="L17" s="207">
        <f>$C17*各種係数!K17</f>
        <v>0</v>
      </c>
      <c r="M17" s="207">
        <f t="shared" si="4"/>
        <v>0</v>
      </c>
      <c r="N17" s="207"/>
      <c r="O17" s="208">
        <f>M17*各種係数!N17</f>
        <v>0</v>
      </c>
      <c r="P17" s="208">
        <v>0</v>
      </c>
      <c r="Q17" s="208">
        <f>O17*各種係数!O17</f>
        <v>0</v>
      </c>
      <c r="R17" s="208">
        <f>O17*各種係数!P17</f>
        <v>0</v>
      </c>
      <c r="S17" s="208">
        <f>R17*各種係数!Q17</f>
        <v>0</v>
      </c>
      <c r="T17" s="208">
        <f>O17*各種係数!S17</f>
        <v>0</v>
      </c>
      <c r="U17" s="208">
        <f>O17*各種係数!T17</f>
        <v>0</v>
      </c>
      <c r="V17" s="207">
        <f>P17*各種係数!M17</f>
        <v>0</v>
      </c>
      <c r="W17" s="210">
        <v>0</v>
      </c>
      <c r="X17" s="210">
        <v>0</v>
      </c>
      <c r="Y17" s="210">
        <f>W17*各種係数!O17</f>
        <v>0</v>
      </c>
      <c r="Z17" s="210">
        <f>W17*各種係数!P17</f>
        <v>0</v>
      </c>
      <c r="AA17" s="210">
        <f>Z17*各種係数!Q17</f>
        <v>0</v>
      </c>
      <c r="AB17" s="210">
        <f>W17*各種係数!S17</f>
        <v>0</v>
      </c>
      <c r="AC17" s="210">
        <f>W17*各種係数!T17</f>
        <v>0</v>
      </c>
      <c r="AD17" s="207"/>
      <c r="AE17" s="207">
        <f>$AD$114*各種係数!R17</f>
        <v>0</v>
      </c>
      <c r="AF17" s="207">
        <f>AE17*各種係数!M17</f>
        <v>0</v>
      </c>
      <c r="AG17" s="212">
        <v>0</v>
      </c>
      <c r="AH17" s="212">
        <v>0</v>
      </c>
      <c r="AI17" s="212">
        <f>AG17*各種係数!O17</f>
        <v>0</v>
      </c>
      <c r="AJ17" s="212">
        <f>AG17*各種係数!P17</f>
        <v>0</v>
      </c>
      <c r="AK17" s="212">
        <f>AJ17*各種係数!Q17</f>
        <v>0</v>
      </c>
      <c r="AL17" s="212">
        <f>AG17*各種係数!S17</f>
        <v>0</v>
      </c>
      <c r="AM17" s="212">
        <f>AG17*各種係数!T17</f>
        <v>0</v>
      </c>
      <c r="AN17" s="204" t="str">
        <f t="shared" si="5"/>
        <v>151</v>
      </c>
      <c r="AO17" s="205" t="str">
        <f t="shared" si="5"/>
        <v>繊維工業製品</v>
      </c>
      <c r="AP17" s="207">
        <f t="shared" si="0"/>
        <v>0</v>
      </c>
      <c r="AQ17" s="207">
        <f t="shared" si="0"/>
        <v>0</v>
      </c>
      <c r="AR17" s="207">
        <f t="shared" si="0"/>
        <v>0</v>
      </c>
      <c r="AS17" s="207">
        <f t="shared" si="0"/>
        <v>0</v>
      </c>
      <c r="AT17" s="207">
        <f t="shared" si="0"/>
        <v>0</v>
      </c>
      <c r="AU17" s="207">
        <f t="shared" si="0"/>
        <v>0</v>
      </c>
      <c r="AV17" s="207">
        <f t="shared" si="0"/>
        <v>0</v>
      </c>
      <c r="AW17" s="214"/>
      <c r="AX17" s="214"/>
      <c r="AY17" s="215">
        <f>RANK(AP17,$AP$6:$AP$113)+COUNTIF($AP$6:AP17,AP17)-1</f>
        <v>12</v>
      </c>
      <c r="AZ17" s="216" t="str">
        <f t="shared" si="6"/>
        <v>151</v>
      </c>
      <c r="BA17" s="217" t="str">
        <f t="shared" si="6"/>
        <v>繊維工業製品</v>
      </c>
      <c r="BB17" s="218">
        <v>12</v>
      </c>
      <c r="BC17" s="218" t="str">
        <f t="shared" si="1"/>
        <v>151</v>
      </c>
      <c r="BD17" s="219" t="str">
        <f t="shared" si="2"/>
        <v>繊維工業製品</v>
      </c>
      <c r="BE17" s="208">
        <f t="shared" si="7"/>
        <v>0</v>
      </c>
      <c r="BF17" s="220">
        <f t="shared" si="8"/>
        <v>0</v>
      </c>
      <c r="BG17" s="212">
        <f t="shared" si="9"/>
        <v>0</v>
      </c>
      <c r="BH17" s="207">
        <f t="shared" si="3"/>
        <v>0</v>
      </c>
    </row>
    <row r="18" spans="1:60" s="1" customFormat="1" ht="19.899999999999999" customHeight="1">
      <c r="A18" s="182" t="s">
        <v>95</v>
      </c>
      <c r="B18" s="205" t="s">
        <v>94</v>
      </c>
      <c r="C18" s="206">
        <f>計算準備②!J19</f>
        <v>0</v>
      </c>
      <c r="D18" s="207">
        <f>$C18*各種係数!C18</f>
        <v>0</v>
      </c>
      <c r="E18" s="207">
        <f>$C18*各種係数!D18</f>
        <v>0</v>
      </c>
      <c r="F18" s="207">
        <f>$C18*各種係数!E18</f>
        <v>0</v>
      </c>
      <c r="G18" s="207">
        <f>$C18*各種係数!F18</f>
        <v>0</v>
      </c>
      <c r="H18" s="207">
        <f>$C18*各種係数!G18</f>
        <v>0</v>
      </c>
      <c r="I18" s="207">
        <f>$C18*各種係数!H18</f>
        <v>0</v>
      </c>
      <c r="J18" s="207">
        <f>$C18*各種係数!I18</f>
        <v>0</v>
      </c>
      <c r="K18" s="207">
        <f>$C18*各種係数!J18</f>
        <v>0</v>
      </c>
      <c r="L18" s="207">
        <f>$C18*各種係数!K18</f>
        <v>0</v>
      </c>
      <c r="M18" s="207">
        <f t="shared" si="4"/>
        <v>0</v>
      </c>
      <c r="N18" s="207"/>
      <c r="O18" s="208">
        <f>M18*各種係数!N18</f>
        <v>0</v>
      </c>
      <c r="P18" s="208">
        <v>0</v>
      </c>
      <c r="Q18" s="208">
        <f>O18*各種係数!O18</f>
        <v>0</v>
      </c>
      <c r="R18" s="208">
        <f>O18*各種係数!P18</f>
        <v>0</v>
      </c>
      <c r="S18" s="208">
        <f>R18*各種係数!Q18</f>
        <v>0</v>
      </c>
      <c r="T18" s="208">
        <f>O18*各種係数!S18</f>
        <v>0</v>
      </c>
      <c r="U18" s="208">
        <f>O18*各種係数!T18</f>
        <v>0</v>
      </c>
      <c r="V18" s="207">
        <f>P18*各種係数!M18</f>
        <v>0</v>
      </c>
      <c r="W18" s="210">
        <v>0</v>
      </c>
      <c r="X18" s="210">
        <v>0</v>
      </c>
      <c r="Y18" s="210">
        <f>W18*各種係数!O18</f>
        <v>0</v>
      </c>
      <c r="Z18" s="210">
        <f>W18*各種係数!P18</f>
        <v>0</v>
      </c>
      <c r="AA18" s="210">
        <f>Z18*各種係数!Q18</f>
        <v>0</v>
      </c>
      <c r="AB18" s="210">
        <f>W18*各種係数!S18</f>
        <v>0</v>
      </c>
      <c r="AC18" s="210">
        <f>W18*各種係数!T18</f>
        <v>0</v>
      </c>
      <c r="AD18" s="207"/>
      <c r="AE18" s="207">
        <f>$AD$114*各種係数!R18</f>
        <v>0</v>
      </c>
      <c r="AF18" s="207">
        <f>AE18*各種係数!M18</f>
        <v>0</v>
      </c>
      <c r="AG18" s="212">
        <v>0</v>
      </c>
      <c r="AH18" s="212">
        <v>0</v>
      </c>
      <c r="AI18" s="212">
        <f>AG18*各種係数!O18</f>
        <v>0</v>
      </c>
      <c r="AJ18" s="212">
        <f>AG18*各種係数!P18</f>
        <v>0</v>
      </c>
      <c r="AK18" s="212">
        <f>AJ18*各種係数!Q18</f>
        <v>0</v>
      </c>
      <c r="AL18" s="212">
        <f>AG18*各種係数!S18</f>
        <v>0</v>
      </c>
      <c r="AM18" s="212">
        <f>AG18*各種係数!T18</f>
        <v>0</v>
      </c>
      <c r="AN18" s="204" t="str">
        <f t="shared" si="5"/>
        <v>152</v>
      </c>
      <c r="AO18" s="205" t="str">
        <f t="shared" si="5"/>
        <v>衣服・その他の繊維既製品</v>
      </c>
      <c r="AP18" s="207">
        <f t="shared" si="0"/>
        <v>0</v>
      </c>
      <c r="AQ18" s="207">
        <f t="shared" si="0"/>
        <v>0</v>
      </c>
      <c r="AR18" s="207">
        <f t="shared" si="0"/>
        <v>0</v>
      </c>
      <c r="AS18" s="207">
        <f t="shared" si="0"/>
        <v>0</v>
      </c>
      <c r="AT18" s="207">
        <f t="shared" si="0"/>
        <v>0</v>
      </c>
      <c r="AU18" s="207">
        <f t="shared" si="0"/>
        <v>0</v>
      </c>
      <c r="AV18" s="207">
        <f t="shared" si="0"/>
        <v>0</v>
      </c>
      <c r="AW18" s="214"/>
      <c r="AX18" s="214"/>
      <c r="AY18" s="215">
        <f>RANK(AP18,$AP$6:$AP$113)+COUNTIF($AP$6:AP18,AP18)-1</f>
        <v>13</v>
      </c>
      <c r="AZ18" s="216" t="str">
        <f t="shared" si="6"/>
        <v>152</v>
      </c>
      <c r="BA18" s="217" t="str">
        <f t="shared" si="6"/>
        <v>衣服・その他の繊維既製品</v>
      </c>
      <c r="BB18" s="218">
        <v>13</v>
      </c>
      <c r="BC18" s="218" t="str">
        <f t="shared" si="1"/>
        <v>152</v>
      </c>
      <c r="BD18" s="219" t="str">
        <f t="shared" si="2"/>
        <v>衣服・その他の繊維既製品</v>
      </c>
      <c r="BE18" s="208">
        <f t="shared" si="7"/>
        <v>0</v>
      </c>
      <c r="BF18" s="220">
        <f t="shared" si="8"/>
        <v>0</v>
      </c>
      <c r="BG18" s="212">
        <f t="shared" si="9"/>
        <v>0</v>
      </c>
      <c r="BH18" s="207">
        <f t="shared" si="3"/>
        <v>0</v>
      </c>
    </row>
    <row r="19" spans="1:60" s="1" customFormat="1" ht="19.899999999999999" customHeight="1">
      <c r="A19" s="182" t="s">
        <v>251</v>
      </c>
      <c r="B19" s="205" t="s">
        <v>250</v>
      </c>
      <c r="C19" s="206">
        <f>計算準備②!J20</f>
        <v>0</v>
      </c>
      <c r="D19" s="207">
        <f>$C19*各種係数!C19</f>
        <v>0</v>
      </c>
      <c r="E19" s="207">
        <f>$C19*各種係数!D19</f>
        <v>0</v>
      </c>
      <c r="F19" s="207">
        <f>$C19*各種係数!E19</f>
        <v>0</v>
      </c>
      <c r="G19" s="207">
        <f>$C19*各種係数!F19</f>
        <v>0</v>
      </c>
      <c r="H19" s="207">
        <f>$C19*各種係数!G19</f>
        <v>0</v>
      </c>
      <c r="I19" s="207">
        <f>$C19*各種係数!H19</f>
        <v>0</v>
      </c>
      <c r="J19" s="207">
        <f>$C19*各種係数!I19</f>
        <v>0</v>
      </c>
      <c r="K19" s="207">
        <f>$C19*各種係数!J19</f>
        <v>0</v>
      </c>
      <c r="L19" s="207">
        <f>$C19*各種係数!K19</f>
        <v>0</v>
      </c>
      <c r="M19" s="207">
        <f t="shared" si="4"/>
        <v>0</v>
      </c>
      <c r="N19" s="207"/>
      <c r="O19" s="208">
        <f>M19*各種係数!N19</f>
        <v>0</v>
      </c>
      <c r="P19" s="208">
        <v>0</v>
      </c>
      <c r="Q19" s="208">
        <f>O19*各種係数!O19</f>
        <v>0</v>
      </c>
      <c r="R19" s="208">
        <f>O19*各種係数!P19</f>
        <v>0</v>
      </c>
      <c r="S19" s="208">
        <f>R19*各種係数!Q19</f>
        <v>0</v>
      </c>
      <c r="T19" s="208">
        <f>O19*各種係数!S19</f>
        <v>0</v>
      </c>
      <c r="U19" s="208">
        <f>O19*各種係数!T19</f>
        <v>0</v>
      </c>
      <c r="V19" s="207">
        <f>P19*各種係数!M19</f>
        <v>0</v>
      </c>
      <c r="W19" s="210">
        <v>0</v>
      </c>
      <c r="X19" s="210">
        <v>0</v>
      </c>
      <c r="Y19" s="210">
        <f>W19*各種係数!O19</f>
        <v>0</v>
      </c>
      <c r="Z19" s="210">
        <f>W19*各種係数!P19</f>
        <v>0</v>
      </c>
      <c r="AA19" s="210">
        <f>Z19*各種係数!Q19</f>
        <v>0</v>
      </c>
      <c r="AB19" s="210">
        <f>W19*各種係数!S19</f>
        <v>0</v>
      </c>
      <c r="AC19" s="210">
        <f>W19*各種係数!T19</f>
        <v>0</v>
      </c>
      <c r="AD19" s="207"/>
      <c r="AE19" s="207">
        <f>$AD$114*各種係数!R19</f>
        <v>0</v>
      </c>
      <c r="AF19" s="207">
        <f>AE19*各種係数!M19</f>
        <v>0</v>
      </c>
      <c r="AG19" s="212">
        <v>0</v>
      </c>
      <c r="AH19" s="212">
        <v>0</v>
      </c>
      <c r="AI19" s="212">
        <f>AG19*各種係数!O19</f>
        <v>0</v>
      </c>
      <c r="AJ19" s="212">
        <f>AG19*各種係数!P19</f>
        <v>0</v>
      </c>
      <c r="AK19" s="212">
        <f>AJ19*各種係数!Q19</f>
        <v>0</v>
      </c>
      <c r="AL19" s="212">
        <f>AG19*各種係数!S19</f>
        <v>0</v>
      </c>
      <c r="AM19" s="212">
        <f>AG19*各種係数!T19</f>
        <v>0</v>
      </c>
      <c r="AN19" s="204" t="str">
        <f t="shared" si="5"/>
        <v>161</v>
      </c>
      <c r="AO19" s="205" t="str">
        <f t="shared" si="5"/>
        <v>木材・木製品</v>
      </c>
      <c r="AP19" s="207">
        <f t="shared" si="0"/>
        <v>0</v>
      </c>
      <c r="AQ19" s="207">
        <f t="shared" si="0"/>
        <v>0</v>
      </c>
      <c r="AR19" s="207">
        <f t="shared" si="0"/>
        <v>0</v>
      </c>
      <c r="AS19" s="207">
        <f t="shared" si="0"/>
        <v>0</v>
      </c>
      <c r="AT19" s="207">
        <f t="shared" si="0"/>
        <v>0</v>
      </c>
      <c r="AU19" s="207">
        <f t="shared" si="0"/>
        <v>0</v>
      </c>
      <c r="AV19" s="207">
        <f t="shared" si="0"/>
        <v>0</v>
      </c>
      <c r="AW19" s="214"/>
      <c r="AX19" s="214"/>
      <c r="AY19" s="215">
        <f>RANK(AP19,$AP$6:$AP$113)+COUNTIF($AP$6:AP19,AP19)-1</f>
        <v>14</v>
      </c>
      <c r="AZ19" s="216" t="str">
        <f t="shared" si="6"/>
        <v>161</v>
      </c>
      <c r="BA19" s="217" t="str">
        <f t="shared" si="6"/>
        <v>木材・木製品</v>
      </c>
      <c r="BB19" s="218">
        <v>14</v>
      </c>
      <c r="BC19" s="218" t="str">
        <f t="shared" si="1"/>
        <v>161</v>
      </c>
      <c r="BD19" s="219" t="str">
        <f t="shared" si="2"/>
        <v>木材・木製品</v>
      </c>
      <c r="BE19" s="208">
        <f t="shared" si="7"/>
        <v>0</v>
      </c>
      <c r="BF19" s="220">
        <f t="shared" si="8"/>
        <v>0</v>
      </c>
      <c r="BG19" s="212">
        <f t="shared" si="9"/>
        <v>0</v>
      </c>
      <c r="BH19" s="207">
        <f t="shared" si="3"/>
        <v>0</v>
      </c>
    </row>
    <row r="20" spans="1:60" s="1" customFormat="1" ht="19.899999999999999" customHeight="1">
      <c r="A20" s="182" t="s">
        <v>249</v>
      </c>
      <c r="B20" s="205" t="s">
        <v>248</v>
      </c>
      <c r="C20" s="206">
        <f>計算準備②!J21</f>
        <v>0</v>
      </c>
      <c r="D20" s="207">
        <f>$C20*各種係数!C20</f>
        <v>0</v>
      </c>
      <c r="E20" s="207">
        <f>$C20*各種係数!D20</f>
        <v>0</v>
      </c>
      <c r="F20" s="207">
        <f>$C20*各種係数!E20</f>
        <v>0</v>
      </c>
      <c r="G20" s="207">
        <f>$C20*各種係数!F20</f>
        <v>0</v>
      </c>
      <c r="H20" s="207">
        <f>$C20*各種係数!G20</f>
        <v>0</v>
      </c>
      <c r="I20" s="207">
        <f>$C20*各種係数!H20</f>
        <v>0</v>
      </c>
      <c r="J20" s="207">
        <f>$C20*各種係数!I20</f>
        <v>0</v>
      </c>
      <c r="K20" s="207">
        <f>$C20*各種係数!J20</f>
        <v>0</v>
      </c>
      <c r="L20" s="207">
        <f>$C20*各種係数!K20</f>
        <v>0</v>
      </c>
      <c r="M20" s="207">
        <f t="shared" si="4"/>
        <v>0</v>
      </c>
      <c r="N20" s="207"/>
      <c r="O20" s="208">
        <f>M20*各種係数!N20</f>
        <v>0</v>
      </c>
      <c r="P20" s="208">
        <v>0</v>
      </c>
      <c r="Q20" s="208">
        <f>O20*各種係数!O20</f>
        <v>0</v>
      </c>
      <c r="R20" s="208">
        <f>O20*各種係数!P20</f>
        <v>0</v>
      </c>
      <c r="S20" s="208">
        <f>R20*各種係数!Q20</f>
        <v>0</v>
      </c>
      <c r="T20" s="208">
        <f>O20*各種係数!S20</f>
        <v>0</v>
      </c>
      <c r="U20" s="208">
        <f>O20*各種係数!T20</f>
        <v>0</v>
      </c>
      <c r="V20" s="207">
        <f>P20*各種係数!M20</f>
        <v>0</v>
      </c>
      <c r="W20" s="210">
        <v>0</v>
      </c>
      <c r="X20" s="210">
        <v>0</v>
      </c>
      <c r="Y20" s="210">
        <f>W20*各種係数!O20</f>
        <v>0</v>
      </c>
      <c r="Z20" s="210">
        <f>W20*各種係数!P20</f>
        <v>0</v>
      </c>
      <c r="AA20" s="210">
        <f>Z20*各種係数!Q20</f>
        <v>0</v>
      </c>
      <c r="AB20" s="210">
        <f>W20*各種係数!S20</f>
        <v>0</v>
      </c>
      <c r="AC20" s="210">
        <f>W20*各種係数!T20</f>
        <v>0</v>
      </c>
      <c r="AD20" s="207"/>
      <c r="AE20" s="207">
        <f>$AD$114*各種係数!R20</f>
        <v>0</v>
      </c>
      <c r="AF20" s="207">
        <f>AE20*各種係数!M20</f>
        <v>0</v>
      </c>
      <c r="AG20" s="212">
        <v>0</v>
      </c>
      <c r="AH20" s="212">
        <v>0</v>
      </c>
      <c r="AI20" s="212">
        <f>AG20*各種係数!O20</f>
        <v>0</v>
      </c>
      <c r="AJ20" s="212">
        <f>AG20*各種係数!P20</f>
        <v>0</v>
      </c>
      <c r="AK20" s="212">
        <f>AJ20*各種係数!Q20</f>
        <v>0</v>
      </c>
      <c r="AL20" s="212">
        <f>AG20*各種係数!S20</f>
        <v>0</v>
      </c>
      <c r="AM20" s="212">
        <f>AG20*各種係数!T20</f>
        <v>0</v>
      </c>
      <c r="AN20" s="204" t="str">
        <f t="shared" si="5"/>
        <v>162</v>
      </c>
      <c r="AO20" s="205" t="str">
        <f t="shared" si="5"/>
        <v>家具・装備品</v>
      </c>
      <c r="AP20" s="207">
        <f t="shared" si="0"/>
        <v>0</v>
      </c>
      <c r="AQ20" s="207">
        <f t="shared" si="0"/>
        <v>0</v>
      </c>
      <c r="AR20" s="207">
        <f t="shared" si="0"/>
        <v>0</v>
      </c>
      <c r="AS20" s="207">
        <f t="shared" si="0"/>
        <v>0</v>
      </c>
      <c r="AT20" s="207">
        <f t="shared" si="0"/>
        <v>0</v>
      </c>
      <c r="AU20" s="207">
        <f t="shared" si="0"/>
        <v>0</v>
      </c>
      <c r="AV20" s="207">
        <f t="shared" si="0"/>
        <v>0</v>
      </c>
      <c r="AW20" s="214"/>
      <c r="AX20" s="214"/>
      <c r="AY20" s="215">
        <f>RANK(AP20,$AP$6:$AP$113)+COUNTIF($AP$6:AP20,AP20)-1</f>
        <v>15</v>
      </c>
      <c r="AZ20" s="216" t="str">
        <f t="shared" si="6"/>
        <v>162</v>
      </c>
      <c r="BA20" s="217" t="str">
        <f t="shared" si="6"/>
        <v>家具・装備品</v>
      </c>
      <c r="BB20" s="218">
        <v>15</v>
      </c>
      <c r="BC20" s="218" t="str">
        <f t="shared" si="1"/>
        <v>162</v>
      </c>
      <c r="BD20" s="219" t="str">
        <f t="shared" si="2"/>
        <v>家具・装備品</v>
      </c>
      <c r="BE20" s="208">
        <f t="shared" si="7"/>
        <v>0</v>
      </c>
      <c r="BF20" s="220">
        <f t="shared" si="8"/>
        <v>0</v>
      </c>
      <c r="BG20" s="212">
        <f t="shared" si="9"/>
        <v>0</v>
      </c>
      <c r="BH20" s="207">
        <f t="shared" si="3"/>
        <v>0</v>
      </c>
    </row>
    <row r="21" spans="1:60" s="1" customFormat="1" ht="19.899999999999999" customHeight="1">
      <c r="A21" s="182" t="s">
        <v>247</v>
      </c>
      <c r="B21" s="205" t="s">
        <v>246</v>
      </c>
      <c r="C21" s="206">
        <f>計算準備②!J22</f>
        <v>0</v>
      </c>
      <c r="D21" s="207">
        <f>$C21*各種係数!C21</f>
        <v>0</v>
      </c>
      <c r="E21" s="207">
        <f>$C21*各種係数!D21</f>
        <v>0</v>
      </c>
      <c r="F21" s="207">
        <f>$C21*各種係数!E21</f>
        <v>0</v>
      </c>
      <c r="G21" s="207">
        <f>$C21*各種係数!F21</f>
        <v>0</v>
      </c>
      <c r="H21" s="207">
        <f>$C21*各種係数!G21</f>
        <v>0</v>
      </c>
      <c r="I21" s="207">
        <f>$C21*各種係数!H21</f>
        <v>0</v>
      </c>
      <c r="J21" s="207">
        <f>$C21*各種係数!I21</f>
        <v>0</v>
      </c>
      <c r="K21" s="207">
        <f>$C21*各種係数!J21</f>
        <v>0</v>
      </c>
      <c r="L21" s="207">
        <f>$C21*各種係数!K21</f>
        <v>0</v>
      </c>
      <c r="M21" s="207">
        <f t="shared" si="4"/>
        <v>0</v>
      </c>
      <c r="N21" s="207"/>
      <c r="O21" s="208">
        <f>M21*各種係数!N21</f>
        <v>0</v>
      </c>
      <c r="P21" s="208">
        <v>0</v>
      </c>
      <c r="Q21" s="208">
        <f>O21*各種係数!O21</f>
        <v>0</v>
      </c>
      <c r="R21" s="208">
        <f>O21*各種係数!P21</f>
        <v>0</v>
      </c>
      <c r="S21" s="208">
        <f>R21*各種係数!Q21</f>
        <v>0</v>
      </c>
      <c r="T21" s="208">
        <f>O21*各種係数!S21</f>
        <v>0</v>
      </c>
      <c r="U21" s="208">
        <f>O21*各種係数!T21</f>
        <v>0</v>
      </c>
      <c r="V21" s="207">
        <f>P21*各種係数!M21</f>
        <v>0</v>
      </c>
      <c r="W21" s="210">
        <v>0</v>
      </c>
      <c r="X21" s="210">
        <v>0</v>
      </c>
      <c r="Y21" s="210">
        <f>W21*各種係数!O21</f>
        <v>0</v>
      </c>
      <c r="Z21" s="210">
        <f>W21*各種係数!P21</f>
        <v>0</v>
      </c>
      <c r="AA21" s="210">
        <f>Z21*各種係数!Q21</f>
        <v>0</v>
      </c>
      <c r="AB21" s="210">
        <f>W21*各種係数!S21</f>
        <v>0</v>
      </c>
      <c r="AC21" s="210">
        <f>W21*各種係数!T21</f>
        <v>0</v>
      </c>
      <c r="AD21" s="207"/>
      <c r="AE21" s="207">
        <f>$AD$114*各種係数!R21</f>
        <v>0</v>
      </c>
      <c r="AF21" s="207">
        <f>AE21*各種係数!M21</f>
        <v>0</v>
      </c>
      <c r="AG21" s="212">
        <v>0</v>
      </c>
      <c r="AH21" s="212">
        <v>0</v>
      </c>
      <c r="AI21" s="212">
        <f>AG21*各種係数!O21</f>
        <v>0</v>
      </c>
      <c r="AJ21" s="212">
        <f>AG21*各種係数!P21</f>
        <v>0</v>
      </c>
      <c r="AK21" s="212">
        <f>AJ21*各種係数!Q21</f>
        <v>0</v>
      </c>
      <c r="AL21" s="212">
        <f>AG21*各種係数!S21</f>
        <v>0</v>
      </c>
      <c r="AM21" s="212">
        <f>AG21*各種係数!T21</f>
        <v>0</v>
      </c>
      <c r="AN21" s="204" t="str">
        <f t="shared" si="5"/>
        <v>163</v>
      </c>
      <c r="AO21" s="205" t="str">
        <f t="shared" si="5"/>
        <v>パルプ・紙・板紙・加工紙</v>
      </c>
      <c r="AP21" s="207">
        <f t="shared" si="0"/>
        <v>0</v>
      </c>
      <c r="AQ21" s="207">
        <f t="shared" si="0"/>
        <v>0</v>
      </c>
      <c r="AR21" s="207">
        <f t="shared" si="0"/>
        <v>0</v>
      </c>
      <c r="AS21" s="207">
        <f t="shared" si="0"/>
        <v>0</v>
      </c>
      <c r="AT21" s="207">
        <f t="shared" si="0"/>
        <v>0</v>
      </c>
      <c r="AU21" s="207">
        <f t="shared" si="0"/>
        <v>0</v>
      </c>
      <c r="AV21" s="207">
        <f t="shared" si="0"/>
        <v>0</v>
      </c>
      <c r="AW21" s="214"/>
      <c r="AX21" s="214"/>
      <c r="AY21" s="215">
        <f>RANK(AP21,$AP$6:$AP$113)+COUNTIF($AP$6:AP21,AP21)-1</f>
        <v>16</v>
      </c>
      <c r="AZ21" s="216" t="str">
        <f t="shared" si="6"/>
        <v>163</v>
      </c>
      <c r="BA21" s="217" t="str">
        <f t="shared" si="6"/>
        <v>パルプ・紙・板紙・加工紙</v>
      </c>
      <c r="BB21" s="218">
        <v>16</v>
      </c>
      <c r="BC21" s="218" t="str">
        <f t="shared" si="1"/>
        <v>163</v>
      </c>
      <c r="BD21" s="219" t="str">
        <f t="shared" si="2"/>
        <v>パルプ・紙・板紙・加工紙</v>
      </c>
      <c r="BE21" s="208">
        <f t="shared" si="7"/>
        <v>0</v>
      </c>
      <c r="BF21" s="220">
        <f t="shared" si="8"/>
        <v>0</v>
      </c>
      <c r="BG21" s="212">
        <f t="shared" si="9"/>
        <v>0</v>
      </c>
      <c r="BH21" s="207">
        <f t="shared" si="3"/>
        <v>0</v>
      </c>
    </row>
    <row r="22" spans="1:60" s="1" customFormat="1" ht="19.899999999999999" customHeight="1">
      <c r="A22" s="182" t="s">
        <v>245</v>
      </c>
      <c r="B22" s="205" t="s">
        <v>244</v>
      </c>
      <c r="C22" s="206">
        <f>計算準備②!J23</f>
        <v>0</v>
      </c>
      <c r="D22" s="207">
        <f>$C22*各種係数!C22</f>
        <v>0</v>
      </c>
      <c r="E22" s="207">
        <f>$C22*各種係数!D22</f>
        <v>0</v>
      </c>
      <c r="F22" s="207">
        <f>$C22*各種係数!E22</f>
        <v>0</v>
      </c>
      <c r="G22" s="207">
        <f>$C22*各種係数!F22</f>
        <v>0</v>
      </c>
      <c r="H22" s="207">
        <f>$C22*各種係数!G22</f>
        <v>0</v>
      </c>
      <c r="I22" s="207">
        <f>$C22*各種係数!H22</f>
        <v>0</v>
      </c>
      <c r="J22" s="207">
        <f>$C22*各種係数!I22</f>
        <v>0</v>
      </c>
      <c r="K22" s="207">
        <f>$C22*各種係数!J22</f>
        <v>0</v>
      </c>
      <c r="L22" s="207">
        <f>$C22*各種係数!K22</f>
        <v>0</v>
      </c>
      <c r="M22" s="207">
        <f t="shared" si="4"/>
        <v>0</v>
      </c>
      <c r="N22" s="207"/>
      <c r="O22" s="208">
        <f>M22*各種係数!N22</f>
        <v>0</v>
      </c>
      <c r="P22" s="208">
        <v>0</v>
      </c>
      <c r="Q22" s="208">
        <f>O22*各種係数!O22</f>
        <v>0</v>
      </c>
      <c r="R22" s="208">
        <f>O22*各種係数!P22</f>
        <v>0</v>
      </c>
      <c r="S22" s="208">
        <f>R22*各種係数!Q22</f>
        <v>0</v>
      </c>
      <c r="T22" s="208">
        <f>O22*各種係数!S22</f>
        <v>0</v>
      </c>
      <c r="U22" s="208">
        <f>O22*各種係数!T22</f>
        <v>0</v>
      </c>
      <c r="V22" s="207">
        <f>P22*各種係数!M22</f>
        <v>0</v>
      </c>
      <c r="W22" s="210">
        <v>0</v>
      </c>
      <c r="X22" s="210">
        <v>0</v>
      </c>
      <c r="Y22" s="210">
        <f>W22*各種係数!O22</f>
        <v>0</v>
      </c>
      <c r="Z22" s="210">
        <f>W22*各種係数!P22</f>
        <v>0</v>
      </c>
      <c r="AA22" s="210">
        <f>Z22*各種係数!Q22</f>
        <v>0</v>
      </c>
      <c r="AB22" s="210">
        <f>W22*各種係数!S22</f>
        <v>0</v>
      </c>
      <c r="AC22" s="210">
        <f>W22*各種係数!T22</f>
        <v>0</v>
      </c>
      <c r="AD22" s="207"/>
      <c r="AE22" s="207">
        <f>$AD$114*各種係数!R22</f>
        <v>0</v>
      </c>
      <c r="AF22" s="207">
        <f>AE22*各種係数!M22</f>
        <v>0</v>
      </c>
      <c r="AG22" s="212">
        <v>0</v>
      </c>
      <c r="AH22" s="212">
        <v>0</v>
      </c>
      <c r="AI22" s="212">
        <f>AG22*各種係数!O22</f>
        <v>0</v>
      </c>
      <c r="AJ22" s="212">
        <f>AG22*各種係数!P22</f>
        <v>0</v>
      </c>
      <c r="AK22" s="212">
        <f>AJ22*各種係数!Q22</f>
        <v>0</v>
      </c>
      <c r="AL22" s="212">
        <f>AG22*各種係数!S22</f>
        <v>0</v>
      </c>
      <c r="AM22" s="212">
        <f>AG22*各種係数!T22</f>
        <v>0</v>
      </c>
      <c r="AN22" s="204" t="str">
        <f t="shared" si="5"/>
        <v>164</v>
      </c>
      <c r="AO22" s="205" t="str">
        <f t="shared" si="5"/>
        <v>紙加工品</v>
      </c>
      <c r="AP22" s="207">
        <f t="shared" ref="AP22:AV58" si="10">O22+W22+AG22</f>
        <v>0</v>
      </c>
      <c r="AQ22" s="207">
        <f t="shared" si="10"/>
        <v>0</v>
      </c>
      <c r="AR22" s="207">
        <f t="shared" si="10"/>
        <v>0</v>
      </c>
      <c r="AS22" s="207">
        <f t="shared" si="10"/>
        <v>0</v>
      </c>
      <c r="AT22" s="207">
        <f t="shared" si="10"/>
        <v>0</v>
      </c>
      <c r="AU22" s="207">
        <f t="shared" si="10"/>
        <v>0</v>
      </c>
      <c r="AV22" s="207">
        <f t="shared" si="10"/>
        <v>0</v>
      </c>
      <c r="AW22" s="214"/>
      <c r="AX22" s="214"/>
      <c r="AY22" s="215">
        <f>RANK(AP22,$AP$6:$AP$113)+COUNTIF($AP$6:AP22,AP22)-1</f>
        <v>17</v>
      </c>
      <c r="AZ22" s="216" t="str">
        <f t="shared" si="6"/>
        <v>164</v>
      </c>
      <c r="BA22" s="217" t="str">
        <f t="shared" si="6"/>
        <v>紙加工品</v>
      </c>
      <c r="BB22" s="218">
        <v>17</v>
      </c>
      <c r="BC22" s="218" t="str">
        <f t="shared" si="1"/>
        <v>164</v>
      </c>
      <c r="BD22" s="219" t="str">
        <f t="shared" si="2"/>
        <v>紙加工品</v>
      </c>
      <c r="BE22" s="208">
        <f t="shared" si="7"/>
        <v>0</v>
      </c>
      <c r="BF22" s="220">
        <f t="shared" si="8"/>
        <v>0</v>
      </c>
      <c r="BG22" s="212">
        <f t="shared" si="9"/>
        <v>0</v>
      </c>
      <c r="BH22" s="207">
        <f t="shared" si="3"/>
        <v>0</v>
      </c>
    </row>
    <row r="23" spans="1:60" s="1" customFormat="1" ht="19.899999999999999" customHeight="1">
      <c r="A23" s="182" t="s">
        <v>243</v>
      </c>
      <c r="B23" s="205" t="s">
        <v>242</v>
      </c>
      <c r="C23" s="206">
        <f>計算準備②!J24</f>
        <v>0</v>
      </c>
      <c r="D23" s="207">
        <f>$C23*各種係数!C23</f>
        <v>0</v>
      </c>
      <c r="E23" s="207">
        <f>$C23*各種係数!D23</f>
        <v>0</v>
      </c>
      <c r="F23" s="207">
        <f>$C23*各種係数!E23</f>
        <v>0</v>
      </c>
      <c r="G23" s="207">
        <f>$C23*各種係数!F23</f>
        <v>0</v>
      </c>
      <c r="H23" s="207">
        <f>$C23*各種係数!G23</f>
        <v>0</v>
      </c>
      <c r="I23" s="207">
        <f>$C23*各種係数!H23</f>
        <v>0</v>
      </c>
      <c r="J23" s="207">
        <f>$C23*各種係数!I23</f>
        <v>0</v>
      </c>
      <c r="K23" s="207">
        <f>$C23*各種係数!J23</f>
        <v>0</v>
      </c>
      <c r="L23" s="207">
        <f>$C23*各種係数!K23</f>
        <v>0</v>
      </c>
      <c r="M23" s="207">
        <f t="shared" si="4"/>
        <v>0</v>
      </c>
      <c r="N23" s="207"/>
      <c r="O23" s="208">
        <f>M23*各種係数!N23</f>
        <v>0</v>
      </c>
      <c r="P23" s="208">
        <v>0</v>
      </c>
      <c r="Q23" s="208">
        <f>O23*各種係数!O23</f>
        <v>0</v>
      </c>
      <c r="R23" s="208">
        <f>O23*各種係数!P23</f>
        <v>0</v>
      </c>
      <c r="S23" s="208">
        <f>R23*各種係数!Q23</f>
        <v>0</v>
      </c>
      <c r="T23" s="208">
        <f>O23*各種係数!S23</f>
        <v>0</v>
      </c>
      <c r="U23" s="208">
        <f>O23*各種係数!T23</f>
        <v>0</v>
      </c>
      <c r="V23" s="207">
        <f>P23*各種係数!M23</f>
        <v>0</v>
      </c>
      <c r="W23" s="210">
        <v>0</v>
      </c>
      <c r="X23" s="210">
        <v>0</v>
      </c>
      <c r="Y23" s="210">
        <f>W23*各種係数!O23</f>
        <v>0</v>
      </c>
      <c r="Z23" s="210">
        <f>W23*各種係数!P23</f>
        <v>0</v>
      </c>
      <c r="AA23" s="210">
        <f>Z23*各種係数!Q23</f>
        <v>0</v>
      </c>
      <c r="AB23" s="210">
        <f>W23*各種係数!S23</f>
        <v>0</v>
      </c>
      <c r="AC23" s="210">
        <f>W23*各種係数!T23</f>
        <v>0</v>
      </c>
      <c r="AD23" s="207"/>
      <c r="AE23" s="207">
        <f>$AD$114*各種係数!R23</f>
        <v>0</v>
      </c>
      <c r="AF23" s="207">
        <f>AE23*各種係数!M23</f>
        <v>0</v>
      </c>
      <c r="AG23" s="212">
        <v>0</v>
      </c>
      <c r="AH23" s="212">
        <v>0</v>
      </c>
      <c r="AI23" s="212">
        <f>AG23*各種係数!O23</f>
        <v>0</v>
      </c>
      <c r="AJ23" s="212">
        <f>AG23*各種係数!P23</f>
        <v>0</v>
      </c>
      <c r="AK23" s="212">
        <f>AJ23*各種係数!Q23</f>
        <v>0</v>
      </c>
      <c r="AL23" s="212">
        <f>AG23*各種係数!S23</f>
        <v>0</v>
      </c>
      <c r="AM23" s="212">
        <f>AG23*各種係数!T23</f>
        <v>0</v>
      </c>
      <c r="AN23" s="204" t="str">
        <f t="shared" si="5"/>
        <v>191</v>
      </c>
      <c r="AO23" s="205" t="str">
        <f t="shared" si="5"/>
        <v>印刷・製版・製本</v>
      </c>
      <c r="AP23" s="207">
        <f t="shared" si="10"/>
        <v>0</v>
      </c>
      <c r="AQ23" s="207">
        <f t="shared" si="10"/>
        <v>0</v>
      </c>
      <c r="AR23" s="207">
        <f t="shared" si="10"/>
        <v>0</v>
      </c>
      <c r="AS23" s="207">
        <f t="shared" si="10"/>
        <v>0</v>
      </c>
      <c r="AT23" s="207">
        <f t="shared" si="10"/>
        <v>0</v>
      </c>
      <c r="AU23" s="207">
        <f t="shared" si="10"/>
        <v>0</v>
      </c>
      <c r="AV23" s="207">
        <f t="shared" si="10"/>
        <v>0</v>
      </c>
      <c r="AW23" s="214"/>
      <c r="AX23" s="214"/>
      <c r="AY23" s="215">
        <f>RANK(AP23,$AP$6:$AP$113)+COUNTIF($AP$6:AP23,AP23)-1</f>
        <v>18</v>
      </c>
      <c r="AZ23" s="216" t="str">
        <f t="shared" si="6"/>
        <v>191</v>
      </c>
      <c r="BA23" s="217" t="str">
        <f t="shared" si="6"/>
        <v>印刷・製版・製本</v>
      </c>
      <c r="BB23" s="218">
        <v>18</v>
      </c>
      <c r="BC23" s="218" t="str">
        <f t="shared" si="1"/>
        <v>191</v>
      </c>
      <c r="BD23" s="219" t="str">
        <f t="shared" si="2"/>
        <v>印刷・製版・製本</v>
      </c>
      <c r="BE23" s="208">
        <f t="shared" si="7"/>
        <v>0</v>
      </c>
      <c r="BF23" s="220">
        <f t="shared" si="8"/>
        <v>0</v>
      </c>
      <c r="BG23" s="212">
        <f t="shared" si="9"/>
        <v>0</v>
      </c>
      <c r="BH23" s="207">
        <f t="shared" si="3"/>
        <v>0</v>
      </c>
    </row>
    <row r="24" spans="1:60" s="1" customFormat="1" ht="19.899999999999999" customHeight="1">
      <c r="A24" s="182" t="s">
        <v>241</v>
      </c>
      <c r="B24" s="205" t="s">
        <v>240</v>
      </c>
      <c r="C24" s="206">
        <f>計算準備②!J25</f>
        <v>0</v>
      </c>
      <c r="D24" s="207">
        <f>$C24*各種係数!C24</f>
        <v>0</v>
      </c>
      <c r="E24" s="207">
        <f>$C24*各種係数!D24</f>
        <v>0</v>
      </c>
      <c r="F24" s="207">
        <f>$C24*各種係数!E24</f>
        <v>0</v>
      </c>
      <c r="G24" s="207">
        <f>$C24*各種係数!F24</f>
        <v>0</v>
      </c>
      <c r="H24" s="207">
        <f>$C24*各種係数!G24</f>
        <v>0</v>
      </c>
      <c r="I24" s="207">
        <f>$C24*各種係数!H24</f>
        <v>0</v>
      </c>
      <c r="J24" s="207">
        <f>$C24*各種係数!I24</f>
        <v>0</v>
      </c>
      <c r="K24" s="207">
        <f>$C24*各種係数!J24</f>
        <v>0</v>
      </c>
      <c r="L24" s="207">
        <f>$C24*各種係数!K24</f>
        <v>0</v>
      </c>
      <c r="M24" s="207">
        <f t="shared" si="4"/>
        <v>0</v>
      </c>
      <c r="N24" s="207"/>
      <c r="O24" s="208">
        <f>M24*各種係数!N24</f>
        <v>0</v>
      </c>
      <c r="P24" s="208">
        <v>0</v>
      </c>
      <c r="Q24" s="208">
        <f>O24*各種係数!O24</f>
        <v>0</v>
      </c>
      <c r="R24" s="208">
        <f>O24*各種係数!P24</f>
        <v>0</v>
      </c>
      <c r="S24" s="208">
        <f>R24*各種係数!Q24</f>
        <v>0</v>
      </c>
      <c r="T24" s="208">
        <f>O24*各種係数!S24</f>
        <v>0</v>
      </c>
      <c r="U24" s="208">
        <f>O24*各種係数!T24</f>
        <v>0</v>
      </c>
      <c r="V24" s="207">
        <f>P24*各種係数!M24</f>
        <v>0</v>
      </c>
      <c r="W24" s="210">
        <v>0</v>
      </c>
      <c r="X24" s="210">
        <v>0</v>
      </c>
      <c r="Y24" s="210">
        <f>W24*各種係数!O24</f>
        <v>0</v>
      </c>
      <c r="Z24" s="210">
        <f>W24*各種係数!P24</f>
        <v>0</v>
      </c>
      <c r="AA24" s="210">
        <f>Z24*各種係数!Q24</f>
        <v>0</v>
      </c>
      <c r="AB24" s="210">
        <f>W24*各種係数!S24</f>
        <v>0</v>
      </c>
      <c r="AC24" s="210">
        <f>W24*各種係数!T24</f>
        <v>0</v>
      </c>
      <c r="AD24" s="207"/>
      <c r="AE24" s="207">
        <f>$AD$114*各種係数!R24</f>
        <v>0</v>
      </c>
      <c r="AF24" s="207">
        <f>AE24*各種係数!M24</f>
        <v>0</v>
      </c>
      <c r="AG24" s="212">
        <v>0</v>
      </c>
      <c r="AH24" s="212">
        <v>0</v>
      </c>
      <c r="AI24" s="212">
        <f>AG24*各種係数!O24</f>
        <v>0</v>
      </c>
      <c r="AJ24" s="212">
        <f>AG24*各種係数!P24</f>
        <v>0</v>
      </c>
      <c r="AK24" s="212">
        <f>AJ24*各種係数!Q24</f>
        <v>0</v>
      </c>
      <c r="AL24" s="212">
        <f>AG24*各種係数!S24</f>
        <v>0</v>
      </c>
      <c r="AM24" s="212">
        <f>AG24*各種係数!T24</f>
        <v>0</v>
      </c>
      <c r="AN24" s="204" t="str">
        <f t="shared" si="5"/>
        <v>201</v>
      </c>
      <c r="AO24" s="205" t="str">
        <f t="shared" si="5"/>
        <v>化学肥料</v>
      </c>
      <c r="AP24" s="207">
        <f t="shared" si="10"/>
        <v>0</v>
      </c>
      <c r="AQ24" s="207">
        <f t="shared" si="10"/>
        <v>0</v>
      </c>
      <c r="AR24" s="207">
        <f t="shared" si="10"/>
        <v>0</v>
      </c>
      <c r="AS24" s="207">
        <f t="shared" si="10"/>
        <v>0</v>
      </c>
      <c r="AT24" s="207">
        <f t="shared" si="10"/>
        <v>0</v>
      </c>
      <c r="AU24" s="207">
        <f t="shared" si="10"/>
        <v>0</v>
      </c>
      <c r="AV24" s="207">
        <f t="shared" si="10"/>
        <v>0</v>
      </c>
      <c r="AW24" s="214"/>
      <c r="AX24" s="214"/>
      <c r="AY24" s="215">
        <f>RANK(AP24,$AP$6:$AP$113)+COUNTIF($AP$6:AP24,AP24)-1</f>
        <v>19</v>
      </c>
      <c r="AZ24" s="216" t="str">
        <f t="shared" si="6"/>
        <v>201</v>
      </c>
      <c r="BA24" s="217" t="str">
        <f t="shared" si="6"/>
        <v>化学肥料</v>
      </c>
      <c r="BB24" s="218">
        <v>19</v>
      </c>
      <c r="BC24" s="218" t="str">
        <f t="shared" si="1"/>
        <v>201</v>
      </c>
      <c r="BD24" s="219" t="str">
        <f t="shared" si="2"/>
        <v>化学肥料</v>
      </c>
      <c r="BE24" s="208">
        <f t="shared" si="7"/>
        <v>0</v>
      </c>
      <c r="BF24" s="220">
        <f t="shared" si="8"/>
        <v>0</v>
      </c>
      <c r="BG24" s="212">
        <f t="shared" si="9"/>
        <v>0</v>
      </c>
      <c r="BH24" s="207">
        <f t="shared" si="3"/>
        <v>0</v>
      </c>
    </row>
    <row r="25" spans="1:60" s="1" customFormat="1" ht="19.899999999999999" customHeight="1">
      <c r="A25" s="182" t="s">
        <v>239</v>
      </c>
      <c r="B25" s="205" t="s">
        <v>238</v>
      </c>
      <c r="C25" s="206">
        <f>計算準備②!J26</f>
        <v>0</v>
      </c>
      <c r="D25" s="207">
        <f>$C25*各種係数!C25</f>
        <v>0</v>
      </c>
      <c r="E25" s="207">
        <f>$C25*各種係数!D25</f>
        <v>0</v>
      </c>
      <c r="F25" s="207">
        <f>$C25*各種係数!E25</f>
        <v>0</v>
      </c>
      <c r="G25" s="207">
        <f>$C25*各種係数!F25</f>
        <v>0</v>
      </c>
      <c r="H25" s="207">
        <f>$C25*各種係数!G25</f>
        <v>0</v>
      </c>
      <c r="I25" s="207">
        <f>$C25*各種係数!H25</f>
        <v>0</v>
      </c>
      <c r="J25" s="207">
        <f>$C25*各種係数!I25</f>
        <v>0</v>
      </c>
      <c r="K25" s="207">
        <f>$C25*各種係数!J25</f>
        <v>0</v>
      </c>
      <c r="L25" s="207">
        <f>$C25*各種係数!K25</f>
        <v>0</v>
      </c>
      <c r="M25" s="207">
        <f t="shared" si="4"/>
        <v>0</v>
      </c>
      <c r="N25" s="207"/>
      <c r="O25" s="208">
        <f>M25*各種係数!N25</f>
        <v>0</v>
      </c>
      <c r="P25" s="208">
        <v>0</v>
      </c>
      <c r="Q25" s="208">
        <f>O25*各種係数!O25</f>
        <v>0</v>
      </c>
      <c r="R25" s="208">
        <f>O25*各種係数!P25</f>
        <v>0</v>
      </c>
      <c r="S25" s="208">
        <f>R25*各種係数!Q25</f>
        <v>0</v>
      </c>
      <c r="T25" s="208">
        <f>O25*各種係数!S25</f>
        <v>0</v>
      </c>
      <c r="U25" s="208">
        <f>O25*各種係数!T25</f>
        <v>0</v>
      </c>
      <c r="V25" s="207">
        <f>P25*各種係数!M25</f>
        <v>0</v>
      </c>
      <c r="W25" s="210">
        <v>0</v>
      </c>
      <c r="X25" s="210">
        <v>0</v>
      </c>
      <c r="Y25" s="210">
        <f>W25*各種係数!O25</f>
        <v>0</v>
      </c>
      <c r="Z25" s="210">
        <f>W25*各種係数!P25</f>
        <v>0</v>
      </c>
      <c r="AA25" s="210">
        <f>Z25*各種係数!Q25</f>
        <v>0</v>
      </c>
      <c r="AB25" s="210">
        <f>W25*各種係数!S25</f>
        <v>0</v>
      </c>
      <c r="AC25" s="210">
        <f>W25*各種係数!T25</f>
        <v>0</v>
      </c>
      <c r="AD25" s="207"/>
      <c r="AE25" s="207">
        <f>$AD$114*各種係数!R25</f>
        <v>0</v>
      </c>
      <c r="AF25" s="207">
        <f>AE25*各種係数!M25</f>
        <v>0</v>
      </c>
      <c r="AG25" s="212">
        <v>0</v>
      </c>
      <c r="AH25" s="212">
        <v>0</v>
      </c>
      <c r="AI25" s="212">
        <f>AG25*各種係数!O25</f>
        <v>0</v>
      </c>
      <c r="AJ25" s="212">
        <f>AG25*各種係数!P25</f>
        <v>0</v>
      </c>
      <c r="AK25" s="212">
        <f>AJ25*各種係数!Q25</f>
        <v>0</v>
      </c>
      <c r="AL25" s="212">
        <f>AG25*各種係数!S25</f>
        <v>0</v>
      </c>
      <c r="AM25" s="212">
        <f>AG25*各種係数!T25</f>
        <v>0</v>
      </c>
      <c r="AN25" s="204" t="str">
        <f t="shared" si="5"/>
        <v>202</v>
      </c>
      <c r="AO25" s="205" t="str">
        <f t="shared" si="5"/>
        <v>無機化学工業製品</v>
      </c>
      <c r="AP25" s="207">
        <f t="shared" si="10"/>
        <v>0</v>
      </c>
      <c r="AQ25" s="207">
        <f t="shared" si="10"/>
        <v>0</v>
      </c>
      <c r="AR25" s="207">
        <f t="shared" si="10"/>
        <v>0</v>
      </c>
      <c r="AS25" s="207">
        <f t="shared" si="10"/>
        <v>0</v>
      </c>
      <c r="AT25" s="207">
        <f t="shared" si="10"/>
        <v>0</v>
      </c>
      <c r="AU25" s="207">
        <f t="shared" si="10"/>
        <v>0</v>
      </c>
      <c r="AV25" s="207">
        <f t="shared" si="10"/>
        <v>0</v>
      </c>
      <c r="AW25" s="214"/>
      <c r="AX25" s="214"/>
      <c r="AY25" s="215">
        <f>RANK(AP25,$AP$6:$AP$113)+COUNTIF($AP$6:AP25,AP25)-1</f>
        <v>20</v>
      </c>
      <c r="AZ25" s="216" t="str">
        <f t="shared" si="6"/>
        <v>202</v>
      </c>
      <c r="BA25" s="217" t="str">
        <f t="shared" si="6"/>
        <v>無機化学工業製品</v>
      </c>
      <c r="BB25" s="218">
        <v>20</v>
      </c>
      <c r="BC25" s="218" t="str">
        <f t="shared" si="1"/>
        <v>202</v>
      </c>
      <c r="BD25" s="219" t="str">
        <f t="shared" si="2"/>
        <v>無機化学工業製品</v>
      </c>
      <c r="BE25" s="208">
        <f t="shared" si="7"/>
        <v>0</v>
      </c>
      <c r="BF25" s="220">
        <f t="shared" si="8"/>
        <v>0</v>
      </c>
      <c r="BG25" s="212">
        <f t="shared" si="9"/>
        <v>0</v>
      </c>
      <c r="BH25" s="207">
        <f t="shared" si="3"/>
        <v>0</v>
      </c>
    </row>
    <row r="26" spans="1:60" s="1" customFormat="1" ht="19.899999999999999" customHeight="1">
      <c r="A26" s="182" t="s">
        <v>237</v>
      </c>
      <c r="B26" s="205" t="s">
        <v>236</v>
      </c>
      <c r="C26" s="206">
        <f>計算準備②!J27</f>
        <v>0</v>
      </c>
      <c r="D26" s="207">
        <f>$C26*各種係数!C26</f>
        <v>0</v>
      </c>
      <c r="E26" s="207">
        <f>$C26*各種係数!D26</f>
        <v>0</v>
      </c>
      <c r="F26" s="207">
        <f>$C26*各種係数!E26</f>
        <v>0</v>
      </c>
      <c r="G26" s="207">
        <f>$C26*各種係数!F26</f>
        <v>0</v>
      </c>
      <c r="H26" s="207">
        <f>$C26*各種係数!G26</f>
        <v>0</v>
      </c>
      <c r="I26" s="207">
        <f>$C26*各種係数!H26</f>
        <v>0</v>
      </c>
      <c r="J26" s="207">
        <f>$C26*各種係数!I26</f>
        <v>0</v>
      </c>
      <c r="K26" s="207">
        <f>$C26*各種係数!J26</f>
        <v>0</v>
      </c>
      <c r="L26" s="207">
        <f>$C26*各種係数!K26</f>
        <v>0</v>
      </c>
      <c r="M26" s="207">
        <f t="shared" si="4"/>
        <v>0</v>
      </c>
      <c r="N26" s="207"/>
      <c r="O26" s="208">
        <f>M26*各種係数!N26</f>
        <v>0</v>
      </c>
      <c r="P26" s="208">
        <v>0</v>
      </c>
      <c r="Q26" s="208">
        <f>O26*各種係数!O26</f>
        <v>0</v>
      </c>
      <c r="R26" s="208">
        <f>O26*各種係数!P26</f>
        <v>0</v>
      </c>
      <c r="S26" s="208">
        <f>R26*各種係数!Q26</f>
        <v>0</v>
      </c>
      <c r="T26" s="208">
        <f>O26*各種係数!S26</f>
        <v>0</v>
      </c>
      <c r="U26" s="208">
        <f>O26*各種係数!T26</f>
        <v>0</v>
      </c>
      <c r="V26" s="207">
        <f>P26*各種係数!M26</f>
        <v>0</v>
      </c>
      <c r="W26" s="210">
        <v>0</v>
      </c>
      <c r="X26" s="210">
        <v>0</v>
      </c>
      <c r="Y26" s="210">
        <f>W26*各種係数!O26</f>
        <v>0</v>
      </c>
      <c r="Z26" s="210">
        <f>W26*各種係数!P26</f>
        <v>0</v>
      </c>
      <c r="AA26" s="210">
        <f>Z26*各種係数!Q26</f>
        <v>0</v>
      </c>
      <c r="AB26" s="210">
        <f>W26*各種係数!S26</f>
        <v>0</v>
      </c>
      <c r="AC26" s="210">
        <f>W26*各種係数!T26</f>
        <v>0</v>
      </c>
      <c r="AD26" s="207"/>
      <c r="AE26" s="207">
        <f>$AD$114*各種係数!R26</f>
        <v>0</v>
      </c>
      <c r="AF26" s="207">
        <f>AE26*各種係数!M26</f>
        <v>0</v>
      </c>
      <c r="AG26" s="212">
        <v>0</v>
      </c>
      <c r="AH26" s="212">
        <v>0</v>
      </c>
      <c r="AI26" s="212">
        <f>AG26*各種係数!O26</f>
        <v>0</v>
      </c>
      <c r="AJ26" s="212">
        <f>AG26*各種係数!P26</f>
        <v>0</v>
      </c>
      <c r="AK26" s="212">
        <f>AJ26*各種係数!Q26</f>
        <v>0</v>
      </c>
      <c r="AL26" s="212">
        <f>AG26*各種係数!S26</f>
        <v>0</v>
      </c>
      <c r="AM26" s="212">
        <f>AG26*各種係数!T26</f>
        <v>0</v>
      </c>
      <c r="AN26" s="204" t="str">
        <f t="shared" si="5"/>
        <v>203</v>
      </c>
      <c r="AO26" s="205" t="str">
        <f t="shared" si="5"/>
        <v>石油化学系基礎製品</v>
      </c>
      <c r="AP26" s="207">
        <f t="shared" si="10"/>
        <v>0</v>
      </c>
      <c r="AQ26" s="207">
        <f t="shared" si="10"/>
        <v>0</v>
      </c>
      <c r="AR26" s="207">
        <f t="shared" si="10"/>
        <v>0</v>
      </c>
      <c r="AS26" s="207">
        <f t="shared" si="10"/>
        <v>0</v>
      </c>
      <c r="AT26" s="207">
        <f t="shared" si="10"/>
        <v>0</v>
      </c>
      <c r="AU26" s="207">
        <f t="shared" si="10"/>
        <v>0</v>
      </c>
      <c r="AV26" s="207">
        <f t="shared" si="10"/>
        <v>0</v>
      </c>
      <c r="AW26" s="214"/>
      <c r="AX26" s="214"/>
      <c r="AY26" s="215">
        <f>RANK(AP26,$AP$6:$AP$113)+COUNTIF($AP$6:AP26,AP26)-1</f>
        <v>21</v>
      </c>
      <c r="AZ26" s="216" t="str">
        <f t="shared" si="6"/>
        <v>203</v>
      </c>
      <c r="BA26" s="217" t="str">
        <f t="shared" si="6"/>
        <v>石油化学系基礎製品</v>
      </c>
      <c r="BB26" s="218">
        <v>21</v>
      </c>
      <c r="BC26" s="218" t="str">
        <f t="shared" si="1"/>
        <v>203</v>
      </c>
      <c r="BD26" s="219" t="str">
        <f t="shared" si="2"/>
        <v>石油化学系基礎製品</v>
      </c>
      <c r="BE26" s="208">
        <f t="shared" si="7"/>
        <v>0</v>
      </c>
      <c r="BF26" s="220">
        <f t="shared" si="8"/>
        <v>0</v>
      </c>
      <c r="BG26" s="212">
        <f t="shared" si="9"/>
        <v>0</v>
      </c>
      <c r="BH26" s="207">
        <f t="shared" si="3"/>
        <v>0</v>
      </c>
    </row>
    <row r="27" spans="1:60" s="1" customFormat="1" ht="19.899999999999999" customHeight="1">
      <c r="A27" s="182" t="s">
        <v>235</v>
      </c>
      <c r="B27" s="205" t="s">
        <v>234</v>
      </c>
      <c r="C27" s="206">
        <f>計算準備②!J28</f>
        <v>0</v>
      </c>
      <c r="D27" s="207">
        <f>$C27*各種係数!C27</f>
        <v>0</v>
      </c>
      <c r="E27" s="207">
        <f>$C27*各種係数!D27</f>
        <v>0</v>
      </c>
      <c r="F27" s="207">
        <f>$C27*各種係数!E27</f>
        <v>0</v>
      </c>
      <c r="G27" s="207">
        <f>$C27*各種係数!F27</f>
        <v>0</v>
      </c>
      <c r="H27" s="207">
        <f>$C27*各種係数!G27</f>
        <v>0</v>
      </c>
      <c r="I27" s="207">
        <f>$C27*各種係数!H27</f>
        <v>0</v>
      </c>
      <c r="J27" s="207">
        <f>$C27*各種係数!I27</f>
        <v>0</v>
      </c>
      <c r="K27" s="207">
        <f>$C27*各種係数!J27</f>
        <v>0</v>
      </c>
      <c r="L27" s="207">
        <f>$C27*各種係数!K27</f>
        <v>0</v>
      </c>
      <c r="M27" s="207">
        <f t="shared" si="4"/>
        <v>0</v>
      </c>
      <c r="N27" s="207"/>
      <c r="O27" s="208">
        <f>M27*各種係数!N27</f>
        <v>0</v>
      </c>
      <c r="P27" s="208">
        <v>0</v>
      </c>
      <c r="Q27" s="208">
        <f>O27*各種係数!O27</f>
        <v>0</v>
      </c>
      <c r="R27" s="208">
        <f>O27*各種係数!P27</f>
        <v>0</v>
      </c>
      <c r="S27" s="208">
        <f>R27*各種係数!Q27</f>
        <v>0</v>
      </c>
      <c r="T27" s="208">
        <f>O27*各種係数!S27</f>
        <v>0</v>
      </c>
      <c r="U27" s="208">
        <f>O27*各種係数!T27</f>
        <v>0</v>
      </c>
      <c r="V27" s="207">
        <f>P27*各種係数!M27</f>
        <v>0</v>
      </c>
      <c r="W27" s="210">
        <v>0</v>
      </c>
      <c r="X27" s="210">
        <v>0</v>
      </c>
      <c r="Y27" s="210">
        <f>W27*各種係数!O27</f>
        <v>0</v>
      </c>
      <c r="Z27" s="210">
        <f>W27*各種係数!P27</f>
        <v>0</v>
      </c>
      <c r="AA27" s="210">
        <f>Z27*各種係数!Q27</f>
        <v>0</v>
      </c>
      <c r="AB27" s="210">
        <f>W27*各種係数!S27</f>
        <v>0</v>
      </c>
      <c r="AC27" s="210">
        <f>W27*各種係数!T27</f>
        <v>0</v>
      </c>
      <c r="AD27" s="207"/>
      <c r="AE27" s="207">
        <f>$AD$114*各種係数!R27</f>
        <v>0</v>
      </c>
      <c r="AF27" s="207">
        <f>AE27*各種係数!M27</f>
        <v>0</v>
      </c>
      <c r="AG27" s="212">
        <v>0</v>
      </c>
      <c r="AH27" s="212">
        <v>0</v>
      </c>
      <c r="AI27" s="212">
        <f>AG27*各種係数!O27</f>
        <v>0</v>
      </c>
      <c r="AJ27" s="212">
        <f>AG27*各種係数!P27</f>
        <v>0</v>
      </c>
      <c r="AK27" s="212">
        <f>AJ27*各種係数!Q27</f>
        <v>0</v>
      </c>
      <c r="AL27" s="212">
        <f>AG27*各種係数!S27</f>
        <v>0</v>
      </c>
      <c r="AM27" s="212">
        <f>AG27*各種係数!T27</f>
        <v>0</v>
      </c>
      <c r="AN27" s="204" t="str">
        <f t="shared" si="5"/>
        <v>204</v>
      </c>
      <c r="AO27" s="205" t="str">
        <f t="shared" si="5"/>
        <v>有機化学工業製品（石油化学系基礎製品・合成樹脂を除く。）</v>
      </c>
      <c r="AP27" s="207">
        <f t="shared" si="10"/>
        <v>0</v>
      </c>
      <c r="AQ27" s="207">
        <f t="shared" si="10"/>
        <v>0</v>
      </c>
      <c r="AR27" s="207">
        <f t="shared" si="10"/>
        <v>0</v>
      </c>
      <c r="AS27" s="207">
        <f t="shared" si="10"/>
        <v>0</v>
      </c>
      <c r="AT27" s="207">
        <f t="shared" si="10"/>
        <v>0</v>
      </c>
      <c r="AU27" s="207">
        <f t="shared" si="10"/>
        <v>0</v>
      </c>
      <c r="AV27" s="207">
        <f t="shared" si="10"/>
        <v>0</v>
      </c>
      <c r="AW27" s="214"/>
      <c r="AX27" s="214"/>
      <c r="AY27" s="215">
        <f>RANK(AP27,$AP$6:$AP$113)+COUNTIF($AP$6:AP27,AP27)-1</f>
        <v>22</v>
      </c>
      <c r="AZ27" s="216" t="str">
        <f t="shared" si="6"/>
        <v>204</v>
      </c>
      <c r="BA27" s="217" t="str">
        <f t="shared" si="6"/>
        <v>有機化学工業製品（石油化学系基礎製品・合成樹脂を除く。）</v>
      </c>
      <c r="BB27" s="218">
        <v>22</v>
      </c>
      <c r="BC27" s="218" t="str">
        <f t="shared" si="1"/>
        <v>204</v>
      </c>
      <c r="BD27" s="219" t="str">
        <f t="shared" si="2"/>
        <v>有機化学工業製品（石油化学系基礎製品・合成樹脂を除く。）</v>
      </c>
      <c r="BE27" s="208">
        <f t="shared" si="7"/>
        <v>0</v>
      </c>
      <c r="BF27" s="220">
        <f t="shared" si="8"/>
        <v>0</v>
      </c>
      <c r="BG27" s="212">
        <f t="shared" si="9"/>
        <v>0</v>
      </c>
      <c r="BH27" s="207">
        <f t="shared" si="3"/>
        <v>0</v>
      </c>
    </row>
    <row r="28" spans="1:60" s="1" customFormat="1" ht="19.899999999999999" customHeight="1">
      <c r="A28" s="182" t="s">
        <v>233</v>
      </c>
      <c r="B28" s="205" t="s">
        <v>232</v>
      </c>
      <c r="C28" s="206">
        <f>計算準備②!J29</f>
        <v>0</v>
      </c>
      <c r="D28" s="207">
        <f>$C28*各種係数!C28</f>
        <v>0</v>
      </c>
      <c r="E28" s="207">
        <f>$C28*各種係数!D28</f>
        <v>0</v>
      </c>
      <c r="F28" s="207">
        <f>$C28*各種係数!E28</f>
        <v>0</v>
      </c>
      <c r="G28" s="207">
        <f>$C28*各種係数!F28</f>
        <v>0</v>
      </c>
      <c r="H28" s="207">
        <f>$C28*各種係数!G28</f>
        <v>0</v>
      </c>
      <c r="I28" s="207">
        <f>$C28*各種係数!H28</f>
        <v>0</v>
      </c>
      <c r="J28" s="207">
        <f>$C28*各種係数!I28</f>
        <v>0</v>
      </c>
      <c r="K28" s="207">
        <f>$C28*各種係数!J28</f>
        <v>0</v>
      </c>
      <c r="L28" s="207">
        <f>$C28*各種係数!K28</f>
        <v>0</v>
      </c>
      <c r="M28" s="207">
        <f t="shared" si="4"/>
        <v>0</v>
      </c>
      <c r="N28" s="207"/>
      <c r="O28" s="208">
        <f>M28*各種係数!N28</f>
        <v>0</v>
      </c>
      <c r="P28" s="208">
        <v>0</v>
      </c>
      <c r="Q28" s="208">
        <f>O28*各種係数!O28</f>
        <v>0</v>
      </c>
      <c r="R28" s="208">
        <f>O28*各種係数!P28</f>
        <v>0</v>
      </c>
      <c r="S28" s="208">
        <f>R28*各種係数!Q28</f>
        <v>0</v>
      </c>
      <c r="T28" s="208">
        <f>O28*各種係数!S28</f>
        <v>0</v>
      </c>
      <c r="U28" s="208">
        <f>O28*各種係数!T28</f>
        <v>0</v>
      </c>
      <c r="V28" s="207">
        <f>P28*各種係数!M28</f>
        <v>0</v>
      </c>
      <c r="W28" s="210">
        <v>0</v>
      </c>
      <c r="X28" s="210">
        <v>0</v>
      </c>
      <c r="Y28" s="210">
        <f>W28*各種係数!O28</f>
        <v>0</v>
      </c>
      <c r="Z28" s="210">
        <f>W28*各種係数!P28</f>
        <v>0</v>
      </c>
      <c r="AA28" s="210">
        <f>Z28*各種係数!Q28</f>
        <v>0</v>
      </c>
      <c r="AB28" s="210">
        <f>W28*各種係数!S28</f>
        <v>0</v>
      </c>
      <c r="AC28" s="210">
        <f>W28*各種係数!T28</f>
        <v>0</v>
      </c>
      <c r="AD28" s="207"/>
      <c r="AE28" s="207">
        <f>$AD$114*各種係数!R28</f>
        <v>0</v>
      </c>
      <c r="AF28" s="207">
        <f>AE28*各種係数!M28</f>
        <v>0</v>
      </c>
      <c r="AG28" s="212">
        <v>0</v>
      </c>
      <c r="AH28" s="212">
        <v>0</v>
      </c>
      <c r="AI28" s="212">
        <f>AG28*各種係数!O28</f>
        <v>0</v>
      </c>
      <c r="AJ28" s="212">
        <f>AG28*各種係数!P28</f>
        <v>0</v>
      </c>
      <c r="AK28" s="212">
        <f>AJ28*各種係数!Q28</f>
        <v>0</v>
      </c>
      <c r="AL28" s="212">
        <f>AG28*各種係数!S28</f>
        <v>0</v>
      </c>
      <c r="AM28" s="212">
        <f>AG28*各種係数!T28</f>
        <v>0</v>
      </c>
      <c r="AN28" s="204" t="str">
        <f t="shared" si="5"/>
        <v>205</v>
      </c>
      <c r="AO28" s="205" t="str">
        <f t="shared" si="5"/>
        <v>合成樹脂</v>
      </c>
      <c r="AP28" s="207">
        <f t="shared" si="10"/>
        <v>0</v>
      </c>
      <c r="AQ28" s="207">
        <f t="shared" si="10"/>
        <v>0</v>
      </c>
      <c r="AR28" s="207">
        <f t="shared" si="10"/>
        <v>0</v>
      </c>
      <c r="AS28" s="207">
        <f t="shared" si="10"/>
        <v>0</v>
      </c>
      <c r="AT28" s="207">
        <f t="shared" si="10"/>
        <v>0</v>
      </c>
      <c r="AU28" s="207">
        <f t="shared" si="10"/>
        <v>0</v>
      </c>
      <c r="AV28" s="207">
        <f t="shared" si="10"/>
        <v>0</v>
      </c>
      <c r="AW28" s="214"/>
      <c r="AX28" s="214"/>
      <c r="AY28" s="215">
        <f>RANK(AP28,$AP$6:$AP$113)+COUNTIF($AP$6:AP28,AP28)-1</f>
        <v>23</v>
      </c>
      <c r="AZ28" s="216" t="str">
        <f t="shared" si="6"/>
        <v>205</v>
      </c>
      <c r="BA28" s="217" t="str">
        <f t="shared" si="6"/>
        <v>合成樹脂</v>
      </c>
      <c r="BB28" s="218">
        <v>23</v>
      </c>
      <c r="BC28" s="218" t="str">
        <f t="shared" si="1"/>
        <v>205</v>
      </c>
      <c r="BD28" s="219" t="str">
        <f t="shared" si="2"/>
        <v>合成樹脂</v>
      </c>
      <c r="BE28" s="208">
        <f t="shared" si="7"/>
        <v>0</v>
      </c>
      <c r="BF28" s="220">
        <f t="shared" si="8"/>
        <v>0</v>
      </c>
      <c r="BG28" s="212">
        <f t="shared" si="9"/>
        <v>0</v>
      </c>
      <c r="BH28" s="207">
        <f t="shared" si="3"/>
        <v>0</v>
      </c>
    </row>
    <row r="29" spans="1:60" s="1" customFormat="1" ht="19.899999999999999" customHeight="1">
      <c r="A29" s="182" t="s">
        <v>231</v>
      </c>
      <c r="B29" s="205" t="s">
        <v>230</v>
      </c>
      <c r="C29" s="206">
        <f>計算準備②!J30</f>
        <v>0</v>
      </c>
      <c r="D29" s="207">
        <f>$C29*各種係数!C29</f>
        <v>0</v>
      </c>
      <c r="E29" s="207">
        <f>$C29*各種係数!D29</f>
        <v>0</v>
      </c>
      <c r="F29" s="207">
        <f>$C29*各種係数!E29</f>
        <v>0</v>
      </c>
      <c r="G29" s="207">
        <f>$C29*各種係数!F29</f>
        <v>0</v>
      </c>
      <c r="H29" s="207">
        <f>$C29*各種係数!G29</f>
        <v>0</v>
      </c>
      <c r="I29" s="207">
        <f>$C29*各種係数!H29</f>
        <v>0</v>
      </c>
      <c r="J29" s="207">
        <f>$C29*各種係数!I29</f>
        <v>0</v>
      </c>
      <c r="K29" s="207">
        <f>$C29*各種係数!J29</f>
        <v>0</v>
      </c>
      <c r="L29" s="207">
        <f>$C29*各種係数!K29</f>
        <v>0</v>
      </c>
      <c r="M29" s="207">
        <f t="shared" si="4"/>
        <v>0</v>
      </c>
      <c r="N29" s="207"/>
      <c r="O29" s="208">
        <f>M29*各種係数!N29</f>
        <v>0</v>
      </c>
      <c r="P29" s="208">
        <v>0</v>
      </c>
      <c r="Q29" s="208">
        <f>O29*各種係数!O29</f>
        <v>0</v>
      </c>
      <c r="R29" s="208">
        <f>O29*各種係数!P29</f>
        <v>0</v>
      </c>
      <c r="S29" s="208">
        <f>R29*各種係数!Q29</f>
        <v>0</v>
      </c>
      <c r="T29" s="208">
        <f>O29*各種係数!S29</f>
        <v>0</v>
      </c>
      <c r="U29" s="208">
        <f>O29*各種係数!T29</f>
        <v>0</v>
      </c>
      <c r="V29" s="207">
        <f>P29*各種係数!M29</f>
        <v>0</v>
      </c>
      <c r="W29" s="210">
        <v>0</v>
      </c>
      <c r="X29" s="210">
        <v>0</v>
      </c>
      <c r="Y29" s="210">
        <f>W29*各種係数!O29</f>
        <v>0</v>
      </c>
      <c r="Z29" s="210">
        <f>W29*各種係数!P29</f>
        <v>0</v>
      </c>
      <c r="AA29" s="210">
        <f>Z29*各種係数!Q29</f>
        <v>0</v>
      </c>
      <c r="AB29" s="210">
        <f>W29*各種係数!S29</f>
        <v>0</v>
      </c>
      <c r="AC29" s="210">
        <f>W29*各種係数!T29</f>
        <v>0</v>
      </c>
      <c r="AD29" s="207"/>
      <c r="AE29" s="207">
        <f>$AD$114*各種係数!R29</f>
        <v>0</v>
      </c>
      <c r="AF29" s="207">
        <f>AE29*各種係数!M29</f>
        <v>0</v>
      </c>
      <c r="AG29" s="212">
        <v>0</v>
      </c>
      <c r="AH29" s="212">
        <v>0</v>
      </c>
      <c r="AI29" s="212">
        <f>AG29*各種係数!O29</f>
        <v>0</v>
      </c>
      <c r="AJ29" s="212">
        <f>AG29*各種係数!P29</f>
        <v>0</v>
      </c>
      <c r="AK29" s="212">
        <f>AJ29*各種係数!Q29</f>
        <v>0</v>
      </c>
      <c r="AL29" s="212">
        <f>AG29*各種係数!S29</f>
        <v>0</v>
      </c>
      <c r="AM29" s="212">
        <f>AG29*各種係数!T29</f>
        <v>0</v>
      </c>
      <c r="AN29" s="204" t="str">
        <f t="shared" si="5"/>
        <v>206</v>
      </c>
      <c r="AO29" s="205" t="str">
        <f t="shared" si="5"/>
        <v>化学繊維</v>
      </c>
      <c r="AP29" s="207">
        <f t="shared" si="10"/>
        <v>0</v>
      </c>
      <c r="AQ29" s="207">
        <f t="shared" si="10"/>
        <v>0</v>
      </c>
      <c r="AR29" s="207">
        <f t="shared" si="10"/>
        <v>0</v>
      </c>
      <c r="AS29" s="207">
        <f t="shared" si="10"/>
        <v>0</v>
      </c>
      <c r="AT29" s="207">
        <f t="shared" si="10"/>
        <v>0</v>
      </c>
      <c r="AU29" s="207">
        <f t="shared" si="10"/>
        <v>0</v>
      </c>
      <c r="AV29" s="207">
        <f t="shared" si="10"/>
        <v>0</v>
      </c>
      <c r="AW29" s="214"/>
      <c r="AX29" s="214"/>
      <c r="AY29" s="215">
        <f>RANK(AP29,$AP$6:$AP$113)+COUNTIF($AP$6:AP29,AP29)-1</f>
        <v>24</v>
      </c>
      <c r="AZ29" s="216" t="str">
        <f t="shared" si="6"/>
        <v>206</v>
      </c>
      <c r="BA29" s="217" t="str">
        <f t="shared" si="6"/>
        <v>化学繊維</v>
      </c>
      <c r="BB29" s="218">
        <v>24</v>
      </c>
      <c r="BC29" s="218" t="str">
        <f t="shared" si="1"/>
        <v>206</v>
      </c>
      <c r="BD29" s="219" t="str">
        <f t="shared" si="2"/>
        <v>化学繊維</v>
      </c>
      <c r="BE29" s="208">
        <f t="shared" si="7"/>
        <v>0</v>
      </c>
      <c r="BF29" s="220">
        <f t="shared" si="8"/>
        <v>0</v>
      </c>
      <c r="BG29" s="212">
        <f t="shared" si="9"/>
        <v>0</v>
      </c>
      <c r="BH29" s="207">
        <f t="shared" si="3"/>
        <v>0</v>
      </c>
    </row>
    <row r="30" spans="1:60" s="1" customFormat="1" ht="19.899999999999999" customHeight="1">
      <c r="A30" s="182" t="s">
        <v>229</v>
      </c>
      <c r="B30" s="205" t="s">
        <v>228</v>
      </c>
      <c r="C30" s="206">
        <f>計算準備②!J31</f>
        <v>0</v>
      </c>
      <c r="D30" s="207">
        <f>$C30*各種係数!C30</f>
        <v>0</v>
      </c>
      <c r="E30" s="207">
        <f>$C30*各種係数!D30</f>
        <v>0</v>
      </c>
      <c r="F30" s="207">
        <f>$C30*各種係数!E30</f>
        <v>0</v>
      </c>
      <c r="G30" s="207">
        <f>$C30*各種係数!F30</f>
        <v>0</v>
      </c>
      <c r="H30" s="207">
        <f>$C30*各種係数!G30</f>
        <v>0</v>
      </c>
      <c r="I30" s="207">
        <f>$C30*各種係数!H30</f>
        <v>0</v>
      </c>
      <c r="J30" s="207">
        <f>$C30*各種係数!I30</f>
        <v>0</v>
      </c>
      <c r="K30" s="207">
        <f>$C30*各種係数!J30</f>
        <v>0</v>
      </c>
      <c r="L30" s="207">
        <f>$C30*各種係数!K30</f>
        <v>0</v>
      </c>
      <c r="M30" s="207">
        <f t="shared" si="4"/>
        <v>0</v>
      </c>
      <c r="N30" s="207"/>
      <c r="O30" s="208">
        <f>M30*各種係数!N30</f>
        <v>0</v>
      </c>
      <c r="P30" s="208">
        <v>0</v>
      </c>
      <c r="Q30" s="208">
        <f>O30*各種係数!O30</f>
        <v>0</v>
      </c>
      <c r="R30" s="208">
        <f>O30*各種係数!P30</f>
        <v>0</v>
      </c>
      <c r="S30" s="208">
        <f>R30*各種係数!Q30</f>
        <v>0</v>
      </c>
      <c r="T30" s="208">
        <f>O30*各種係数!S30</f>
        <v>0</v>
      </c>
      <c r="U30" s="208">
        <f>O30*各種係数!T30</f>
        <v>0</v>
      </c>
      <c r="V30" s="207">
        <f>P30*各種係数!M30</f>
        <v>0</v>
      </c>
      <c r="W30" s="210">
        <v>0</v>
      </c>
      <c r="X30" s="210">
        <v>0</v>
      </c>
      <c r="Y30" s="210">
        <f>W30*各種係数!O30</f>
        <v>0</v>
      </c>
      <c r="Z30" s="210">
        <f>W30*各種係数!P30</f>
        <v>0</v>
      </c>
      <c r="AA30" s="210">
        <f>Z30*各種係数!Q30</f>
        <v>0</v>
      </c>
      <c r="AB30" s="210">
        <f>W30*各種係数!S30</f>
        <v>0</v>
      </c>
      <c r="AC30" s="210">
        <f>W30*各種係数!T30</f>
        <v>0</v>
      </c>
      <c r="AD30" s="207"/>
      <c r="AE30" s="207">
        <f>$AD$114*各種係数!R30</f>
        <v>0</v>
      </c>
      <c r="AF30" s="207">
        <f>AE30*各種係数!M30</f>
        <v>0</v>
      </c>
      <c r="AG30" s="212">
        <v>0</v>
      </c>
      <c r="AH30" s="212">
        <v>0</v>
      </c>
      <c r="AI30" s="212">
        <f>AG30*各種係数!O30</f>
        <v>0</v>
      </c>
      <c r="AJ30" s="212">
        <f>AG30*各種係数!P30</f>
        <v>0</v>
      </c>
      <c r="AK30" s="212">
        <f>AJ30*各種係数!Q30</f>
        <v>0</v>
      </c>
      <c r="AL30" s="212">
        <f>AG30*各種係数!S30</f>
        <v>0</v>
      </c>
      <c r="AM30" s="212">
        <f>AG30*各種係数!T30</f>
        <v>0</v>
      </c>
      <c r="AN30" s="204" t="str">
        <f t="shared" si="5"/>
        <v>207</v>
      </c>
      <c r="AO30" s="205" t="str">
        <f t="shared" si="5"/>
        <v>医薬品</v>
      </c>
      <c r="AP30" s="207">
        <f t="shared" si="10"/>
        <v>0</v>
      </c>
      <c r="AQ30" s="207">
        <f t="shared" si="10"/>
        <v>0</v>
      </c>
      <c r="AR30" s="207">
        <f t="shared" si="10"/>
        <v>0</v>
      </c>
      <c r="AS30" s="207">
        <f t="shared" si="10"/>
        <v>0</v>
      </c>
      <c r="AT30" s="207">
        <f t="shared" si="10"/>
        <v>0</v>
      </c>
      <c r="AU30" s="207">
        <f t="shared" si="10"/>
        <v>0</v>
      </c>
      <c r="AV30" s="207">
        <f t="shared" si="10"/>
        <v>0</v>
      </c>
      <c r="AW30" s="214"/>
      <c r="AX30" s="214"/>
      <c r="AY30" s="215">
        <f>RANK(AP30,$AP$6:$AP$113)+COUNTIF($AP$6:AP30,AP30)-1</f>
        <v>25</v>
      </c>
      <c r="AZ30" s="216" t="str">
        <f t="shared" si="6"/>
        <v>207</v>
      </c>
      <c r="BA30" s="217" t="str">
        <f t="shared" si="6"/>
        <v>医薬品</v>
      </c>
      <c r="BB30" s="218">
        <v>25</v>
      </c>
      <c r="BC30" s="218" t="str">
        <f t="shared" si="1"/>
        <v>207</v>
      </c>
      <c r="BD30" s="219" t="str">
        <f t="shared" si="2"/>
        <v>医薬品</v>
      </c>
      <c r="BE30" s="208">
        <f t="shared" si="7"/>
        <v>0</v>
      </c>
      <c r="BF30" s="220">
        <f t="shared" si="8"/>
        <v>0</v>
      </c>
      <c r="BG30" s="212">
        <f t="shared" si="9"/>
        <v>0</v>
      </c>
      <c r="BH30" s="207">
        <f t="shared" si="3"/>
        <v>0</v>
      </c>
    </row>
    <row r="31" spans="1:60" s="1" customFormat="1" ht="19.899999999999999" customHeight="1">
      <c r="A31" s="182" t="s">
        <v>93</v>
      </c>
      <c r="B31" s="205" t="s">
        <v>92</v>
      </c>
      <c r="C31" s="206">
        <f>計算準備②!J32</f>
        <v>0</v>
      </c>
      <c r="D31" s="207">
        <f>$C31*各種係数!C31</f>
        <v>0</v>
      </c>
      <c r="E31" s="207">
        <f>$C31*各種係数!D31</f>
        <v>0</v>
      </c>
      <c r="F31" s="207">
        <f>$C31*各種係数!E31</f>
        <v>0</v>
      </c>
      <c r="G31" s="207">
        <f>$C31*各種係数!F31</f>
        <v>0</v>
      </c>
      <c r="H31" s="207">
        <f>$C31*各種係数!G31</f>
        <v>0</v>
      </c>
      <c r="I31" s="207">
        <f>$C31*各種係数!H31</f>
        <v>0</v>
      </c>
      <c r="J31" s="207">
        <f>$C31*各種係数!I31</f>
        <v>0</v>
      </c>
      <c r="K31" s="207">
        <f>$C31*各種係数!J31</f>
        <v>0</v>
      </c>
      <c r="L31" s="207">
        <f>$C31*各種係数!K31</f>
        <v>0</v>
      </c>
      <c r="M31" s="207">
        <f t="shared" si="4"/>
        <v>0</v>
      </c>
      <c r="N31" s="207"/>
      <c r="O31" s="208">
        <f>M31*各種係数!N31</f>
        <v>0</v>
      </c>
      <c r="P31" s="208">
        <v>0</v>
      </c>
      <c r="Q31" s="208">
        <f>O31*各種係数!O31</f>
        <v>0</v>
      </c>
      <c r="R31" s="208">
        <f>O31*各種係数!P31</f>
        <v>0</v>
      </c>
      <c r="S31" s="208">
        <f>R31*各種係数!Q31</f>
        <v>0</v>
      </c>
      <c r="T31" s="208">
        <f>O31*各種係数!S31</f>
        <v>0</v>
      </c>
      <c r="U31" s="208">
        <f>O31*各種係数!T31</f>
        <v>0</v>
      </c>
      <c r="V31" s="207">
        <f>P31*各種係数!M31</f>
        <v>0</v>
      </c>
      <c r="W31" s="210">
        <v>0</v>
      </c>
      <c r="X31" s="210">
        <v>0</v>
      </c>
      <c r="Y31" s="210">
        <f>W31*各種係数!O31</f>
        <v>0</v>
      </c>
      <c r="Z31" s="210">
        <f>W31*各種係数!P31</f>
        <v>0</v>
      </c>
      <c r="AA31" s="210">
        <f>Z31*各種係数!Q31</f>
        <v>0</v>
      </c>
      <c r="AB31" s="210">
        <f>W31*各種係数!S31</f>
        <v>0</v>
      </c>
      <c r="AC31" s="210">
        <f>W31*各種係数!T31</f>
        <v>0</v>
      </c>
      <c r="AD31" s="207"/>
      <c r="AE31" s="207">
        <f>$AD$114*各種係数!R31</f>
        <v>0</v>
      </c>
      <c r="AF31" s="207">
        <f>AE31*各種係数!M31</f>
        <v>0</v>
      </c>
      <c r="AG31" s="212">
        <v>0</v>
      </c>
      <c r="AH31" s="212">
        <v>0</v>
      </c>
      <c r="AI31" s="212">
        <f>AG31*各種係数!O31</f>
        <v>0</v>
      </c>
      <c r="AJ31" s="212">
        <f>AG31*各種係数!P31</f>
        <v>0</v>
      </c>
      <c r="AK31" s="212">
        <f>AJ31*各種係数!Q31</f>
        <v>0</v>
      </c>
      <c r="AL31" s="212">
        <f>AG31*各種係数!S31</f>
        <v>0</v>
      </c>
      <c r="AM31" s="212">
        <f>AG31*各種係数!T31</f>
        <v>0</v>
      </c>
      <c r="AN31" s="204" t="str">
        <f t="shared" si="5"/>
        <v>208</v>
      </c>
      <c r="AO31" s="205" t="str">
        <f t="shared" si="5"/>
        <v>化学最終製品（医薬品を除く。）</v>
      </c>
      <c r="AP31" s="207">
        <f t="shared" si="10"/>
        <v>0</v>
      </c>
      <c r="AQ31" s="207">
        <f t="shared" si="10"/>
        <v>0</v>
      </c>
      <c r="AR31" s="207">
        <f t="shared" si="10"/>
        <v>0</v>
      </c>
      <c r="AS31" s="207">
        <f t="shared" si="10"/>
        <v>0</v>
      </c>
      <c r="AT31" s="207">
        <f t="shared" si="10"/>
        <v>0</v>
      </c>
      <c r="AU31" s="207">
        <f t="shared" si="10"/>
        <v>0</v>
      </c>
      <c r="AV31" s="207">
        <f t="shared" si="10"/>
        <v>0</v>
      </c>
      <c r="AW31" s="214"/>
      <c r="AX31" s="214"/>
      <c r="AY31" s="215">
        <f>RANK(AP31,$AP$6:$AP$113)+COUNTIF($AP$6:AP31,AP31)-1</f>
        <v>26</v>
      </c>
      <c r="AZ31" s="216" t="str">
        <f t="shared" si="6"/>
        <v>208</v>
      </c>
      <c r="BA31" s="217" t="str">
        <f t="shared" si="6"/>
        <v>化学最終製品（医薬品を除く。）</v>
      </c>
      <c r="BB31" s="218">
        <v>26</v>
      </c>
      <c r="BC31" s="218" t="str">
        <f t="shared" si="1"/>
        <v>208</v>
      </c>
      <c r="BD31" s="219" t="str">
        <f t="shared" si="2"/>
        <v>化学最終製品（医薬品を除く。）</v>
      </c>
      <c r="BE31" s="208">
        <f t="shared" si="7"/>
        <v>0</v>
      </c>
      <c r="BF31" s="220">
        <f t="shared" si="8"/>
        <v>0</v>
      </c>
      <c r="BG31" s="212">
        <f t="shared" si="9"/>
        <v>0</v>
      </c>
      <c r="BH31" s="207">
        <f t="shared" si="3"/>
        <v>0</v>
      </c>
    </row>
    <row r="32" spans="1:60" s="1" customFormat="1" ht="19.899999999999999" customHeight="1">
      <c r="A32" s="182" t="s">
        <v>84</v>
      </c>
      <c r="B32" s="205" t="s">
        <v>83</v>
      </c>
      <c r="C32" s="206">
        <f>計算準備②!J33</f>
        <v>0</v>
      </c>
      <c r="D32" s="207">
        <f>$C32*各種係数!C32</f>
        <v>0</v>
      </c>
      <c r="E32" s="207">
        <f>$C32*各種係数!D32</f>
        <v>0</v>
      </c>
      <c r="F32" s="207">
        <f>$C32*各種係数!E32</f>
        <v>0</v>
      </c>
      <c r="G32" s="207">
        <f>$C32*各種係数!F32</f>
        <v>0</v>
      </c>
      <c r="H32" s="207">
        <f>$C32*各種係数!G32</f>
        <v>0</v>
      </c>
      <c r="I32" s="207">
        <f>$C32*各種係数!H32</f>
        <v>0</v>
      </c>
      <c r="J32" s="207">
        <f>$C32*各種係数!I32</f>
        <v>0</v>
      </c>
      <c r="K32" s="207">
        <f>$C32*各種係数!J32</f>
        <v>0</v>
      </c>
      <c r="L32" s="207">
        <f>$C32*各種係数!K32</f>
        <v>0</v>
      </c>
      <c r="M32" s="207">
        <f t="shared" si="4"/>
        <v>0</v>
      </c>
      <c r="N32" s="207"/>
      <c r="O32" s="208">
        <f>M32*各種係数!N32</f>
        <v>0</v>
      </c>
      <c r="P32" s="208">
        <v>0</v>
      </c>
      <c r="Q32" s="208">
        <f>O32*各種係数!O32</f>
        <v>0</v>
      </c>
      <c r="R32" s="208">
        <f>O32*各種係数!P32</f>
        <v>0</v>
      </c>
      <c r="S32" s="208">
        <f>R32*各種係数!Q32</f>
        <v>0</v>
      </c>
      <c r="T32" s="208">
        <f>O32*各種係数!S32</f>
        <v>0</v>
      </c>
      <c r="U32" s="208">
        <f>O32*各種係数!T32</f>
        <v>0</v>
      </c>
      <c r="V32" s="207">
        <f>P32*各種係数!M32</f>
        <v>0</v>
      </c>
      <c r="W32" s="210">
        <v>0</v>
      </c>
      <c r="X32" s="210">
        <v>0</v>
      </c>
      <c r="Y32" s="210">
        <f>W32*各種係数!O32</f>
        <v>0</v>
      </c>
      <c r="Z32" s="210">
        <f>W32*各種係数!P32</f>
        <v>0</v>
      </c>
      <c r="AA32" s="210">
        <f>Z32*各種係数!Q32</f>
        <v>0</v>
      </c>
      <c r="AB32" s="210">
        <f>W32*各種係数!S32</f>
        <v>0</v>
      </c>
      <c r="AC32" s="210">
        <f>W32*各種係数!T32</f>
        <v>0</v>
      </c>
      <c r="AD32" s="207"/>
      <c r="AE32" s="207">
        <f>$AD$114*各種係数!R32</f>
        <v>0</v>
      </c>
      <c r="AF32" s="207">
        <f>AE32*各種係数!M32</f>
        <v>0</v>
      </c>
      <c r="AG32" s="212">
        <v>0</v>
      </c>
      <c r="AH32" s="212">
        <v>0</v>
      </c>
      <c r="AI32" s="212">
        <f>AG32*各種係数!O32</f>
        <v>0</v>
      </c>
      <c r="AJ32" s="212">
        <f>AG32*各種係数!P32</f>
        <v>0</v>
      </c>
      <c r="AK32" s="212">
        <f>AJ32*各種係数!Q32</f>
        <v>0</v>
      </c>
      <c r="AL32" s="212">
        <f>AG32*各種係数!S32</f>
        <v>0</v>
      </c>
      <c r="AM32" s="212">
        <f>AG32*各種係数!T32</f>
        <v>0</v>
      </c>
      <c r="AN32" s="204" t="str">
        <f t="shared" si="5"/>
        <v>211</v>
      </c>
      <c r="AO32" s="205" t="str">
        <f t="shared" si="5"/>
        <v>石油製品</v>
      </c>
      <c r="AP32" s="207">
        <f t="shared" si="10"/>
        <v>0</v>
      </c>
      <c r="AQ32" s="207">
        <f t="shared" si="10"/>
        <v>0</v>
      </c>
      <c r="AR32" s="207">
        <f t="shared" si="10"/>
        <v>0</v>
      </c>
      <c r="AS32" s="207">
        <f t="shared" si="10"/>
        <v>0</v>
      </c>
      <c r="AT32" s="207">
        <f t="shared" si="10"/>
        <v>0</v>
      </c>
      <c r="AU32" s="207">
        <f t="shared" si="10"/>
        <v>0</v>
      </c>
      <c r="AV32" s="207">
        <f t="shared" si="10"/>
        <v>0</v>
      </c>
      <c r="AW32" s="214"/>
      <c r="AX32" s="214"/>
      <c r="AY32" s="215">
        <f>RANK(AP32,$AP$6:$AP$113)+COUNTIF($AP$6:AP32,AP32)-1</f>
        <v>27</v>
      </c>
      <c r="AZ32" s="216" t="str">
        <f t="shared" si="6"/>
        <v>211</v>
      </c>
      <c r="BA32" s="217" t="str">
        <f t="shared" si="6"/>
        <v>石油製品</v>
      </c>
      <c r="BB32" s="218">
        <v>27</v>
      </c>
      <c r="BC32" s="218" t="str">
        <f t="shared" si="1"/>
        <v>211</v>
      </c>
      <c r="BD32" s="219" t="str">
        <f t="shared" si="2"/>
        <v>石油製品</v>
      </c>
      <c r="BE32" s="208">
        <f t="shared" si="7"/>
        <v>0</v>
      </c>
      <c r="BF32" s="220">
        <f t="shared" si="8"/>
        <v>0</v>
      </c>
      <c r="BG32" s="212">
        <f t="shared" si="9"/>
        <v>0</v>
      </c>
      <c r="BH32" s="207">
        <f t="shared" si="3"/>
        <v>0</v>
      </c>
    </row>
    <row r="33" spans="1:60" s="1" customFormat="1" ht="19.899999999999999" customHeight="1">
      <c r="A33" s="182" t="s">
        <v>227</v>
      </c>
      <c r="B33" s="205" t="s">
        <v>226</v>
      </c>
      <c r="C33" s="206">
        <f>計算準備②!J34</f>
        <v>0</v>
      </c>
      <c r="D33" s="207">
        <f>$C33*各種係数!C33</f>
        <v>0</v>
      </c>
      <c r="E33" s="207">
        <f>$C33*各種係数!D33</f>
        <v>0</v>
      </c>
      <c r="F33" s="207">
        <f>$C33*各種係数!E33</f>
        <v>0</v>
      </c>
      <c r="G33" s="207">
        <f>$C33*各種係数!F33</f>
        <v>0</v>
      </c>
      <c r="H33" s="207">
        <f>$C33*各種係数!G33</f>
        <v>0</v>
      </c>
      <c r="I33" s="207">
        <f>$C33*各種係数!H33</f>
        <v>0</v>
      </c>
      <c r="J33" s="207">
        <f>$C33*各種係数!I33</f>
        <v>0</v>
      </c>
      <c r="K33" s="207">
        <f>$C33*各種係数!J33</f>
        <v>0</v>
      </c>
      <c r="L33" s="207">
        <f>$C33*各種係数!K33</f>
        <v>0</v>
      </c>
      <c r="M33" s="207">
        <f t="shared" si="4"/>
        <v>0</v>
      </c>
      <c r="N33" s="207"/>
      <c r="O33" s="208">
        <f>M33*各種係数!N33</f>
        <v>0</v>
      </c>
      <c r="P33" s="208">
        <v>0</v>
      </c>
      <c r="Q33" s="208">
        <f>O33*各種係数!O33</f>
        <v>0</v>
      </c>
      <c r="R33" s="208">
        <f>O33*各種係数!P33</f>
        <v>0</v>
      </c>
      <c r="S33" s="208">
        <f>R33*各種係数!Q33</f>
        <v>0</v>
      </c>
      <c r="T33" s="208">
        <f>O33*各種係数!S33</f>
        <v>0</v>
      </c>
      <c r="U33" s="208">
        <f>O33*各種係数!T33</f>
        <v>0</v>
      </c>
      <c r="V33" s="207">
        <f>P33*各種係数!M33</f>
        <v>0</v>
      </c>
      <c r="W33" s="210">
        <v>0</v>
      </c>
      <c r="X33" s="210">
        <v>0</v>
      </c>
      <c r="Y33" s="210">
        <f>W33*各種係数!O33</f>
        <v>0</v>
      </c>
      <c r="Z33" s="210">
        <f>W33*各種係数!P33</f>
        <v>0</v>
      </c>
      <c r="AA33" s="210">
        <f>Z33*各種係数!Q33</f>
        <v>0</v>
      </c>
      <c r="AB33" s="210">
        <f>W33*各種係数!S33</f>
        <v>0</v>
      </c>
      <c r="AC33" s="210">
        <f>W33*各種係数!T33</f>
        <v>0</v>
      </c>
      <c r="AD33" s="207"/>
      <c r="AE33" s="207">
        <f>$AD$114*各種係数!R33</f>
        <v>0</v>
      </c>
      <c r="AF33" s="207">
        <f>AE33*各種係数!M33</f>
        <v>0</v>
      </c>
      <c r="AG33" s="212">
        <v>0</v>
      </c>
      <c r="AH33" s="212">
        <v>0</v>
      </c>
      <c r="AI33" s="212">
        <f>AG33*各種係数!O33</f>
        <v>0</v>
      </c>
      <c r="AJ33" s="212">
        <f>AG33*各種係数!P33</f>
        <v>0</v>
      </c>
      <c r="AK33" s="212">
        <f>AJ33*各種係数!Q33</f>
        <v>0</v>
      </c>
      <c r="AL33" s="212">
        <f>AG33*各種係数!S33</f>
        <v>0</v>
      </c>
      <c r="AM33" s="212">
        <f>AG33*各種係数!T33</f>
        <v>0</v>
      </c>
      <c r="AN33" s="204" t="str">
        <f t="shared" si="5"/>
        <v>212</v>
      </c>
      <c r="AO33" s="205" t="str">
        <f t="shared" si="5"/>
        <v>石炭製品</v>
      </c>
      <c r="AP33" s="207">
        <f t="shared" si="10"/>
        <v>0</v>
      </c>
      <c r="AQ33" s="207">
        <f t="shared" si="10"/>
        <v>0</v>
      </c>
      <c r="AR33" s="207">
        <f t="shared" si="10"/>
        <v>0</v>
      </c>
      <c r="AS33" s="207">
        <f t="shared" si="10"/>
        <v>0</v>
      </c>
      <c r="AT33" s="207">
        <f t="shared" si="10"/>
        <v>0</v>
      </c>
      <c r="AU33" s="207">
        <f t="shared" si="10"/>
        <v>0</v>
      </c>
      <c r="AV33" s="207">
        <f t="shared" si="10"/>
        <v>0</v>
      </c>
      <c r="AW33" s="214"/>
      <c r="AX33" s="214"/>
      <c r="AY33" s="215">
        <f>RANK(AP33,$AP$6:$AP$113)+COUNTIF($AP$6:AP33,AP33)-1</f>
        <v>28</v>
      </c>
      <c r="AZ33" s="216" t="str">
        <f t="shared" si="6"/>
        <v>212</v>
      </c>
      <c r="BA33" s="217" t="str">
        <f t="shared" si="6"/>
        <v>石炭製品</v>
      </c>
      <c r="BB33" s="218">
        <v>28</v>
      </c>
      <c r="BC33" s="218" t="str">
        <f t="shared" si="1"/>
        <v>212</v>
      </c>
      <c r="BD33" s="219" t="str">
        <f t="shared" si="2"/>
        <v>石炭製品</v>
      </c>
      <c r="BE33" s="208">
        <f t="shared" si="7"/>
        <v>0</v>
      </c>
      <c r="BF33" s="220">
        <f t="shared" si="8"/>
        <v>0</v>
      </c>
      <c r="BG33" s="212">
        <f t="shared" si="9"/>
        <v>0</v>
      </c>
      <c r="BH33" s="207">
        <f t="shared" si="3"/>
        <v>0</v>
      </c>
    </row>
    <row r="34" spans="1:60" s="1" customFormat="1" ht="19.899999999999999" customHeight="1">
      <c r="A34" s="182" t="s">
        <v>225</v>
      </c>
      <c r="B34" s="205" t="s">
        <v>224</v>
      </c>
      <c r="C34" s="206">
        <f>計算準備②!J35</f>
        <v>0</v>
      </c>
      <c r="D34" s="207">
        <f>$C34*各種係数!C34</f>
        <v>0</v>
      </c>
      <c r="E34" s="207">
        <f>$C34*各種係数!D34</f>
        <v>0</v>
      </c>
      <c r="F34" s="207">
        <f>$C34*各種係数!E34</f>
        <v>0</v>
      </c>
      <c r="G34" s="207">
        <f>$C34*各種係数!F34</f>
        <v>0</v>
      </c>
      <c r="H34" s="207">
        <f>$C34*各種係数!G34</f>
        <v>0</v>
      </c>
      <c r="I34" s="207">
        <f>$C34*各種係数!H34</f>
        <v>0</v>
      </c>
      <c r="J34" s="207">
        <f>$C34*各種係数!I34</f>
        <v>0</v>
      </c>
      <c r="K34" s="207">
        <f>$C34*各種係数!J34</f>
        <v>0</v>
      </c>
      <c r="L34" s="207">
        <f>$C34*各種係数!K34</f>
        <v>0</v>
      </c>
      <c r="M34" s="207">
        <f t="shared" si="4"/>
        <v>0</v>
      </c>
      <c r="N34" s="207"/>
      <c r="O34" s="208">
        <f>M34*各種係数!N34</f>
        <v>0</v>
      </c>
      <c r="P34" s="208">
        <v>0</v>
      </c>
      <c r="Q34" s="208">
        <f>O34*各種係数!O34</f>
        <v>0</v>
      </c>
      <c r="R34" s="208">
        <f>O34*各種係数!P34</f>
        <v>0</v>
      </c>
      <c r="S34" s="208">
        <f>R34*各種係数!Q34</f>
        <v>0</v>
      </c>
      <c r="T34" s="208">
        <f>O34*各種係数!S34</f>
        <v>0</v>
      </c>
      <c r="U34" s="208">
        <f>O34*各種係数!T34</f>
        <v>0</v>
      </c>
      <c r="V34" s="207">
        <f>P34*各種係数!M34</f>
        <v>0</v>
      </c>
      <c r="W34" s="210">
        <v>0</v>
      </c>
      <c r="X34" s="210">
        <v>0</v>
      </c>
      <c r="Y34" s="210">
        <f>W34*各種係数!O34</f>
        <v>0</v>
      </c>
      <c r="Z34" s="210">
        <f>W34*各種係数!P34</f>
        <v>0</v>
      </c>
      <c r="AA34" s="210">
        <f>Z34*各種係数!Q34</f>
        <v>0</v>
      </c>
      <c r="AB34" s="210">
        <f>W34*各種係数!S34</f>
        <v>0</v>
      </c>
      <c r="AC34" s="210">
        <f>W34*各種係数!T34</f>
        <v>0</v>
      </c>
      <c r="AD34" s="207"/>
      <c r="AE34" s="207">
        <f>$AD$114*各種係数!R34</f>
        <v>0</v>
      </c>
      <c r="AF34" s="207">
        <f>AE34*各種係数!M34</f>
        <v>0</v>
      </c>
      <c r="AG34" s="212">
        <v>0</v>
      </c>
      <c r="AH34" s="212">
        <v>0</v>
      </c>
      <c r="AI34" s="212">
        <f>AG34*各種係数!O34</f>
        <v>0</v>
      </c>
      <c r="AJ34" s="212">
        <f>AG34*各種係数!P34</f>
        <v>0</v>
      </c>
      <c r="AK34" s="212">
        <f>AJ34*各種係数!Q34</f>
        <v>0</v>
      </c>
      <c r="AL34" s="212">
        <f>AG34*各種係数!S34</f>
        <v>0</v>
      </c>
      <c r="AM34" s="212">
        <f>AG34*各種係数!T34</f>
        <v>0</v>
      </c>
      <c r="AN34" s="204" t="str">
        <f t="shared" si="5"/>
        <v>221</v>
      </c>
      <c r="AO34" s="205" t="str">
        <f t="shared" si="5"/>
        <v>プラスチック製品</v>
      </c>
      <c r="AP34" s="207">
        <f t="shared" si="10"/>
        <v>0</v>
      </c>
      <c r="AQ34" s="207">
        <f t="shared" si="10"/>
        <v>0</v>
      </c>
      <c r="AR34" s="207">
        <f t="shared" si="10"/>
        <v>0</v>
      </c>
      <c r="AS34" s="207">
        <f t="shared" si="10"/>
        <v>0</v>
      </c>
      <c r="AT34" s="207">
        <f t="shared" si="10"/>
        <v>0</v>
      </c>
      <c r="AU34" s="207">
        <f t="shared" si="10"/>
        <v>0</v>
      </c>
      <c r="AV34" s="207">
        <f t="shared" si="10"/>
        <v>0</v>
      </c>
      <c r="AW34" s="214"/>
      <c r="AX34" s="214"/>
      <c r="AY34" s="215">
        <f>RANK(AP34,$AP$6:$AP$113)+COUNTIF($AP$6:AP34,AP34)-1</f>
        <v>29</v>
      </c>
      <c r="AZ34" s="216" t="str">
        <f t="shared" si="6"/>
        <v>221</v>
      </c>
      <c r="BA34" s="217" t="str">
        <f t="shared" si="6"/>
        <v>プラスチック製品</v>
      </c>
      <c r="BB34" s="218">
        <v>29</v>
      </c>
      <c r="BC34" s="218" t="str">
        <f t="shared" si="1"/>
        <v>221</v>
      </c>
      <c r="BD34" s="219" t="str">
        <f t="shared" si="2"/>
        <v>プラスチック製品</v>
      </c>
      <c r="BE34" s="208">
        <f t="shared" si="7"/>
        <v>0</v>
      </c>
      <c r="BF34" s="220">
        <f t="shared" si="8"/>
        <v>0</v>
      </c>
      <c r="BG34" s="212">
        <f t="shared" si="9"/>
        <v>0</v>
      </c>
      <c r="BH34" s="207">
        <f t="shared" si="3"/>
        <v>0</v>
      </c>
    </row>
    <row r="35" spans="1:60" s="1" customFormat="1" ht="19.899999999999999" customHeight="1">
      <c r="A35" s="182" t="s">
        <v>223</v>
      </c>
      <c r="B35" s="205" t="s">
        <v>222</v>
      </c>
      <c r="C35" s="206">
        <f>計算準備②!J36</f>
        <v>0</v>
      </c>
      <c r="D35" s="207">
        <f>$C35*各種係数!C35</f>
        <v>0</v>
      </c>
      <c r="E35" s="207">
        <f>$C35*各種係数!D35</f>
        <v>0</v>
      </c>
      <c r="F35" s="207">
        <f>$C35*各種係数!E35</f>
        <v>0</v>
      </c>
      <c r="G35" s="207">
        <f>$C35*各種係数!F35</f>
        <v>0</v>
      </c>
      <c r="H35" s="207">
        <f>$C35*各種係数!G35</f>
        <v>0</v>
      </c>
      <c r="I35" s="207">
        <f>$C35*各種係数!H35</f>
        <v>0</v>
      </c>
      <c r="J35" s="207">
        <f>$C35*各種係数!I35</f>
        <v>0</v>
      </c>
      <c r="K35" s="207">
        <f>$C35*各種係数!J35</f>
        <v>0</v>
      </c>
      <c r="L35" s="207">
        <f>$C35*各種係数!K35</f>
        <v>0</v>
      </c>
      <c r="M35" s="207">
        <f t="shared" si="4"/>
        <v>0</v>
      </c>
      <c r="N35" s="207"/>
      <c r="O35" s="208">
        <f>M35*各種係数!N35</f>
        <v>0</v>
      </c>
      <c r="P35" s="208">
        <v>0</v>
      </c>
      <c r="Q35" s="208">
        <f>O35*各種係数!O35</f>
        <v>0</v>
      </c>
      <c r="R35" s="208">
        <f>O35*各種係数!P35</f>
        <v>0</v>
      </c>
      <c r="S35" s="208">
        <f>R35*各種係数!Q35</f>
        <v>0</v>
      </c>
      <c r="T35" s="208">
        <f>O35*各種係数!S35</f>
        <v>0</v>
      </c>
      <c r="U35" s="208">
        <f>O35*各種係数!T35</f>
        <v>0</v>
      </c>
      <c r="V35" s="207">
        <f>P35*各種係数!M35</f>
        <v>0</v>
      </c>
      <c r="W35" s="210">
        <v>0</v>
      </c>
      <c r="X35" s="210">
        <v>0</v>
      </c>
      <c r="Y35" s="210">
        <f>W35*各種係数!O35</f>
        <v>0</v>
      </c>
      <c r="Z35" s="210">
        <f>W35*各種係数!P35</f>
        <v>0</v>
      </c>
      <c r="AA35" s="210">
        <f>Z35*各種係数!Q35</f>
        <v>0</v>
      </c>
      <c r="AB35" s="210">
        <f>W35*各種係数!S35</f>
        <v>0</v>
      </c>
      <c r="AC35" s="210">
        <f>W35*各種係数!T35</f>
        <v>0</v>
      </c>
      <c r="AD35" s="207"/>
      <c r="AE35" s="207">
        <f>$AD$114*各種係数!R35</f>
        <v>0</v>
      </c>
      <c r="AF35" s="207">
        <f>AE35*各種係数!M35</f>
        <v>0</v>
      </c>
      <c r="AG35" s="212">
        <v>0</v>
      </c>
      <c r="AH35" s="212">
        <v>0</v>
      </c>
      <c r="AI35" s="212">
        <f>AG35*各種係数!O35</f>
        <v>0</v>
      </c>
      <c r="AJ35" s="212">
        <f>AG35*各種係数!P35</f>
        <v>0</v>
      </c>
      <c r="AK35" s="212">
        <f>AJ35*各種係数!Q35</f>
        <v>0</v>
      </c>
      <c r="AL35" s="212">
        <f>AG35*各種係数!S35</f>
        <v>0</v>
      </c>
      <c r="AM35" s="212">
        <f>AG35*各種係数!T35</f>
        <v>0</v>
      </c>
      <c r="AN35" s="204" t="str">
        <f t="shared" si="5"/>
        <v>222</v>
      </c>
      <c r="AO35" s="205" t="str">
        <f t="shared" si="5"/>
        <v>ゴム製品</v>
      </c>
      <c r="AP35" s="207">
        <f t="shared" si="10"/>
        <v>0</v>
      </c>
      <c r="AQ35" s="207">
        <f t="shared" si="10"/>
        <v>0</v>
      </c>
      <c r="AR35" s="207">
        <f t="shared" si="10"/>
        <v>0</v>
      </c>
      <c r="AS35" s="207">
        <f t="shared" si="10"/>
        <v>0</v>
      </c>
      <c r="AT35" s="207">
        <f t="shared" si="10"/>
        <v>0</v>
      </c>
      <c r="AU35" s="207">
        <f t="shared" si="10"/>
        <v>0</v>
      </c>
      <c r="AV35" s="207">
        <f t="shared" si="10"/>
        <v>0</v>
      </c>
      <c r="AW35" s="214"/>
      <c r="AX35" s="214"/>
      <c r="AY35" s="215">
        <f>RANK(AP35,$AP$6:$AP$113)+COUNTIF($AP$6:AP35,AP35)-1</f>
        <v>30</v>
      </c>
      <c r="AZ35" s="216" t="str">
        <f t="shared" si="6"/>
        <v>222</v>
      </c>
      <c r="BA35" s="217" t="str">
        <f t="shared" si="6"/>
        <v>ゴム製品</v>
      </c>
      <c r="BB35" s="218">
        <v>30</v>
      </c>
      <c r="BC35" s="218" t="str">
        <f t="shared" si="1"/>
        <v>222</v>
      </c>
      <c r="BD35" s="219" t="str">
        <f t="shared" si="2"/>
        <v>ゴム製品</v>
      </c>
      <c r="BE35" s="208">
        <f t="shared" si="7"/>
        <v>0</v>
      </c>
      <c r="BF35" s="220">
        <f t="shared" si="8"/>
        <v>0</v>
      </c>
      <c r="BG35" s="212">
        <f t="shared" si="9"/>
        <v>0</v>
      </c>
      <c r="BH35" s="207">
        <f t="shared" si="3"/>
        <v>0</v>
      </c>
    </row>
    <row r="36" spans="1:60" s="1" customFormat="1" ht="19.899999999999999" customHeight="1">
      <c r="A36" s="182" t="s">
        <v>91</v>
      </c>
      <c r="B36" s="205" t="s">
        <v>90</v>
      </c>
      <c r="C36" s="206">
        <f>計算準備②!J37</f>
        <v>0</v>
      </c>
      <c r="D36" s="207">
        <f>$C36*各種係数!C36</f>
        <v>0</v>
      </c>
      <c r="E36" s="207">
        <f>$C36*各種係数!D36</f>
        <v>0</v>
      </c>
      <c r="F36" s="207">
        <f>$C36*各種係数!E36</f>
        <v>0</v>
      </c>
      <c r="G36" s="207">
        <f>$C36*各種係数!F36</f>
        <v>0</v>
      </c>
      <c r="H36" s="207">
        <f>$C36*各種係数!G36</f>
        <v>0</v>
      </c>
      <c r="I36" s="207">
        <f>$C36*各種係数!H36</f>
        <v>0</v>
      </c>
      <c r="J36" s="207">
        <f>$C36*各種係数!I36</f>
        <v>0</v>
      </c>
      <c r="K36" s="207">
        <f>$C36*各種係数!J36</f>
        <v>0</v>
      </c>
      <c r="L36" s="207">
        <f>$C36*各種係数!K36</f>
        <v>0</v>
      </c>
      <c r="M36" s="207">
        <f t="shared" si="4"/>
        <v>0</v>
      </c>
      <c r="N36" s="207"/>
      <c r="O36" s="208">
        <f>M36*各種係数!N36</f>
        <v>0</v>
      </c>
      <c r="P36" s="208">
        <v>0</v>
      </c>
      <c r="Q36" s="208">
        <f>O36*各種係数!O36</f>
        <v>0</v>
      </c>
      <c r="R36" s="208">
        <f>O36*各種係数!P36</f>
        <v>0</v>
      </c>
      <c r="S36" s="208">
        <f>R36*各種係数!Q36</f>
        <v>0</v>
      </c>
      <c r="T36" s="208">
        <f>O36*各種係数!S36</f>
        <v>0</v>
      </c>
      <c r="U36" s="208">
        <f>O36*各種係数!T36</f>
        <v>0</v>
      </c>
      <c r="V36" s="207">
        <f>P36*各種係数!M36</f>
        <v>0</v>
      </c>
      <c r="W36" s="210">
        <v>0</v>
      </c>
      <c r="X36" s="210">
        <v>0</v>
      </c>
      <c r="Y36" s="210">
        <f>W36*各種係数!O36</f>
        <v>0</v>
      </c>
      <c r="Z36" s="210">
        <f>W36*各種係数!P36</f>
        <v>0</v>
      </c>
      <c r="AA36" s="210">
        <f>Z36*各種係数!Q36</f>
        <v>0</v>
      </c>
      <c r="AB36" s="210">
        <f>W36*各種係数!S36</f>
        <v>0</v>
      </c>
      <c r="AC36" s="210">
        <f>W36*各種係数!T36</f>
        <v>0</v>
      </c>
      <c r="AD36" s="207"/>
      <c r="AE36" s="207">
        <f>$AD$114*各種係数!R36</f>
        <v>0</v>
      </c>
      <c r="AF36" s="207">
        <f>AE36*各種係数!M36</f>
        <v>0</v>
      </c>
      <c r="AG36" s="212">
        <v>0</v>
      </c>
      <c r="AH36" s="212">
        <v>0</v>
      </c>
      <c r="AI36" s="212">
        <f>AG36*各種係数!O36</f>
        <v>0</v>
      </c>
      <c r="AJ36" s="212">
        <f>AG36*各種係数!P36</f>
        <v>0</v>
      </c>
      <c r="AK36" s="212">
        <f>AJ36*各種係数!Q36</f>
        <v>0</v>
      </c>
      <c r="AL36" s="212">
        <f>AG36*各種係数!S36</f>
        <v>0</v>
      </c>
      <c r="AM36" s="212">
        <f>AG36*各種係数!T36</f>
        <v>0</v>
      </c>
      <c r="AN36" s="204" t="str">
        <f t="shared" si="5"/>
        <v>231</v>
      </c>
      <c r="AO36" s="205" t="str">
        <f t="shared" si="5"/>
        <v>なめし革・革製品・毛皮</v>
      </c>
      <c r="AP36" s="207">
        <f t="shared" si="10"/>
        <v>0</v>
      </c>
      <c r="AQ36" s="207">
        <f t="shared" si="10"/>
        <v>0</v>
      </c>
      <c r="AR36" s="207">
        <f t="shared" si="10"/>
        <v>0</v>
      </c>
      <c r="AS36" s="207">
        <f t="shared" si="10"/>
        <v>0</v>
      </c>
      <c r="AT36" s="207">
        <f t="shared" si="10"/>
        <v>0</v>
      </c>
      <c r="AU36" s="207">
        <f t="shared" si="10"/>
        <v>0</v>
      </c>
      <c r="AV36" s="207">
        <f t="shared" si="10"/>
        <v>0</v>
      </c>
      <c r="AW36" s="214"/>
      <c r="AX36" s="214"/>
      <c r="AY36" s="215">
        <f>RANK(AP36,$AP$6:$AP$113)+COUNTIF($AP$6:AP36,AP36)-1</f>
        <v>31</v>
      </c>
      <c r="AZ36" s="216" t="str">
        <f t="shared" si="6"/>
        <v>231</v>
      </c>
      <c r="BA36" s="217" t="str">
        <f t="shared" si="6"/>
        <v>なめし革・革製品・毛皮</v>
      </c>
      <c r="BB36" s="218">
        <v>31</v>
      </c>
      <c r="BC36" s="218" t="str">
        <f t="shared" si="1"/>
        <v>231</v>
      </c>
      <c r="BD36" s="219" t="str">
        <f t="shared" si="2"/>
        <v>なめし革・革製品・毛皮</v>
      </c>
      <c r="BE36" s="208">
        <f t="shared" si="7"/>
        <v>0</v>
      </c>
      <c r="BF36" s="220">
        <f t="shared" si="8"/>
        <v>0</v>
      </c>
      <c r="BG36" s="212">
        <f t="shared" si="9"/>
        <v>0</v>
      </c>
      <c r="BH36" s="207">
        <f t="shared" si="3"/>
        <v>0</v>
      </c>
    </row>
    <row r="37" spans="1:60" s="1" customFormat="1" ht="19.899999999999999" customHeight="1">
      <c r="A37" s="182" t="s">
        <v>221</v>
      </c>
      <c r="B37" s="205" t="s">
        <v>220</v>
      </c>
      <c r="C37" s="206">
        <f>計算準備②!J38</f>
        <v>0</v>
      </c>
      <c r="D37" s="207">
        <f>$C37*各種係数!C37</f>
        <v>0</v>
      </c>
      <c r="E37" s="207">
        <f>$C37*各種係数!D37</f>
        <v>0</v>
      </c>
      <c r="F37" s="207">
        <f>$C37*各種係数!E37</f>
        <v>0</v>
      </c>
      <c r="G37" s="207">
        <f>$C37*各種係数!F37</f>
        <v>0</v>
      </c>
      <c r="H37" s="207">
        <f>$C37*各種係数!G37</f>
        <v>0</v>
      </c>
      <c r="I37" s="207">
        <f>$C37*各種係数!H37</f>
        <v>0</v>
      </c>
      <c r="J37" s="207">
        <f>$C37*各種係数!I37</f>
        <v>0</v>
      </c>
      <c r="K37" s="207">
        <f>$C37*各種係数!J37</f>
        <v>0</v>
      </c>
      <c r="L37" s="207">
        <f>$C37*各種係数!K37</f>
        <v>0</v>
      </c>
      <c r="M37" s="207">
        <f t="shared" si="4"/>
        <v>0</v>
      </c>
      <c r="N37" s="207"/>
      <c r="O37" s="208">
        <f>M37*各種係数!N37</f>
        <v>0</v>
      </c>
      <c r="P37" s="208">
        <v>0</v>
      </c>
      <c r="Q37" s="208">
        <f>O37*各種係数!O37</f>
        <v>0</v>
      </c>
      <c r="R37" s="208">
        <f>O37*各種係数!P37</f>
        <v>0</v>
      </c>
      <c r="S37" s="208">
        <f>R37*各種係数!Q37</f>
        <v>0</v>
      </c>
      <c r="T37" s="208">
        <f>O37*各種係数!S37</f>
        <v>0</v>
      </c>
      <c r="U37" s="208">
        <f>O37*各種係数!T37</f>
        <v>0</v>
      </c>
      <c r="V37" s="207">
        <f>P37*各種係数!M37</f>
        <v>0</v>
      </c>
      <c r="W37" s="210">
        <v>0</v>
      </c>
      <c r="X37" s="210">
        <v>0</v>
      </c>
      <c r="Y37" s="210">
        <f>W37*各種係数!O37</f>
        <v>0</v>
      </c>
      <c r="Z37" s="210">
        <f>W37*各種係数!P37</f>
        <v>0</v>
      </c>
      <c r="AA37" s="210">
        <f>Z37*各種係数!Q37</f>
        <v>0</v>
      </c>
      <c r="AB37" s="210">
        <f>W37*各種係数!S37</f>
        <v>0</v>
      </c>
      <c r="AC37" s="210">
        <f>W37*各種係数!T37</f>
        <v>0</v>
      </c>
      <c r="AD37" s="207"/>
      <c r="AE37" s="207">
        <f>$AD$114*各種係数!R37</f>
        <v>0</v>
      </c>
      <c r="AF37" s="207">
        <f>AE37*各種係数!M37</f>
        <v>0</v>
      </c>
      <c r="AG37" s="212">
        <v>0</v>
      </c>
      <c r="AH37" s="212">
        <v>0</v>
      </c>
      <c r="AI37" s="212">
        <f>AG37*各種係数!O37</f>
        <v>0</v>
      </c>
      <c r="AJ37" s="212">
        <f>AG37*各種係数!P37</f>
        <v>0</v>
      </c>
      <c r="AK37" s="212">
        <f>AJ37*各種係数!Q37</f>
        <v>0</v>
      </c>
      <c r="AL37" s="212">
        <f>AG37*各種係数!S37</f>
        <v>0</v>
      </c>
      <c r="AM37" s="212">
        <f>AG37*各種係数!T37</f>
        <v>0</v>
      </c>
      <c r="AN37" s="204" t="str">
        <f t="shared" si="5"/>
        <v>251</v>
      </c>
      <c r="AO37" s="205" t="str">
        <f t="shared" si="5"/>
        <v>ガラス・ガラス製品</v>
      </c>
      <c r="AP37" s="207">
        <f t="shared" si="10"/>
        <v>0</v>
      </c>
      <c r="AQ37" s="207">
        <f t="shared" si="10"/>
        <v>0</v>
      </c>
      <c r="AR37" s="207">
        <f t="shared" si="10"/>
        <v>0</v>
      </c>
      <c r="AS37" s="207">
        <f t="shared" si="10"/>
        <v>0</v>
      </c>
      <c r="AT37" s="207">
        <f t="shared" si="10"/>
        <v>0</v>
      </c>
      <c r="AU37" s="207">
        <f t="shared" si="10"/>
        <v>0</v>
      </c>
      <c r="AV37" s="207">
        <f t="shared" si="10"/>
        <v>0</v>
      </c>
      <c r="AW37" s="214"/>
      <c r="AX37" s="214"/>
      <c r="AY37" s="215">
        <f>RANK(AP37,$AP$6:$AP$113)+COUNTIF($AP$6:AP37,AP37)-1</f>
        <v>32</v>
      </c>
      <c r="AZ37" s="216" t="str">
        <f t="shared" si="6"/>
        <v>251</v>
      </c>
      <c r="BA37" s="217" t="str">
        <f t="shared" si="6"/>
        <v>ガラス・ガラス製品</v>
      </c>
      <c r="BB37" s="218">
        <v>32</v>
      </c>
      <c r="BC37" s="218" t="str">
        <f t="shared" si="1"/>
        <v>251</v>
      </c>
      <c r="BD37" s="219" t="str">
        <f t="shared" si="2"/>
        <v>ガラス・ガラス製品</v>
      </c>
      <c r="BE37" s="208">
        <f t="shared" si="7"/>
        <v>0</v>
      </c>
      <c r="BF37" s="220">
        <f t="shared" si="8"/>
        <v>0</v>
      </c>
      <c r="BG37" s="212">
        <f t="shared" si="9"/>
        <v>0</v>
      </c>
      <c r="BH37" s="207">
        <f t="shared" si="3"/>
        <v>0</v>
      </c>
    </row>
    <row r="38" spans="1:60" s="1" customFormat="1" ht="19.899999999999999" customHeight="1">
      <c r="A38" s="182" t="s">
        <v>219</v>
      </c>
      <c r="B38" s="205" t="s">
        <v>218</v>
      </c>
      <c r="C38" s="206">
        <f>計算準備②!J39</f>
        <v>0</v>
      </c>
      <c r="D38" s="207">
        <f>$C38*各種係数!C38</f>
        <v>0</v>
      </c>
      <c r="E38" s="207">
        <f>$C38*各種係数!D38</f>
        <v>0</v>
      </c>
      <c r="F38" s="207">
        <f>$C38*各種係数!E38</f>
        <v>0</v>
      </c>
      <c r="G38" s="207">
        <f>$C38*各種係数!F38</f>
        <v>0</v>
      </c>
      <c r="H38" s="207">
        <f>$C38*各種係数!G38</f>
        <v>0</v>
      </c>
      <c r="I38" s="207">
        <f>$C38*各種係数!H38</f>
        <v>0</v>
      </c>
      <c r="J38" s="207">
        <f>$C38*各種係数!I38</f>
        <v>0</v>
      </c>
      <c r="K38" s="207">
        <f>$C38*各種係数!J38</f>
        <v>0</v>
      </c>
      <c r="L38" s="207">
        <f>$C38*各種係数!K38</f>
        <v>0</v>
      </c>
      <c r="M38" s="207">
        <f t="shared" si="4"/>
        <v>0</v>
      </c>
      <c r="N38" s="207"/>
      <c r="O38" s="208">
        <f>M38*各種係数!N38</f>
        <v>0</v>
      </c>
      <c r="P38" s="208">
        <v>0</v>
      </c>
      <c r="Q38" s="208">
        <f>O38*各種係数!O38</f>
        <v>0</v>
      </c>
      <c r="R38" s="208">
        <f>O38*各種係数!P38</f>
        <v>0</v>
      </c>
      <c r="S38" s="208">
        <f>R38*各種係数!Q38</f>
        <v>0</v>
      </c>
      <c r="T38" s="208">
        <f>O38*各種係数!S38</f>
        <v>0</v>
      </c>
      <c r="U38" s="208">
        <f>O38*各種係数!T38</f>
        <v>0</v>
      </c>
      <c r="V38" s="207">
        <f>P38*各種係数!M38</f>
        <v>0</v>
      </c>
      <c r="W38" s="210">
        <v>0</v>
      </c>
      <c r="X38" s="210">
        <v>0</v>
      </c>
      <c r="Y38" s="210">
        <f>W38*各種係数!O38</f>
        <v>0</v>
      </c>
      <c r="Z38" s="210">
        <f>W38*各種係数!P38</f>
        <v>0</v>
      </c>
      <c r="AA38" s="210">
        <f>Z38*各種係数!Q38</f>
        <v>0</v>
      </c>
      <c r="AB38" s="210">
        <f>W38*各種係数!S38</f>
        <v>0</v>
      </c>
      <c r="AC38" s="210">
        <f>W38*各種係数!T38</f>
        <v>0</v>
      </c>
      <c r="AD38" s="207"/>
      <c r="AE38" s="207">
        <f>$AD$114*各種係数!R38</f>
        <v>0</v>
      </c>
      <c r="AF38" s="207">
        <f>AE38*各種係数!M38</f>
        <v>0</v>
      </c>
      <c r="AG38" s="212">
        <v>0</v>
      </c>
      <c r="AH38" s="212">
        <v>0</v>
      </c>
      <c r="AI38" s="212">
        <f>AG38*各種係数!O38</f>
        <v>0</v>
      </c>
      <c r="AJ38" s="212">
        <f>AG38*各種係数!P38</f>
        <v>0</v>
      </c>
      <c r="AK38" s="212">
        <f>AJ38*各種係数!Q38</f>
        <v>0</v>
      </c>
      <c r="AL38" s="212">
        <f>AG38*各種係数!S38</f>
        <v>0</v>
      </c>
      <c r="AM38" s="212">
        <f>AG38*各種係数!T38</f>
        <v>0</v>
      </c>
      <c r="AN38" s="204" t="str">
        <f t="shared" si="5"/>
        <v>252</v>
      </c>
      <c r="AO38" s="205" t="str">
        <f t="shared" si="5"/>
        <v>セメント・セメント製品</v>
      </c>
      <c r="AP38" s="207">
        <f t="shared" si="10"/>
        <v>0</v>
      </c>
      <c r="AQ38" s="207">
        <f t="shared" si="10"/>
        <v>0</v>
      </c>
      <c r="AR38" s="207">
        <f t="shared" si="10"/>
        <v>0</v>
      </c>
      <c r="AS38" s="207">
        <f t="shared" si="10"/>
        <v>0</v>
      </c>
      <c r="AT38" s="207">
        <f t="shared" si="10"/>
        <v>0</v>
      </c>
      <c r="AU38" s="207">
        <f t="shared" si="10"/>
        <v>0</v>
      </c>
      <c r="AV38" s="207">
        <f t="shared" si="10"/>
        <v>0</v>
      </c>
      <c r="AW38" s="214"/>
      <c r="AX38" s="214"/>
      <c r="AY38" s="215">
        <f>RANK(AP38,$AP$6:$AP$113)+COUNTIF($AP$6:AP38,AP38)-1</f>
        <v>33</v>
      </c>
      <c r="AZ38" s="216" t="str">
        <f t="shared" si="6"/>
        <v>252</v>
      </c>
      <c r="BA38" s="217" t="str">
        <f t="shared" si="6"/>
        <v>セメント・セメント製品</v>
      </c>
      <c r="BB38" s="218">
        <v>33</v>
      </c>
      <c r="BC38" s="218" t="str">
        <f t="shared" si="1"/>
        <v>252</v>
      </c>
      <c r="BD38" s="219" t="str">
        <f t="shared" si="2"/>
        <v>セメント・セメント製品</v>
      </c>
      <c r="BE38" s="208">
        <f t="shared" si="7"/>
        <v>0</v>
      </c>
      <c r="BF38" s="220">
        <f t="shared" si="8"/>
        <v>0</v>
      </c>
      <c r="BG38" s="212">
        <f t="shared" si="9"/>
        <v>0</v>
      </c>
      <c r="BH38" s="207">
        <f t="shared" si="3"/>
        <v>0</v>
      </c>
    </row>
    <row r="39" spans="1:60" s="1" customFormat="1" ht="19.899999999999999" customHeight="1">
      <c r="A39" s="182" t="s">
        <v>89</v>
      </c>
      <c r="B39" s="205" t="s">
        <v>88</v>
      </c>
      <c r="C39" s="206">
        <f>計算準備②!J40</f>
        <v>0</v>
      </c>
      <c r="D39" s="207">
        <f>$C39*各種係数!C39</f>
        <v>0</v>
      </c>
      <c r="E39" s="207">
        <f>$C39*各種係数!D39</f>
        <v>0</v>
      </c>
      <c r="F39" s="207">
        <f>$C39*各種係数!E39</f>
        <v>0</v>
      </c>
      <c r="G39" s="207">
        <f>$C39*各種係数!F39</f>
        <v>0</v>
      </c>
      <c r="H39" s="207">
        <f>$C39*各種係数!G39</f>
        <v>0</v>
      </c>
      <c r="I39" s="207">
        <f>$C39*各種係数!H39</f>
        <v>0</v>
      </c>
      <c r="J39" s="207">
        <f>$C39*各種係数!I39</f>
        <v>0</v>
      </c>
      <c r="K39" s="207">
        <f>$C39*各種係数!J39</f>
        <v>0</v>
      </c>
      <c r="L39" s="207">
        <f>$C39*各種係数!K39</f>
        <v>0</v>
      </c>
      <c r="M39" s="207">
        <f t="shared" si="4"/>
        <v>0</v>
      </c>
      <c r="N39" s="207"/>
      <c r="O39" s="208">
        <f>M39*各種係数!N39</f>
        <v>0</v>
      </c>
      <c r="P39" s="208">
        <v>0</v>
      </c>
      <c r="Q39" s="208">
        <f>O39*各種係数!O39</f>
        <v>0</v>
      </c>
      <c r="R39" s="208">
        <f>O39*各種係数!P39</f>
        <v>0</v>
      </c>
      <c r="S39" s="208">
        <f>R39*各種係数!Q39</f>
        <v>0</v>
      </c>
      <c r="T39" s="208">
        <f>O39*各種係数!S39</f>
        <v>0</v>
      </c>
      <c r="U39" s="208">
        <f>O39*各種係数!T39</f>
        <v>0</v>
      </c>
      <c r="V39" s="207">
        <f>P39*各種係数!M39</f>
        <v>0</v>
      </c>
      <c r="W39" s="210">
        <v>0</v>
      </c>
      <c r="X39" s="210">
        <v>0</v>
      </c>
      <c r="Y39" s="210">
        <f>W39*各種係数!O39</f>
        <v>0</v>
      </c>
      <c r="Z39" s="210">
        <f>W39*各種係数!P39</f>
        <v>0</v>
      </c>
      <c r="AA39" s="210">
        <f>Z39*各種係数!Q39</f>
        <v>0</v>
      </c>
      <c r="AB39" s="210">
        <f>W39*各種係数!S39</f>
        <v>0</v>
      </c>
      <c r="AC39" s="210">
        <f>W39*各種係数!T39</f>
        <v>0</v>
      </c>
      <c r="AD39" s="207"/>
      <c r="AE39" s="207">
        <f>$AD$114*各種係数!R39</f>
        <v>0</v>
      </c>
      <c r="AF39" s="207">
        <f>AE39*各種係数!M39</f>
        <v>0</v>
      </c>
      <c r="AG39" s="212">
        <v>0</v>
      </c>
      <c r="AH39" s="212">
        <v>0</v>
      </c>
      <c r="AI39" s="212">
        <f>AG39*各種係数!O39</f>
        <v>0</v>
      </c>
      <c r="AJ39" s="212">
        <f>AG39*各種係数!P39</f>
        <v>0</v>
      </c>
      <c r="AK39" s="212">
        <f>AJ39*各種係数!Q39</f>
        <v>0</v>
      </c>
      <c r="AL39" s="212">
        <f>AG39*各種係数!S39</f>
        <v>0</v>
      </c>
      <c r="AM39" s="212">
        <f>AG39*各種係数!T39</f>
        <v>0</v>
      </c>
      <c r="AN39" s="204" t="str">
        <f t="shared" si="5"/>
        <v>253</v>
      </c>
      <c r="AO39" s="205" t="str">
        <f t="shared" si="5"/>
        <v>陶磁器</v>
      </c>
      <c r="AP39" s="207">
        <f t="shared" si="10"/>
        <v>0</v>
      </c>
      <c r="AQ39" s="207">
        <f t="shared" si="10"/>
        <v>0</v>
      </c>
      <c r="AR39" s="207">
        <f t="shared" si="10"/>
        <v>0</v>
      </c>
      <c r="AS39" s="207">
        <f t="shared" si="10"/>
        <v>0</v>
      </c>
      <c r="AT39" s="207">
        <f t="shared" si="10"/>
        <v>0</v>
      </c>
      <c r="AU39" s="207">
        <f t="shared" si="10"/>
        <v>0</v>
      </c>
      <c r="AV39" s="207">
        <f t="shared" si="10"/>
        <v>0</v>
      </c>
      <c r="AW39" s="214"/>
      <c r="AX39" s="214"/>
      <c r="AY39" s="215">
        <f>RANK(AP39,$AP$6:$AP$113)+COUNTIF($AP$6:AP39,AP39)-1</f>
        <v>34</v>
      </c>
      <c r="AZ39" s="216" t="str">
        <f t="shared" si="6"/>
        <v>253</v>
      </c>
      <c r="BA39" s="217" t="str">
        <f t="shared" si="6"/>
        <v>陶磁器</v>
      </c>
      <c r="BB39" s="218">
        <v>34</v>
      </c>
      <c r="BC39" s="218" t="str">
        <f t="shared" si="1"/>
        <v>253</v>
      </c>
      <c r="BD39" s="219" t="str">
        <f t="shared" si="2"/>
        <v>陶磁器</v>
      </c>
      <c r="BE39" s="208">
        <f t="shared" si="7"/>
        <v>0</v>
      </c>
      <c r="BF39" s="220">
        <f t="shared" si="8"/>
        <v>0</v>
      </c>
      <c r="BG39" s="212">
        <f t="shared" si="9"/>
        <v>0</v>
      </c>
      <c r="BH39" s="207">
        <f t="shared" si="3"/>
        <v>0</v>
      </c>
    </row>
    <row r="40" spans="1:60" s="1" customFormat="1" ht="19.899999999999999" customHeight="1">
      <c r="A40" s="182" t="s">
        <v>217</v>
      </c>
      <c r="B40" s="205" t="s">
        <v>216</v>
      </c>
      <c r="C40" s="206">
        <f>計算準備②!J41</f>
        <v>0</v>
      </c>
      <c r="D40" s="207">
        <f>$C40*各種係数!C40</f>
        <v>0</v>
      </c>
      <c r="E40" s="207">
        <f>$C40*各種係数!D40</f>
        <v>0</v>
      </c>
      <c r="F40" s="207">
        <f>$C40*各種係数!E40</f>
        <v>0</v>
      </c>
      <c r="G40" s="207">
        <f>$C40*各種係数!F40</f>
        <v>0</v>
      </c>
      <c r="H40" s="207">
        <f>$C40*各種係数!G40</f>
        <v>0</v>
      </c>
      <c r="I40" s="207">
        <f>$C40*各種係数!H40</f>
        <v>0</v>
      </c>
      <c r="J40" s="207">
        <f>$C40*各種係数!I40</f>
        <v>0</v>
      </c>
      <c r="K40" s="207">
        <f>$C40*各種係数!J40</f>
        <v>0</v>
      </c>
      <c r="L40" s="207">
        <f>$C40*各種係数!K40</f>
        <v>0</v>
      </c>
      <c r="M40" s="207">
        <f t="shared" si="4"/>
        <v>0</v>
      </c>
      <c r="N40" s="207"/>
      <c r="O40" s="208">
        <f>M40*各種係数!N40</f>
        <v>0</v>
      </c>
      <c r="P40" s="208">
        <v>0</v>
      </c>
      <c r="Q40" s="208">
        <f>O40*各種係数!O40</f>
        <v>0</v>
      </c>
      <c r="R40" s="208">
        <f>O40*各種係数!P40</f>
        <v>0</v>
      </c>
      <c r="S40" s="208">
        <f>R40*各種係数!Q40</f>
        <v>0</v>
      </c>
      <c r="T40" s="208">
        <f>O40*各種係数!S40</f>
        <v>0</v>
      </c>
      <c r="U40" s="208">
        <f>O40*各種係数!T40</f>
        <v>0</v>
      </c>
      <c r="V40" s="207">
        <f>P40*各種係数!M40</f>
        <v>0</v>
      </c>
      <c r="W40" s="210">
        <v>0</v>
      </c>
      <c r="X40" s="210">
        <v>0</v>
      </c>
      <c r="Y40" s="210">
        <f>W40*各種係数!O40</f>
        <v>0</v>
      </c>
      <c r="Z40" s="210">
        <f>W40*各種係数!P40</f>
        <v>0</v>
      </c>
      <c r="AA40" s="210">
        <f>Z40*各種係数!Q40</f>
        <v>0</v>
      </c>
      <c r="AB40" s="210">
        <f>W40*各種係数!S40</f>
        <v>0</v>
      </c>
      <c r="AC40" s="210">
        <f>W40*各種係数!T40</f>
        <v>0</v>
      </c>
      <c r="AD40" s="207"/>
      <c r="AE40" s="207">
        <f>$AD$114*各種係数!R40</f>
        <v>0</v>
      </c>
      <c r="AF40" s="207">
        <f>AE40*各種係数!M40</f>
        <v>0</v>
      </c>
      <c r="AG40" s="212">
        <v>0</v>
      </c>
      <c r="AH40" s="212">
        <v>0</v>
      </c>
      <c r="AI40" s="212">
        <f>AG40*各種係数!O40</f>
        <v>0</v>
      </c>
      <c r="AJ40" s="212">
        <f>AG40*各種係数!P40</f>
        <v>0</v>
      </c>
      <c r="AK40" s="212">
        <f>AJ40*各種係数!Q40</f>
        <v>0</v>
      </c>
      <c r="AL40" s="212">
        <f>AG40*各種係数!S40</f>
        <v>0</v>
      </c>
      <c r="AM40" s="212">
        <f>AG40*各種係数!T40</f>
        <v>0</v>
      </c>
      <c r="AN40" s="204" t="str">
        <f t="shared" si="5"/>
        <v>259</v>
      </c>
      <c r="AO40" s="205" t="str">
        <f t="shared" si="5"/>
        <v>その他の窯業・土石製品</v>
      </c>
      <c r="AP40" s="207">
        <f t="shared" si="10"/>
        <v>0</v>
      </c>
      <c r="AQ40" s="207">
        <f t="shared" si="10"/>
        <v>0</v>
      </c>
      <c r="AR40" s="207">
        <f t="shared" si="10"/>
        <v>0</v>
      </c>
      <c r="AS40" s="207">
        <f t="shared" si="10"/>
        <v>0</v>
      </c>
      <c r="AT40" s="207">
        <f t="shared" si="10"/>
        <v>0</v>
      </c>
      <c r="AU40" s="207">
        <f t="shared" si="10"/>
        <v>0</v>
      </c>
      <c r="AV40" s="207">
        <f t="shared" si="10"/>
        <v>0</v>
      </c>
      <c r="AW40" s="214"/>
      <c r="AX40" s="214"/>
      <c r="AY40" s="215">
        <f>RANK(AP40,$AP$6:$AP$113)+COUNTIF($AP$6:AP40,AP40)-1</f>
        <v>35</v>
      </c>
      <c r="AZ40" s="216" t="str">
        <f t="shared" si="6"/>
        <v>259</v>
      </c>
      <c r="BA40" s="217" t="str">
        <f t="shared" si="6"/>
        <v>その他の窯業・土石製品</v>
      </c>
      <c r="BB40" s="218">
        <v>35</v>
      </c>
      <c r="BC40" s="218" t="str">
        <f t="shared" si="1"/>
        <v>259</v>
      </c>
      <c r="BD40" s="219" t="str">
        <f t="shared" si="2"/>
        <v>その他の窯業・土石製品</v>
      </c>
      <c r="BE40" s="208">
        <f t="shared" si="7"/>
        <v>0</v>
      </c>
      <c r="BF40" s="220">
        <f t="shared" si="8"/>
        <v>0</v>
      </c>
      <c r="BG40" s="212">
        <f t="shared" si="9"/>
        <v>0</v>
      </c>
      <c r="BH40" s="207">
        <f t="shared" si="3"/>
        <v>0</v>
      </c>
    </row>
    <row r="41" spans="1:60" s="1" customFormat="1" ht="19.899999999999999" customHeight="1">
      <c r="A41" s="182" t="s">
        <v>215</v>
      </c>
      <c r="B41" s="205" t="s">
        <v>214</v>
      </c>
      <c r="C41" s="206">
        <f>計算準備②!J42</f>
        <v>0</v>
      </c>
      <c r="D41" s="207">
        <f>$C41*各種係数!C41</f>
        <v>0</v>
      </c>
      <c r="E41" s="207">
        <f>$C41*各種係数!D41</f>
        <v>0</v>
      </c>
      <c r="F41" s="207">
        <f>$C41*各種係数!E41</f>
        <v>0</v>
      </c>
      <c r="G41" s="207">
        <f>$C41*各種係数!F41</f>
        <v>0</v>
      </c>
      <c r="H41" s="207">
        <f>$C41*各種係数!G41</f>
        <v>0</v>
      </c>
      <c r="I41" s="207">
        <f>$C41*各種係数!H41</f>
        <v>0</v>
      </c>
      <c r="J41" s="207">
        <f>$C41*各種係数!I41</f>
        <v>0</v>
      </c>
      <c r="K41" s="207">
        <f>$C41*各種係数!J41</f>
        <v>0</v>
      </c>
      <c r="L41" s="207">
        <f>$C41*各種係数!K41</f>
        <v>0</v>
      </c>
      <c r="M41" s="207">
        <f t="shared" si="4"/>
        <v>0</v>
      </c>
      <c r="N41" s="207"/>
      <c r="O41" s="208">
        <f>M41*各種係数!N41</f>
        <v>0</v>
      </c>
      <c r="P41" s="208">
        <v>0</v>
      </c>
      <c r="Q41" s="208">
        <f>O41*各種係数!O41</f>
        <v>0</v>
      </c>
      <c r="R41" s="208">
        <f>O41*各種係数!P41</f>
        <v>0</v>
      </c>
      <c r="S41" s="208">
        <f>R41*各種係数!Q41</f>
        <v>0</v>
      </c>
      <c r="T41" s="208">
        <f>O41*各種係数!S41</f>
        <v>0</v>
      </c>
      <c r="U41" s="208">
        <f>O41*各種係数!T41</f>
        <v>0</v>
      </c>
      <c r="V41" s="207">
        <f>P41*各種係数!M41</f>
        <v>0</v>
      </c>
      <c r="W41" s="210">
        <v>0</v>
      </c>
      <c r="X41" s="210">
        <v>0</v>
      </c>
      <c r="Y41" s="210">
        <f>W41*各種係数!O41</f>
        <v>0</v>
      </c>
      <c r="Z41" s="210">
        <f>W41*各種係数!P41</f>
        <v>0</v>
      </c>
      <c r="AA41" s="210">
        <f>Z41*各種係数!Q41</f>
        <v>0</v>
      </c>
      <c r="AB41" s="210">
        <f>W41*各種係数!S41</f>
        <v>0</v>
      </c>
      <c r="AC41" s="210">
        <f>W41*各種係数!T41</f>
        <v>0</v>
      </c>
      <c r="AD41" s="207"/>
      <c r="AE41" s="207">
        <f>$AD$114*各種係数!R41</f>
        <v>0</v>
      </c>
      <c r="AF41" s="207">
        <f>AE41*各種係数!M41</f>
        <v>0</v>
      </c>
      <c r="AG41" s="212">
        <v>0</v>
      </c>
      <c r="AH41" s="212">
        <v>0</v>
      </c>
      <c r="AI41" s="212">
        <f>AG41*各種係数!O41</f>
        <v>0</v>
      </c>
      <c r="AJ41" s="212">
        <f>AG41*各種係数!P41</f>
        <v>0</v>
      </c>
      <c r="AK41" s="212">
        <f>AJ41*各種係数!Q41</f>
        <v>0</v>
      </c>
      <c r="AL41" s="212">
        <f>AG41*各種係数!S41</f>
        <v>0</v>
      </c>
      <c r="AM41" s="212">
        <f>AG41*各種係数!T41</f>
        <v>0</v>
      </c>
      <c r="AN41" s="204" t="str">
        <f t="shared" si="5"/>
        <v>261</v>
      </c>
      <c r="AO41" s="205" t="str">
        <f t="shared" si="5"/>
        <v>銑鉄・粗鋼</v>
      </c>
      <c r="AP41" s="207">
        <f t="shared" si="10"/>
        <v>0</v>
      </c>
      <c r="AQ41" s="207">
        <f t="shared" si="10"/>
        <v>0</v>
      </c>
      <c r="AR41" s="207">
        <f t="shared" si="10"/>
        <v>0</v>
      </c>
      <c r="AS41" s="207">
        <f t="shared" si="10"/>
        <v>0</v>
      </c>
      <c r="AT41" s="207">
        <f t="shared" si="10"/>
        <v>0</v>
      </c>
      <c r="AU41" s="207">
        <f t="shared" si="10"/>
        <v>0</v>
      </c>
      <c r="AV41" s="207">
        <f t="shared" si="10"/>
        <v>0</v>
      </c>
      <c r="AW41" s="214"/>
      <c r="AX41" s="214"/>
      <c r="AY41" s="215">
        <f>RANK(AP41,$AP$6:$AP$113)+COUNTIF($AP$6:AP41,AP41)-1</f>
        <v>36</v>
      </c>
      <c r="AZ41" s="216" t="str">
        <f t="shared" si="6"/>
        <v>261</v>
      </c>
      <c r="BA41" s="217" t="str">
        <f t="shared" si="6"/>
        <v>銑鉄・粗鋼</v>
      </c>
      <c r="BB41" s="218">
        <v>36</v>
      </c>
      <c r="BC41" s="218" t="str">
        <f t="shared" si="1"/>
        <v>261</v>
      </c>
      <c r="BD41" s="219" t="str">
        <f t="shared" si="2"/>
        <v>銑鉄・粗鋼</v>
      </c>
      <c r="BE41" s="208">
        <f t="shared" si="7"/>
        <v>0</v>
      </c>
      <c r="BF41" s="220">
        <f t="shared" si="8"/>
        <v>0</v>
      </c>
      <c r="BG41" s="212">
        <f t="shared" si="9"/>
        <v>0</v>
      </c>
      <c r="BH41" s="207">
        <f t="shared" si="3"/>
        <v>0</v>
      </c>
    </row>
    <row r="42" spans="1:60" s="1" customFormat="1" ht="19.899999999999999" customHeight="1">
      <c r="A42" s="182" t="s">
        <v>213</v>
      </c>
      <c r="B42" s="205" t="s">
        <v>212</v>
      </c>
      <c r="C42" s="206">
        <f>計算準備②!J43</f>
        <v>0</v>
      </c>
      <c r="D42" s="207">
        <f>$C42*各種係数!C42</f>
        <v>0</v>
      </c>
      <c r="E42" s="207">
        <f>$C42*各種係数!D42</f>
        <v>0</v>
      </c>
      <c r="F42" s="207">
        <f>$C42*各種係数!E42</f>
        <v>0</v>
      </c>
      <c r="G42" s="207">
        <f>$C42*各種係数!F42</f>
        <v>0</v>
      </c>
      <c r="H42" s="207">
        <f>$C42*各種係数!G42</f>
        <v>0</v>
      </c>
      <c r="I42" s="207">
        <f>$C42*各種係数!H42</f>
        <v>0</v>
      </c>
      <c r="J42" s="207">
        <f>$C42*各種係数!I42</f>
        <v>0</v>
      </c>
      <c r="K42" s="207">
        <f>$C42*各種係数!J42</f>
        <v>0</v>
      </c>
      <c r="L42" s="207">
        <f>$C42*各種係数!K42</f>
        <v>0</v>
      </c>
      <c r="M42" s="207">
        <f t="shared" si="4"/>
        <v>0</v>
      </c>
      <c r="N42" s="207"/>
      <c r="O42" s="208">
        <f>M42*各種係数!N42</f>
        <v>0</v>
      </c>
      <c r="P42" s="208">
        <v>0</v>
      </c>
      <c r="Q42" s="208">
        <f>O42*各種係数!O42</f>
        <v>0</v>
      </c>
      <c r="R42" s="208">
        <f>O42*各種係数!P42</f>
        <v>0</v>
      </c>
      <c r="S42" s="208">
        <f>R42*各種係数!Q42</f>
        <v>0</v>
      </c>
      <c r="T42" s="208">
        <f>O42*各種係数!S42</f>
        <v>0</v>
      </c>
      <c r="U42" s="208">
        <f>O42*各種係数!T42</f>
        <v>0</v>
      </c>
      <c r="V42" s="207">
        <f>P42*各種係数!M42</f>
        <v>0</v>
      </c>
      <c r="W42" s="210">
        <v>0</v>
      </c>
      <c r="X42" s="210">
        <v>0</v>
      </c>
      <c r="Y42" s="210">
        <f>W42*各種係数!O42</f>
        <v>0</v>
      </c>
      <c r="Z42" s="210">
        <f>W42*各種係数!P42</f>
        <v>0</v>
      </c>
      <c r="AA42" s="210">
        <f>Z42*各種係数!Q42</f>
        <v>0</v>
      </c>
      <c r="AB42" s="210">
        <f>W42*各種係数!S42</f>
        <v>0</v>
      </c>
      <c r="AC42" s="210">
        <f>W42*各種係数!T42</f>
        <v>0</v>
      </c>
      <c r="AD42" s="207"/>
      <c r="AE42" s="207">
        <f>$AD$114*各種係数!R42</f>
        <v>0</v>
      </c>
      <c r="AF42" s="207">
        <f>AE42*各種係数!M42</f>
        <v>0</v>
      </c>
      <c r="AG42" s="212">
        <v>0</v>
      </c>
      <c r="AH42" s="212">
        <v>0</v>
      </c>
      <c r="AI42" s="212">
        <f>AG42*各種係数!O42</f>
        <v>0</v>
      </c>
      <c r="AJ42" s="212">
        <f>AG42*各種係数!P42</f>
        <v>0</v>
      </c>
      <c r="AK42" s="212">
        <f>AJ42*各種係数!Q42</f>
        <v>0</v>
      </c>
      <c r="AL42" s="212">
        <f>AG42*各種係数!S42</f>
        <v>0</v>
      </c>
      <c r="AM42" s="212">
        <f>AG42*各種係数!T42</f>
        <v>0</v>
      </c>
      <c r="AN42" s="204" t="str">
        <f t="shared" si="5"/>
        <v>262</v>
      </c>
      <c r="AO42" s="205" t="str">
        <f t="shared" si="5"/>
        <v>鋼材</v>
      </c>
      <c r="AP42" s="207">
        <f t="shared" si="10"/>
        <v>0</v>
      </c>
      <c r="AQ42" s="207">
        <f t="shared" si="10"/>
        <v>0</v>
      </c>
      <c r="AR42" s="207">
        <f t="shared" si="10"/>
        <v>0</v>
      </c>
      <c r="AS42" s="207">
        <f t="shared" si="10"/>
        <v>0</v>
      </c>
      <c r="AT42" s="207">
        <f t="shared" si="10"/>
        <v>0</v>
      </c>
      <c r="AU42" s="207">
        <f t="shared" si="10"/>
        <v>0</v>
      </c>
      <c r="AV42" s="207">
        <f t="shared" si="10"/>
        <v>0</v>
      </c>
      <c r="AW42" s="214"/>
      <c r="AX42" s="214"/>
      <c r="AY42" s="215">
        <f>RANK(AP42,$AP$6:$AP$113)+COUNTIF($AP$6:AP42,AP42)-1</f>
        <v>37</v>
      </c>
      <c r="AZ42" s="216" t="str">
        <f t="shared" si="6"/>
        <v>262</v>
      </c>
      <c r="BA42" s="217" t="str">
        <f t="shared" si="6"/>
        <v>鋼材</v>
      </c>
      <c r="BB42" s="218">
        <v>37</v>
      </c>
      <c r="BC42" s="218" t="str">
        <f t="shared" si="1"/>
        <v>262</v>
      </c>
      <c r="BD42" s="219" t="str">
        <f t="shared" si="2"/>
        <v>鋼材</v>
      </c>
      <c r="BE42" s="208">
        <f t="shared" si="7"/>
        <v>0</v>
      </c>
      <c r="BF42" s="220">
        <f t="shared" si="8"/>
        <v>0</v>
      </c>
      <c r="BG42" s="212">
        <f t="shared" si="9"/>
        <v>0</v>
      </c>
      <c r="BH42" s="207">
        <f t="shared" si="3"/>
        <v>0</v>
      </c>
    </row>
    <row r="43" spans="1:60" s="1" customFormat="1" ht="19.899999999999999" customHeight="1">
      <c r="A43" s="182" t="s">
        <v>211</v>
      </c>
      <c r="B43" s="205" t="s">
        <v>210</v>
      </c>
      <c r="C43" s="206">
        <f>計算準備②!J44</f>
        <v>0</v>
      </c>
      <c r="D43" s="207">
        <f>$C43*各種係数!C43</f>
        <v>0</v>
      </c>
      <c r="E43" s="207">
        <f>$C43*各種係数!D43</f>
        <v>0</v>
      </c>
      <c r="F43" s="207">
        <f>$C43*各種係数!E43</f>
        <v>0</v>
      </c>
      <c r="G43" s="207">
        <f>$C43*各種係数!F43</f>
        <v>0</v>
      </c>
      <c r="H43" s="207">
        <f>$C43*各種係数!G43</f>
        <v>0</v>
      </c>
      <c r="I43" s="207">
        <f>$C43*各種係数!H43</f>
        <v>0</v>
      </c>
      <c r="J43" s="207">
        <f>$C43*各種係数!I43</f>
        <v>0</v>
      </c>
      <c r="K43" s="207">
        <f>$C43*各種係数!J43</f>
        <v>0</v>
      </c>
      <c r="L43" s="207">
        <f>$C43*各種係数!K43</f>
        <v>0</v>
      </c>
      <c r="M43" s="207">
        <f t="shared" si="4"/>
        <v>0</v>
      </c>
      <c r="N43" s="207"/>
      <c r="O43" s="208">
        <f>M43*各種係数!N43</f>
        <v>0</v>
      </c>
      <c r="P43" s="208">
        <v>0</v>
      </c>
      <c r="Q43" s="208">
        <f>O43*各種係数!O43</f>
        <v>0</v>
      </c>
      <c r="R43" s="208">
        <f>O43*各種係数!P43</f>
        <v>0</v>
      </c>
      <c r="S43" s="208">
        <f>R43*各種係数!Q43</f>
        <v>0</v>
      </c>
      <c r="T43" s="208">
        <f>O43*各種係数!S43</f>
        <v>0</v>
      </c>
      <c r="U43" s="208">
        <f>O43*各種係数!T43</f>
        <v>0</v>
      </c>
      <c r="V43" s="207">
        <f>P43*各種係数!M43</f>
        <v>0</v>
      </c>
      <c r="W43" s="210">
        <v>0</v>
      </c>
      <c r="X43" s="210">
        <v>0</v>
      </c>
      <c r="Y43" s="210">
        <f>W43*各種係数!O43</f>
        <v>0</v>
      </c>
      <c r="Z43" s="210">
        <f>W43*各種係数!P43</f>
        <v>0</v>
      </c>
      <c r="AA43" s="210">
        <f>Z43*各種係数!Q43</f>
        <v>0</v>
      </c>
      <c r="AB43" s="210">
        <f>W43*各種係数!S43</f>
        <v>0</v>
      </c>
      <c r="AC43" s="210">
        <f>W43*各種係数!T43</f>
        <v>0</v>
      </c>
      <c r="AD43" s="207"/>
      <c r="AE43" s="207">
        <f>$AD$114*各種係数!R43</f>
        <v>0</v>
      </c>
      <c r="AF43" s="207">
        <f>AE43*各種係数!M43</f>
        <v>0</v>
      </c>
      <c r="AG43" s="212">
        <v>0</v>
      </c>
      <c r="AH43" s="212">
        <v>0</v>
      </c>
      <c r="AI43" s="212">
        <f>AG43*各種係数!O43</f>
        <v>0</v>
      </c>
      <c r="AJ43" s="212">
        <f>AG43*各種係数!P43</f>
        <v>0</v>
      </c>
      <c r="AK43" s="212">
        <f>AJ43*各種係数!Q43</f>
        <v>0</v>
      </c>
      <c r="AL43" s="212">
        <f>AG43*各種係数!S43</f>
        <v>0</v>
      </c>
      <c r="AM43" s="212">
        <f>AG43*各種係数!T43</f>
        <v>0</v>
      </c>
      <c r="AN43" s="204" t="str">
        <f t="shared" si="5"/>
        <v>263</v>
      </c>
      <c r="AO43" s="205" t="str">
        <f t="shared" si="5"/>
        <v>鋳鍛造品（鉄）</v>
      </c>
      <c r="AP43" s="207">
        <f t="shared" si="10"/>
        <v>0</v>
      </c>
      <c r="AQ43" s="207">
        <f t="shared" si="10"/>
        <v>0</v>
      </c>
      <c r="AR43" s="207">
        <f t="shared" si="10"/>
        <v>0</v>
      </c>
      <c r="AS43" s="207">
        <f t="shared" si="10"/>
        <v>0</v>
      </c>
      <c r="AT43" s="207">
        <f t="shared" si="10"/>
        <v>0</v>
      </c>
      <c r="AU43" s="207">
        <f t="shared" si="10"/>
        <v>0</v>
      </c>
      <c r="AV43" s="207">
        <f t="shared" si="10"/>
        <v>0</v>
      </c>
      <c r="AW43" s="214"/>
      <c r="AX43" s="214"/>
      <c r="AY43" s="215">
        <f>RANK(AP43,$AP$6:$AP$113)+COUNTIF($AP$6:AP43,AP43)-1</f>
        <v>38</v>
      </c>
      <c r="AZ43" s="216" t="str">
        <f t="shared" si="6"/>
        <v>263</v>
      </c>
      <c r="BA43" s="217" t="str">
        <f t="shared" si="6"/>
        <v>鋳鍛造品（鉄）</v>
      </c>
      <c r="BB43" s="218">
        <v>38</v>
      </c>
      <c r="BC43" s="218" t="str">
        <f t="shared" si="1"/>
        <v>263</v>
      </c>
      <c r="BD43" s="219" t="str">
        <f t="shared" si="2"/>
        <v>鋳鍛造品（鉄）</v>
      </c>
      <c r="BE43" s="208">
        <f t="shared" si="7"/>
        <v>0</v>
      </c>
      <c r="BF43" s="220">
        <f t="shared" si="8"/>
        <v>0</v>
      </c>
      <c r="BG43" s="212">
        <f t="shared" si="9"/>
        <v>0</v>
      </c>
      <c r="BH43" s="207">
        <f t="shared" si="3"/>
        <v>0</v>
      </c>
    </row>
    <row r="44" spans="1:60" s="1" customFormat="1" ht="19.899999999999999" customHeight="1">
      <c r="A44" s="182" t="s">
        <v>209</v>
      </c>
      <c r="B44" s="205" t="s">
        <v>208</v>
      </c>
      <c r="C44" s="206">
        <f>計算準備②!J45</f>
        <v>0</v>
      </c>
      <c r="D44" s="207">
        <f>$C44*各種係数!C44</f>
        <v>0</v>
      </c>
      <c r="E44" s="207">
        <f>$C44*各種係数!D44</f>
        <v>0</v>
      </c>
      <c r="F44" s="207">
        <f>$C44*各種係数!E44</f>
        <v>0</v>
      </c>
      <c r="G44" s="207">
        <f>$C44*各種係数!F44</f>
        <v>0</v>
      </c>
      <c r="H44" s="207">
        <f>$C44*各種係数!G44</f>
        <v>0</v>
      </c>
      <c r="I44" s="207">
        <f>$C44*各種係数!H44</f>
        <v>0</v>
      </c>
      <c r="J44" s="207">
        <f>$C44*各種係数!I44</f>
        <v>0</v>
      </c>
      <c r="K44" s="207">
        <f>$C44*各種係数!J44</f>
        <v>0</v>
      </c>
      <c r="L44" s="207">
        <f>$C44*各種係数!K44</f>
        <v>0</v>
      </c>
      <c r="M44" s="207">
        <f t="shared" si="4"/>
        <v>0</v>
      </c>
      <c r="N44" s="207"/>
      <c r="O44" s="208">
        <f>M44*各種係数!N44</f>
        <v>0</v>
      </c>
      <c r="P44" s="208">
        <v>0</v>
      </c>
      <c r="Q44" s="208">
        <f>O44*各種係数!O44</f>
        <v>0</v>
      </c>
      <c r="R44" s="208">
        <f>O44*各種係数!P44</f>
        <v>0</v>
      </c>
      <c r="S44" s="208">
        <f>R44*各種係数!Q44</f>
        <v>0</v>
      </c>
      <c r="T44" s="208">
        <f>O44*各種係数!S44</f>
        <v>0</v>
      </c>
      <c r="U44" s="208">
        <f>O44*各種係数!T44</f>
        <v>0</v>
      </c>
      <c r="V44" s="207">
        <f>P44*各種係数!M44</f>
        <v>0</v>
      </c>
      <c r="W44" s="210">
        <v>0</v>
      </c>
      <c r="X44" s="210">
        <v>0</v>
      </c>
      <c r="Y44" s="210">
        <f>W44*各種係数!O44</f>
        <v>0</v>
      </c>
      <c r="Z44" s="210">
        <f>W44*各種係数!P44</f>
        <v>0</v>
      </c>
      <c r="AA44" s="210">
        <f>Z44*各種係数!Q44</f>
        <v>0</v>
      </c>
      <c r="AB44" s="210">
        <f>W44*各種係数!S44</f>
        <v>0</v>
      </c>
      <c r="AC44" s="210">
        <f>W44*各種係数!T44</f>
        <v>0</v>
      </c>
      <c r="AD44" s="207"/>
      <c r="AE44" s="207">
        <f>$AD$114*各種係数!R44</f>
        <v>0</v>
      </c>
      <c r="AF44" s="207">
        <f>AE44*各種係数!M44</f>
        <v>0</v>
      </c>
      <c r="AG44" s="212">
        <v>0</v>
      </c>
      <c r="AH44" s="212">
        <v>0</v>
      </c>
      <c r="AI44" s="212">
        <f>AG44*各種係数!O44</f>
        <v>0</v>
      </c>
      <c r="AJ44" s="212">
        <f>AG44*各種係数!P44</f>
        <v>0</v>
      </c>
      <c r="AK44" s="212">
        <f>AJ44*各種係数!Q44</f>
        <v>0</v>
      </c>
      <c r="AL44" s="212">
        <f>AG44*各種係数!S44</f>
        <v>0</v>
      </c>
      <c r="AM44" s="212">
        <f>AG44*各種係数!T44</f>
        <v>0</v>
      </c>
      <c r="AN44" s="204" t="str">
        <f t="shared" si="5"/>
        <v>269</v>
      </c>
      <c r="AO44" s="205" t="str">
        <f t="shared" si="5"/>
        <v>その他の鉄鋼製品</v>
      </c>
      <c r="AP44" s="207">
        <f t="shared" si="10"/>
        <v>0</v>
      </c>
      <c r="AQ44" s="207">
        <f t="shared" si="10"/>
        <v>0</v>
      </c>
      <c r="AR44" s="207">
        <f t="shared" si="10"/>
        <v>0</v>
      </c>
      <c r="AS44" s="207">
        <f t="shared" si="10"/>
        <v>0</v>
      </c>
      <c r="AT44" s="207">
        <f t="shared" si="10"/>
        <v>0</v>
      </c>
      <c r="AU44" s="207">
        <f t="shared" si="10"/>
        <v>0</v>
      </c>
      <c r="AV44" s="207">
        <f t="shared" si="10"/>
        <v>0</v>
      </c>
      <c r="AW44" s="214"/>
      <c r="AX44" s="214"/>
      <c r="AY44" s="215">
        <f>RANK(AP44,$AP$6:$AP$113)+COUNTIF($AP$6:AP44,AP44)-1</f>
        <v>39</v>
      </c>
      <c r="AZ44" s="216" t="str">
        <f t="shared" si="6"/>
        <v>269</v>
      </c>
      <c r="BA44" s="217" t="str">
        <f t="shared" si="6"/>
        <v>その他の鉄鋼製品</v>
      </c>
      <c r="BB44" s="218">
        <v>39</v>
      </c>
      <c r="BC44" s="218" t="str">
        <f t="shared" si="1"/>
        <v>269</v>
      </c>
      <c r="BD44" s="219" t="str">
        <f t="shared" si="2"/>
        <v>その他の鉄鋼製品</v>
      </c>
      <c r="BE44" s="208">
        <f t="shared" si="7"/>
        <v>0</v>
      </c>
      <c r="BF44" s="220">
        <f t="shared" si="8"/>
        <v>0</v>
      </c>
      <c r="BG44" s="212">
        <f t="shared" si="9"/>
        <v>0</v>
      </c>
      <c r="BH44" s="207">
        <f t="shared" si="3"/>
        <v>0</v>
      </c>
    </row>
    <row r="45" spans="1:60" s="1" customFormat="1" ht="19.899999999999999" customHeight="1">
      <c r="A45" s="182" t="s">
        <v>207</v>
      </c>
      <c r="B45" s="205" t="s">
        <v>206</v>
      </c>
      <c r="C45" s="206">
        <f>計算準備②!J46</f>
        <v>0</v>
      </c>
      <c r="D45" s="207">
        <f>$C45*各種係数!C45</f>
        <v>0</v>
      </c>
      <c r="E45" s="207">
        <f>$C45*各種係数!D45</f>
        <v>0</v>
      </c>
      <c r="F45" s="207">
        <f>$C45*各種係数!E45</f>
        <v>0</v>
      </c>
      <c r="G45" s="207">
        <f>$C45*各種係数!F45</f>
        <v>0</v>
      </c>
      <c r="H45" s="207">
        <f>$C45*各種係数!G45</f>
        <v>0</v>
      </c>
      <c r="I45" s="207">
        <f>$C45*各種係数!H45</f>
        <v>0</v>
      </c>
      <c r="J45" s="207">
        <f>$C45*各種係数!I45</f>
        <v>0</v>
      </c>
      <c r="K45" s="207">
        <f>$C45*各種係数!J45</f>
        <v>0</v>
      </c>
      <c r="L45" s="207">
        <f>$C45*各種係数!K45</f>
        <v>0</v>
      </c>
      <c r="M45" s="207">
        <f t="shared" si="4"/>
        <v>0</v>
      </c>
      <c r="N45" s="207"/>
      <c r="O45" s="208">
        <f>M45*各種係数!N45</f>
        <v>0</v>
      </c>
      <c r="P45" s="208">
        <v>0</v>
      </c>
      <c r="Q45" s="208">
        <f>O45*各種係数!O45</f>
        <v>0</v>
      </c>
      <c r="R45" s="208">
        <f>O45*各種係数!P45</f>
        <v>0</v>
      </c>
      <c r="S45" s="208">
        <f>R45*各種係数!Q45</f>
        <v>0</v>
      </c>
      <c r="T45" s="208">
        <f>O45*各種係数!S45</f>
        <v>0</v>
      </c>
      <c r="U45" s="208">
        <f>O45*各種係数!T45</f>
        <v>0</v>
      </c>
      <c r="V45" s="207">
        <f>P45*各種係数!M45</f>
        <v>0</v>
      </c>
      <c r="W45" s="210">
        <v>0</v>
      </c>
      <c r="X45" s="210">
        <v>0</v>
      </c>
      <c r="Y45" s="210">
        <f>W45*各種係数!O45</f>
        <v>0</v>
      </c>
      <c r="Z45" s="210">
        <f>W45*各種係数!P45</f>
        <v>0</v>
      </c>
      <c r="AA45" s="210">
        <f>Z45*各種係数!Q45</f>
        <v>0</v>
      </c>
      <c r="AB45" s="210">
        <f>W45*各種係数!S45</f>
        <v>0</v>
      </c>
      <c r="AC45" s="210">
        <f>W45*各種係数!T45</f>
        <v>0</v>
      </c>
      <c r="AD45" s="207"/>
      <c r="AE45" s="207">
        <f>$AD$114*各種係数!R45</f>
        <v>0</v>
      </c>
      <c r="AF45" s="207">
        <f>AE45*各種係数!M45</f>
        <v>0</v>
      </c>
      <c r="AG45" s="212">
        <v>0</v>
      </c>
      <c r="AH45" s="212">
        <v>0</v>
      </c>
      <c r="AI45" s="212">
        <f>AG45*各種係数!O45</f>
        <v>0</v>
      </c>
      <c r="AJ45" s="212">
        <f>AG45*各種係数!P45</f>
        <v>0</v>
      </c>
      <c r="AK45" s="212">
        <f>AJ45*各種係数!Q45</f>
        <v>0</v>
      </c>
      <c r="AL45" s="212">
        <f>AG45*各種係数!S45</f>
        <v>0</v>
      </c>
      <c r="AM45" s="212">
        <f>AG45*各種係数!T45</f>
        <v>0</v>
      </c>
      <c r="AN45" s="204" t="str">
        <f t="shared" si="5"/>
        <v>271</v>
      </c>
      <c r="AO45" s="205" t="str">
        <f t="shared" si="5"/>
        <v>非鉄金属製錬・精製</v>
      </c>
      <c r="AP45" s="207">
        <f t="shared" si="10"/>
        <v>0</v>
      </c>
      <c r="AQ45" s="207">
        <f t="shared" si="10"/>
        <v>0</v>
      </c>
      <c r="AR45" s="207">
        <f t="shared" si="10"/>
        <v>0</v>
      </c>
      <c r="AS45" s="207">
        <f t="shared" si="10"/>
        <v>0</v>
      </c>
      <c r="AT45" s="207">
        <f t="shared" si="10"/>
        <v>0</v>
      </c>
      <c r="AU45" s="207">
        <f t="shared" si="10"/>
        <v>0</v>
      </c>
      <c r="AV45" s="207">
        <f t="shared" si="10"/>
        <v>0</v>
      </c>
      <c r="AW45" s="214"/>
      <c r="AX45" s="214"/>
      <c r="AY45" s="215">
        <f>RANK(AP45,$AP$6:$AP$113)+COUNTIF($AP$6:AP45,AP45)-1</f>
        <v>40</v>
      </c>
      <c r="AZ45" s="216" t="str">
        <f t="shared" si="6"/>
        <v>271</v>
      </c>
      <c r="BA45" s="217" t="str">
        <f t="shared" si="6"/>
        <v>非鉄金属製錬・精製</v>
      </c>
      <c r="BB45" s="218">
        <v>40</v>
      </c>
      <c r="BC45" s="218" t="str">
        <f t="shared" si="1"/>
        <v>271</v>
      </c>
      <c r="BD45" s="219" t="str">
        <f t="shared" si="2"/>
        <v>非鉄金属製錬・精製</v>
      </c>
      <c r="BE45" s="208">
        <f t="shared" si="7"/>
        <v>0</v>
      </c>
      <c r="BF45" s="220">
        <f t="shared" si="8"/>
        <v>0</v>
      </c>
      <c r="BG45" s="212">
        <f t="shared" si="9"/>
        <v>0</v>
      </c>
      <c r="BH45" s="207">
        <f t="shared" si="3"/>
        <v>0</v>
      </c>
    </row>
    <row r="46" spans="1:60" s="1" customFormat="1" ht="19.899999999999999" customHeight="1">
      <c r="A46" s="182" t="s">
        <v>205</v>
      </c>
      <c r="B46" s="205" t="s">
        <v>204</v>
      </c>
      <c r="C46" s="206">
        <f>計算準備②!J47</f>
        <v>0</v>
      </c>
      <c r="D46" s="207">
        <f>$C46*各種係数!C46</f>
        <v>0</v>
      </c>
      <c r="E46" s="207">
        <f>$C46*各種係数!D46</f>
        <v>0</v>
      </c>
      <c r="F46" s="207">
        <f>$C46*各種係数!E46</f>
        <v>0</v>
      </c>
      <c r="G46" s="207">
        <f>$C46*各種係数!F46</f>
        <v>0</v>
      </c>
      <c r="H46" s="207">
        <f>$C46*各種係数!G46</f>
        <v>0</v>
      </c>
      <c r="I46" s="207">
        <f>$C46*各種係数!H46</f>
        <v>0</v>
      </c>
      <c r="J46" s="207">
        <f>$C46*各種係数!I46</f>
        <v>0</v>
      </c>
      <c r="K46" s="207">
        <f>$C46*各種係数!J46</f>
        <v>0</v>
      </c>
      <c r="L46" s="207">
        <f>$C46*各種係数!K46</f>
        <v>0</v>
      </c>
      <c r="M46" s="207">
        <f t="shared" si="4"/>
        <v>0</v>
      </c>
      <c r="N46" s="207"/>
      <c r="O46" s="208">
        <f>M46*各種係数!N46</f>
        <v>0</v>
      </c>
      <c r="P46" s="208">
        <v>0</v>
      </c>
      <c r="Q46" s="208">
        <f>O46*各種係数!O46</f>
        <v>0</v>
      </c>
      <c r="R46" s="208">
        <f>O46*各種係数!P46</f>
        <v>0</v>
      </c>
      <c r="S46" s="208">
        <f>R46*各種係数!Q46</f>
        <v>0</v>
      </c>
      <c r="T46" s="208">
        <f>O46*各種係数!S46</f>
        <v>0</v>
      </c>
      <c r="U46" s="208">
        <f>O46*各種係数!T46</f>
        <v>0</v>
      </c>
      <c r="V46" s="207">
        <f>P46*各種係数!M46</f>
        <v>0</v>
      </c>
      <c r="W46" s="210">
        <v>0</v>
      </c>
      <c r="X46" s="210">
        <v>0</v>
      </c>
      <c r="Y46" s="210">
        <f>W46*各種係数!O46</f>
        <v>0</v>
      </c>
      <c r="Z46" s="210">
        <f>W46*各種係数!P46</f>
        <v>0</v>
      </c>
      <c r="AA46" s="210">
        <f>Z46*各種係数!Q46</f>
        <v>0</v>
      </c>
      <c r="AB46" s="210">
        <f>W46*各種係数!S46</f>
        <v>0</v>
      </c>
      <c r="AC46" s="210">
        <f>W46*各種係数!T46</f>
        <v>0</v>
      </c>
      <c r="AD46" s="207"/>
      <c r="AE46" s="207">
        <f>$AD$114*各種係数!R46</f>
        <v>0</v>
      </c>
      <c r="AF46" s="207">
        <f>AE46*各種係数!M46</f>
        <v>0</v>
      </c>
      <c r="AG46" s="212">
        <v>0</v>
      </c>
      <c r="AH46" s="212">
        <v>0</v>
      </c>
      <c r="AI46" s="212">
        <f>AG46*各種係数!O46</f>
        <v>0</v>
      </c>
      <c r="AJ46" s="212">
        <f>AG46*各種係数!P46</f>
        <v>0</v>
      </c>
      <c r="AK46" s="212">
        <f>AJ46*各種係数!Q46</f>
        <v>0</v>
      </c>
      <c r="AL46" s="212">
        <f>AG46*各種係数!S46</f>
        <v>0</v>
      </c>
      <c r="AM46" s="212">
        <f>AG46*各種係数!T46</f>
        <v>0</v>
      </c>
      <c r="AN46" s="204" t="str">
        <f t="shared" si="5"/>
        <v>272</v>
      </c>
      <c r="AO46" s="205" t="str">
        <f t="shared" si="5"/>
        <v>非鉄金属加工製品</v>
      </c>
      <c r="AP46" s="207">
        <f t="shared" si="10"/>
        <v>0</v>
      </c>
      <c r="AQ46" s="207">
        <f t="shared" si="10"/>
        <v>0</v>
      </c>
      <c r="AR46" s="207">
        <f t="shared" si="10"/>
        <v>0</v>
      </c>
      <c r="AS46" s="207">
        <f t="shared" si="10"/>
        <v>0</v>
      </c>
      <c r="AT46" s="207">
        <f t="shared" si="10"/>
        <v>0</v>
      </c>
      <c r="AU46" s="207">
        <f t="shared" si="10"/>
        <v>0</v>
      </c>
      <c r="AV46" s="207">
        <f t="shared" si="10"/>
        <v>0</v>
      </c>
      <c r="AW46" s="214"/>
      <c r="AX46" s="214"/>
      <c r="AY46" s="215">
        <f>RANK(AP46,$AP$6:$AP$113)+COUNTIF($AP$6:AP46,AP46)-1</f>
        <v>41</v>
      </c>
      <c r="AZ46" s="216" t="str">
        <f t="shared" si="6"/>
        <v>272</v>
      </c>
      <c r="BA46" s="217" t="str">
        <f t="shared" si="6"/>
        <v>非鉄金属加工製品</v>
      </c>
      <c r="BB46" s="218">
        <v>41</v>
      </c>
      <c r="BC46" s="218" t="str">
        <f t="shared" si="1"/>
        <v>272</v>
      </c>
      <c r="BD46" s="219" t="str">
        <f t="shared" si="2"/>
        <v>非鉄金属加工製品</v>
      </c>
      <c r="BE46" s="208">
        <f t="shared" si="7"/>
        <v>0</v>
      </c>
      <c r="BF46" s="220">
        <f t="shared" si="8"/>
        <v>0</v>
      </c>
      <c r="BG46" s="212">
        <f t="shared" si="9"/>
        <v>0</v>
      </c>
      <c r="BH46" s="207">
        <f t="shared" si="3"/>
        <v>0</v>
      </c>
    </row>
    <row r="47" spans="1:60" s="1" customFormat="1" ht="19.899999999999999" customHeight="1">
      <c r="A47" s="182" t="s">
        <v>203</v>
      </c>
      <c r="B47" s="205" t="s">
        <v>202</v>
      </c>
      <c r="C47" s="206">
        <f>計算準備②!J48</f>
        <v>0</v>
      </c>
      <c r="D47" s="207">
        <f>$C47*各種係数!C47</f>
        <v>0</v>
      </c>
      <c r="E47" s="207">
        <f>$C47*各種係数!D47</f>
        <v>0</v>
      </c>
      <c r="F47" s="207">
        <f>$C47*各種係数!E47</f>
        <v>0</v>
      </c>
      <c r="G47" s="207">
        <f>$C47*各種係数!F47</f>
        <v>0</v>
      </c>
      <c r="H47" s="207">
        <f>$C47*各種係数!G47</f>
        <v>0</v>
      </c>
      <c r="I47" s="207">
        <f>$C47*各種係数!H47</f>
        <v>0</v>
      </c>
      <c r="J47" s="207">
        <f>$C47*各種係数!I47</f>
        <v>0</v>
      </c>
      <c r="K47" s="207">
        <f>$C47*各種係数!J47</f>
        <v>0</v>
      </c>
      <c r="L47" s="207">
        <f>$C47*各種係数!K47</f>
        <v>0</v>
      </c>
      <c r="M47" s="207">
        <f t="shared" si="4"/>
        <v>0</v>
      </c>
      <c r="N47" s="207"/>
      <c r="O47" s="208">
        <f>M47*各種係数!N47</f>
        <v>0</v>
      </c>
      <c r="P47" s="208">
        <v>0</v>
      </c>
      <c r="Q47" s="208">
        <f>O47*各種係数!O47</f>
        <v>0</v>
      </c>
      <c r="R47" s="208">
        <f>O47*各種係数!P47</f>
        <v>0</v>
      </c>
      <c r="S47" s="208">
        <f>R47*各種係数!Q47</f>
        <v>0</v>
      </c>
      <c r="T47" s="208">
        <f>O47*各種係数!S47</f>
        <v>0</v>
      </c>
      <c r="U47" s="208">
        <f>O47*各種係数!T47</f>
        <v>0</v>
      </c>
      <c r="V47" s="207">
        <f>P47*各種係数!M47</f>
        <v>0</v>
      </c>
      <c r="W47" s="210">
        <v>0</v>
      </c>
      <c r="X47" s="210">
        <v>0</v>
      </c>
      <c r="Y47" s="210">
        <f>W47*各種係数!O47</f>
        <v>0</v>
      </c>
      <c r="Z47" s="210">
        <f>W47*各種係数!P47</f>
        <v>0</v>
      </c>
      <c r="AA47" s="210">
        <f>Z47*各種係数!Q47</f>
        <v>0</v>
      </c>
      <c r="AB47" s="210">
        <f>W47*各種係数!S47</f>
        <v>0</v>
      </c>
      <c r="AC47" s="210">
        <f>W47*各種係数!T47</f>
        <v>0</v>
      </c>
      <c r="AD47" s="207"/>
      <c r="AE47" s="207">
        <f>$AD$114*各種係数!R47</f>
        <v>0</v>
      </c>
      <c r="AF47" s="207">
        <f>AE47*各種係数!M47</f>
        <v>0</v>
      </c>
      <c r="AG47" s="212">
        <v>0</v>
      </c>
      <c r="AH47" s="212">
        <v>0</v>
      </c>
      <c r="AI47" s="212">
        <f>AG47*各種係数!O47</f>
        <v>0</v>
      </c>
      <c r="AJ47" s="212">
        <f>AG47*各種係数!P47</f>
        <v>0</v>
      </c>
      <c r="AK47" s="212">
        <f>AJ47*各種係数!Q47</f>
        <v>0</v>
      </c>
      <c r="AL47" s="212">
        <f>AG47*各種係数!S47</f>
        <v>0</v>
      </c>
      <c r="AM47" s="212">
        <f>AG47*各種係数!T47</f>
        <v>0</v>
      </c>
      <c r="AN47" s="204" t="str">
        <f t="shared" si="5"/>
        <v>281</v>
      </c>
      <c r="AO47" s="205" t="str">
        <f t="shared" si="5"/>
        <v>建設用・建築用金属製品</v>
      </c>
      <c r="AP47" s="207">
        <f t="shared" si="10"/>
        <v>0</v>
      </c>
      <c r="AQ47" s="207">
        <f t="shared" si="10"/>
        <v>0</v>
      </c>
      <c r="AR47" s="207">
        <f t="shared" si="10"/>
        <v>0</v>
      </c>
      <c r="AS47" s="207">
        <f t="shared" si="10"/>
        <v>0</v>
      </c>
      <c r="AT47" s="207">
        <f t="shared" si="10"/>
        <v>0</v>
      </c>
      <c r="AU47" s="207">
        <f t="shared" si="10"/>
        <v>0</v>
      </c>
      <c r="AV47" s="207">
        <f t="shared" si="10"/>
        <v>0</v>
      </c>
      <c r="AW47" s="214"/>
      <c r="AX47" s="214"/>
      <c r="AY47" s="215">
        <f>RANK(AP47,$AP$6:$AP$113)+COUNTIF($AP$6:AP47,AP47)-1</f>
        <v>42</v>
      </c>
      <c r="AZ47" s="216" t="str">
        <f t="shared" si="6"/>
        <v>281</v>
      </c>
      <c r="BA47" s="217" t="str">
        <f t="shared" si="6"/>
        <v>建設用・建築用金属製品</v>
      </c>
      <c r="BB47" s="218">
        <v>42</v>
      </c>
      <c r="BC47" s="218" t="str">
        <f t="shared" si="1"/>
        <v>281</v>
      </c>
      <c r="BD47" s="219" t="str">
        <f t="shared" si="2"/>
        <v>建設用・建築用金属製品</v>
      </c>
      <c r="BE47" s="208">
        <f t="shared" si="7"/>
        <v>0</v>
      </c>
      <c r="BF47" s="220">
        <f t="shared" si="8"/>
        <v>0</v>
      </c>
      <c r="BG47" s="212">
        <f t="shared" si="9"/>
        <v>0</v>
      </c>
      <c r="BH47" s="207">
        <f t="shared" si="3"/>
        <v>0</v>
      </c>
    </row>
    <row r="48" spans="1:60" s="1" customFormat="1" ht="19.899999999999999" customHeight="1">
      <c r="A48" s="182" t="s">
        <v>201</v>
      </c>
      <c r="B48" s="205" t="s">
        <v>200</v>
      </c>
      <c r="C48" s="206">
        <f>計算準備②!J49</f>
        <v>0</v>
      </c>
      <c r="D48" s="207">
        <f>$C48*各種係数!C48</f>
        <v>0</v>
      </c>
      <c r="E48" s="207">
        <f>$C48*各種係数!D48</f>
        <v>0</v>
      </c>
      <c r="F48" s="207">
        <f>$C48*各種係数!E48</f>
        <v>0</v>
      </c>
      <c r="G48" s="207">
        <f>$C48*各種係数!F48</f>
        <v>0</v>
      </c>
      <c r="H48" s="207">
        <f>$C48*各種係数!G48</f>
        <v>0</v>
      </c>
      <c r="I48" s="207">
        <f>$C48*各種係数!H48</f>
        <v>0</v>
      </c>
      <c r="J48" s="207">
        <f>$C48*各種係数!I48</f>
        <v>0</v>
      </c>
      <c r="K48" s="207">
        <f>$C48*各種係数!J48</f>
        <v>0</v>
      </c>
      <c r="L48" s="207">
        <f>$C48*各種係数!K48</f>
        <v>0</v>
      </c>
      <c r="M48" s="207">
        <f t="shared" si="4"/>
        <v>0</v>
      </c>
      <c r="N48" s="207"/>
      <c r="O48" s="208">
        <f>M48*各種係数!N48</f>
        <v>0</v>
      </c>
      <c r="P48" s="208">
        <v>0</v>
      </c>
      <c r="Q48" s="208">
        <f>O48*各種係数!O48</f>
        <v>0</v>
      </c>
      <c r="R48" s="208">
        <f>O48*各種係数!P48</f>
        <v>0</v>
      </c>
      <c r="S48" s="208">
        <f>R48*各種係数!Q48</f>
        <v>0</v>
      </c>
      <c r="T48" s="208">
        <f>O48*各種係数!S48</f>
        <v>0</v>
      </c>
      <c r="U48" s="208">
        <f>O48*各種係数!T48</f>
        <v>0</v>
      </c>
      <c r="V48" s="207">
        <f>P48*各種係数!M48</f>
        <v>0</v>
      </c>
      <c r="W48" s="210">
        <v>0</v>
      </c>
      <c r="X48" s="210">
        <v>0</v>
      </c>
      <c r="Y48" s="210">
        <f>W48*各種係数!O48</f>
        <v>0</v>
      </c>
      <c r="Z48" s="210">
        <f>W48*各種係数!P48</f>
        <v>0</v>
      </c>
      <c r="AA48" s="210">
        <f>Z48*各種係数!Q48</f>
        <v>0</v>
      </c>
      <c r="AB48" s="210">
        <f>W48*各種係数!S48</f>
        <v>0</v>
      </c>
      <c r="AC48" s="210">
        <f>W48*各種係数!T48</f>
        <v>0</v>
      </c>
      <c r="AD48" s="207"/>
      <c r="AE48" s="207">
        <f>$AD$114*各種係数!R48</f>
        <v>0</v>
      </c>
      <c r="AF48" s="207">
        <f>AE48*各種係数!M48</f>
        <v>0</v>
      </c>
      <c r="AG48" s="212">
        <v>0</v>
      </c>
      <c r="AH48" s="212">
        <v>0</v>
      </c>
      <c r="AI48" s="212">
        <f>AG48*各種係数!O48</f>
        <v>0</v>
      </c>
      <c r="AJ48" s="212">
        <f>AG48*各種係数!P48</f>
        <v>0</v>
      </c>
      <c r="AK48" s="212">
        <f>AJ48*各種係数!Q48</f>
        <v>0</v>
      </c>
      <c r="AL48" s="212">
        <f>AG48*各種係数!S48</f>
        <v>0</v>
      </c>
      <c r="AM48" s="212">
        <f>AG48*各種係数!T48</f>
        <v>0</v>
      </c>
      <c r="AN48" s="204" t="str">
        <f t="shared" si="5"/>
        <v>289</v>
      </c>
      <c r="AO48" s="205" t="str">
        <f t="shared" si="5"/>
        <v>その他の金属製品</v>
      </c>
      <c r="AP48" s="207">
        <f t="shared" si="10"/>
        <v>0</v>
      </c>
      <c r="AQ48" s="207">
        <f t="shared" si="10"/>
        <v>0</v>
      </c>
      <c r="AR48" s="207">
        <f t="shared" si="10"/>
        <v>0</v>
      </c>
      <c r="AS48" s="207">
        <f t="shared" si="10"/>
        <v>0</v>
      </c>
      <c r="AT48" s="207">
        <f t="shared" si="10"/>
        <v>0</v>
      </c>
      <c r="AU48" s="207">
        <f t="shared" si="10"/>
        <v>0</v>
      </c>
      <c r="AV48" s="207">
        <f t="shared" si="10"/>
        <v>0</v>
      </c>
      <c r="AW48" s="214"/>
      <c r="AX48" s="214"/>
      <c r="AY48" s="215">
        <f>RANK(AP48,$AP$6:$AP$113)+COUNTIF($AP$6:AP48,AP48)-1</f>
        <v>43</v>
      </c>
      <c r="AZ48" s="216" t="str">
        <f t="shared" si="6"/>
        <v>289</v>
      </c>
      <c r="BA48" s="217" t="str">
        <f t="shared" si="6"/>
        <v>その他の金属製品</v>
      </c>
      <c r="BB48" s="218">
        <v>43</v>
      </c>
      <c r="BC48" s="218" t="str">
        <f t="shared" si="1"/>
        <v>289</v>
      </c>
      <c r="BD48" s="219" t="str">
        <f t="shared" si="2"/>
        <v>その他の金属製品</v>
      </c>
      <c r="BE48" s="208">
        <f t="shared" si="7"/>
        <v>0</v>
      </c>
      <c r="BF48" s="220">
        <f t="shared" si="8"/>
        <v>0</v>
      </c>
      <c r="BG48" s="212">
        <f t="shared" si="9"/>
        <v>0</v>
      </c>
      <c r="BH48" s="207">
        <f t="shared" si="3"/>
        <v>0</v>
      </c>
    </row>
    <row r="49" spans="1:60" s="1" customFormat="1" ht="19.899999999999999" customHeight="1">
      <c r="A49" s="182" t="s">
        <v>199</v>
      </c>
      <c r="B49" s="205" t="s">
        <v>18</v>
      </c>
      <c r="C49" s="206">
        <f>計算準備②!J50</f>
        <v>0</v>
      </c>
      <c r="D49" s="207">
        <f>$C49*各種係数!C49</f>
        <v>0</v>
      </c>
      <c r="E49" s="207">
        <f>$C49*各種係数!D49</f>
        <v>0</v>
      </c>
      <c r="F49" s="207">
        <f>$C49*各種係数!E49</f>
        <v>0</v>
      </c>
      <c r="G49" s="207">
        <f>$C49*各種係数!F49</f>
        <v>0</v>
      </c>
      <c r="H49" s="207">
        <f>$C49*各種係数!G49</f>
        <v>0</v>
      </c>
      <c r="I49" s="207">
        <f>$C49*各種係数!H49</f>
        <v>0</v>
      </c>
      <c r="J49" s="207">
        <f>$C49*各種係数!I49</f>
        <v>0</v>
      </c>
      <c r="K49" s="207">
        <f>$C49*各種係数!J49</f>
        <v>0</v>
      </c>
      <c r="L49" s="207">
        <f>$C49*各種係数!K49</f>
        <v>0</v>
      </c>
      <c r="M49" s="207">
        <f t="shared" si="4"/>
        <v>0</v>
      </c>
      <c r="N49" s="207"/>
      <c r="O49" s="208">
        <f>M49*各種係数!N49</f>
        <v>0</v>
      </c>
      <c r="P49" s="208">
        <v>0</v>
      </c>
      <c r="Q49" s="208">
        <f>O49*各種係数!O49</f>
        <v>0</v>
      </c>
      <c r="R49" s="208">
        <f>O49*各種係数!P49</f>
        <v>0</v>
      </c>
      <c r="S49" s="208">
        <f>R49*各種係数!Q49</f>
        <v>0</v>
      </c>
      <c r="T49" s="208">
        <f>O49*各種係数!S49</f>
        <v>0</v>
      </c>
      <c r="U49" s="208">
        <f>O49*各種係数!T49</f>
        <v>0</v>
      </c>
      <c r="V49" s="207">
        <f>P49*各種係数!M49</f>
        <v>0</v>
      </c>
      <c r="W49" s="210">
        <v>0</v>
      </c>
      <c r="X49" s="210">
        <v>0</v>
      </c>
      <c r="Y49" s="210">
        <f>W49*各種係数!O49</f>
        <v>0</v>
      </c>
      <c r="Z49" s="210">
        <f>W49*各種係数!P49</f>
        <v>0</v>
      </c>
      <c r="AA49" s="210">
        <f>Z49*各種係数!Q49</f>
        <v>0</v>
      </c>
      <c r="AB49" s="210">
        <f>W49*各種係数!S49</f>
        <v>0</v>
      </c>
      <c r="AC49" s="210">
        <f>W49*各種係数!T49</f>
        <v>0</v>
      </c>
      <c r="AD49" s="207"/>
      <c r="AE49" s="207">
        <f>$AD$114*各種係数!R49</f>
        <v>0</v>
      </c>
      <c r="AF49" s="207">
        <f>AE49*各種係数!M49</f>
        <v>0</v>
      </c>
      <c r="AG49" s="212">
        <v>0</v>
      </c>
      <c r="AH49" s="212">
        <v>0</v>
      </c>
      <c r="AI49" s="212">
        <f>AG49*各種係数!O49</f>
        <v>0</v>
      </c>
      <c r="AJ49" s="212">
        <f>AG49*各種係数!P49</f>
        <v>0</v>
      </c>
      <c r="AK49" s="212">
        <f>AJ49*各種係数!Q49</f>
        <v>0</v>
      </c>
      <c r="AL49" s="212">
        <f>AG49*各種係数!S49</f>
        <v>0</v>
      </c>
      <c r="AM49" s="212">
        <f>AG49*各種係数!T49</f>
        <v>0</v>
      </c>
      <c r="AN49" s="204" t="str">
        <f t="shared" si="5"/>
        <v>291</v>
      </c>
      <c r="AO49" s="205" t="str">
        <f t="shared" si="5"/>
        <v>はん用機械</v>
      </c>
      <c r="AP49" s="207">
        <f t="shared" si="10"/>
        <v>0</v>
      </c>
      <c r="AQ49" s="207">
        <f t="shared" si="10"/>
        <v>0</v>
      </c>
      <c r="AR49" s="207">
        <f t="shared" si="10"/>
        <v>0</v>
      </c>
      <c r="AS49" s="207">
        <f t="shared" si="10"/>
        <v>0</v>
      </c>
      <c r="AT49" s="207">
        <f t="shared" si="10"/>
        <v>0</v>
      </c>
      <c r="AU49" s="207">
        <f t="shared" si="10"/>
        <v>0</v>
      </c>
      <c r="AV49" s="207">
        <f t="shared" si="10"/>
        <v>0</v>
      </c>
      <c r="AW49" s="214"/>
      <c r="AX49" s="214"/>
      <c r="AY49" s="215">
        <f>RANK(AP49,$AP$6:$AP$113)+COUNTIF($AP$6:AP49,AP49)-1</f>
        <v>44</v>
      </c>
      <c r="AZ49" s="216" t="str">
        <f t="shared" si="6"/>
        <v>291</v>
      </c>
      <c r="BA49" s="217" t="str">
        <f t="shared" si="6"/>
        <v>はん用機械</v>
      </c>
      <c r="BB49" s="218">
        <v>44</v>
      </c>
      <c r="BC49" s="218" t="str">
        <f t="shared" si="1"/>
        <v>291</v>
      </c>
      <c r="BD49" s="219" t="str">
        <f t="shared" si="2"/>
        <v>はん用機械</v>
      </c>
      <c r="BE49" s="208">
        <f t="shared" si="7"/>
        <v>0</v>
      </c>
      <c r="BF49" s="220">
        <f t="shared" si="8"/>
        <v>0</v>
      </c>
      <c r="BG49" s="212">
        <f t="shared" si="9"/>
        <v>0</v>
      </c>
      <c r="BH49" s="207">
        <f t="shared" si="3"/>
        <v>0</v>
      </c>
    </row>
    <row r="50" spans="1:60" s="1" customFormat="1" ht="19.899999999999999" customHeight="1">
      <c r="A50" s="182" t="s">
        <v>198</v>
      </c>
      <c r="B50" s="205" t="s">
        <v>19</v>
      </c>
      <c r="C50" s="206">
        <f>計算準備②!J51</f>
        <v>0</v>
      </c>
      <c r="D50" s="207">
        <f>$C50*各種係数!C50</f>
        <v>0</v>
      </c>
      <c r="E50" s="207">
        <f>$C50*各種係数!D50</f>
        <v>0</v>
      </c>
      <c r="F50" s="207">
        <f>$C50*各種係数!E50</f>
        <v>0</v>
      </c>
      <c r="G50" s="207">
        <f>$C50*各種係数!F50</f>
        <v>0</v>
      </c>
      <c r="H50" s="207">
        <f>$C50*各種係数!G50</f>
        <v>0</v>
      </c>
      <c r="I50" s="207">
        <f>$C50*各種係数!H50</f>
        <v>0</v>
      </c>
      <c r="J50" s="207">
        <f>$C50*各種係数!I50</f>
        <v>0</v>
      </c>
      <c r="K50" s="207">
        <f>$C50*各種係数!J50</f>
        <v>0</v>
      </c>
      <c r="L50" s="207">
        <f>$C50*各種係数!K50</f>
        <v>0</v>
      </c>
      <c r="M50" s="207">
        <f t="shared" si="4"/>
        <v>0</v>
      </c>
      <c r="N50" s="207"/>
      <c r="O50" s="208">
        <f>M50*各種係数!N50</f>
        <v>0</v>
      </c>
      <c r="P50" s="208">
        <v>0</v>
      </c>
      <c r="Q50" s="208">
        <f>O50*各種係数!O50</f>
        <v>0</v>
      </c>
      <c r="R50" s="208">
        <f>O50*各種係数!P50</f>
        <v>0</v>
      </c>
      <c r="S50" s="208">
        <f>R50*各種係数!Q50</f>
        <v>0</v>
      </c>
      <c r="T50" s="208">
        <f>O50*各種係数!S50</f>
        <v>0</v>
      </c>
      <c r="U50" s="208">
        <f>O50*各種係数!T50</f>
        <v>0</v>
      </c>
      <c r="V50" s="207">
        <f>P50*各種係数!M50</f>
        <v>0</v>
      </c>
      <c r="W50" s="210">
        <v>0</v>
      </c>
      <c r="X50" s="210">
        <v>0</v>
      </c>
      <c r="Y50" s="210">
        <f>W50*各種係数!O50</f>
        <v>0</v>
      </c>
      <c r="Z50" s="210">
        <f>W50*各種係数!P50</f>
        <v>0</v>
      </c>
      <c r="AA50" s="210">
        <f>Z50*各種係数!Q50</f>
        <v>0</v>
      </c>
      <c r="AB50" s="210">
        <f>W50*各種係数!S50</f>
        <v>0</v>
      </c>
      <c r="AC50" s="210">
        <f>W50*各種係数!T50</f>
        <v>0</v>
      </c>
      <c r="AD50" s="207"/>
      <c r="AE50" s="207">
        <f>$AD$114*各種係数!R50</f>
        <v>0</v>
      </c>
      <c r="AF50" s="207">
        <f>AE50*各種係数!M50</f>
        <v>0</v>
      </c>
      <c r="AG50" s="212">
        <v>0</v>
      </c>
      <c r="AH50" s="212">
        <v>0</v>
      </c>
      <c r="AI50" s="212">
        <f>AG50*各種係数!O50</f>
        <v>0</v>
      </c>
      <c r="AJ50" s="212">
        <f>AG50*各種係数!P50</f>
        <v>0</v>
      </c>
      <c r="AK50" s="212">
        <f>AJ50*各種係数!Q50</f>
        <v>0</v>
      </c>
      <c r="AL50" s="212">
        <f>AG50*各種係数!S50</f>
        <v>0</v>
      </c>
      <c r="AM50" s="212">
        <f>AG50*各種係数!T50</f>
        <v>0</v>
      </c>
      <c r="AN50" s="204" t="str">
        <f t="shared" si="5"/>
        <v>301</v>
      </c>
      <c r="AO50" s="205" t="str">
        <f t="shared" si="5"/>
        <v>生産用機械</v>
      </c>
      <c r="AP50" s="207">
        <f t="shared" si="10"/>
        <v>0</v>
      </c>
      <c r="AQ50" s="207">
        <f t="shared" si="10"/>
        <v>0</v>
      </c>
      <c r="AR50" s="207">
        <f t="shared" si="10"/>
        <v>0</v>
      </c>
      <c r="AS50" s="207">
        <f t="shared" si="10"/>
        <v>0</v>
      </c>
      <c r="AT50" s="207">
        <f t="shared" si="10"/>
        <v>0</v>
      </c>
      <c r="AU50" s="207">
        <f t="shared" si="10"/>
        <v>0</v>
      </c>
      <c r="AV50" s="207">
        <f t="shared" si="10"/>
        <v>0</v>
      </c>
      <c r="AW50" s="214"/>
      <c r="AX50" s="214"/>
      <c r="AY50" s="215">
        <f>RANK(AP50,$AP$6:$AP$113)+COUNTIF($AP$6:AP50,AP50)-1</f>
        <v>45</v>
      </c>
      <c r="AZ50" s="216" t="str">
        <f t="shared" si="6"/>
        <v>301</v>
      </c>
      <c r="BA50" s="217" t="str">
        <f t="shared" si="6"/>
        <v>生産用機械</v>
      </c>
      <c r="BB50" s="218">
        <v>45</v>
      </c>
      <c r="BC50" s="218" t="str">
        <f t="shared" si="1"/>
        <v>301</v>
      </c>
      <c r="BD50" s="219" t="str">
        <f t="shared" si="2"/>
        <v>生産用機械</v>
      </c>
      <c r="BE50" s="208">
        <f t="shared" si="7"/>
        <v>0</v>
      </c>
      <c r="BF50" s="220">
        <f t="shared" si="8"/>
        <v>0</v>
      </c>
      <c r="BG50" s="212">
        <f t="shared" si="9"/>
        <v>0</v>
      </c>
      <c r="BH50" s="207">
        <f t="shared" si="3"/>
        <v>0</v>
      </c>
    </row>
    <row r="51" spans="1:60" s="1" customFormat="1" ht="19.899999999999999" customHeight="1">
      <c r="A51" s="182" t="s">
        <v>197</v>
      </c>
      <c r="B51" s="205" t="s">
        <v>20</v>
      </c>
      <c r="C51" s="206">
        <f>計算準備②!J52</f>
        <v>0</v>
      </c>
      <c r="D51" s="207">
        <f>$C51*各種係数!C51</f>
        <v>0</v>
      </c>
      <c r="E51" s="207">
        <f>$C51*各種係数!D51</f>
        <v>0</v>
      </c>
      <c r="F51" s="207">
        <f>$C51*各種係数!E51</f>
        <v>0</v>
      </c>
      <c r="G51" s="207">
        <f>$C51*各種係数!F51</f>
        <v>0</v>
      </c>
      <c r="H51" s="207">
        <f>$C51*各種係数!G51</f>
        <v>0</v>
      </c>
      <c r="I51" s="207">
        <f>$C51*各種係数!H51</f>
        <v>0</v>
      </c>
      <c r="J51" s="207">
        <f>$C51*各種係数!I51</f>
        <v>0</v>
      </c>
      <c r="K51" s="207">
        <f>$C51*各種係数!J51</f>
        <v>0</v>
      </c>
      <c r="L51" s="207">
        <f>$C51*各種係数!K51</f>
        <v>0</v>
      </c>
      <c r="M51" s="207">
        <f t="shared" si="4"/>
        <v>0</v>
      </c>
      <c r="N51" s="207"/>
      <c r="O51" s="208">
        <f>M51*各種係数!N51</f>
        <v>0</v>
      </c>
      <c r="P51" s="208">
        <v>0</v>
      </c>
      <c r="Q51" s="208">
        <f>O51*各種係数!O51</f>
        <v>0</v>
      </c>
      <c r="R51" s="208">
        <f>O51*各種係数!P51</f>
        <v>0</v>
      </c>
      <c r="S51" s="208">
        <f>R51*各種係数!Q51</f>
        <v>0</v>
      </c>
      <c r="T51" s="208">
        <f>O51*各種係数!S51</f>
        <v>0</v>
      </c>
      <c r="U51" s="208">
        <f>O51*各種係数!T51</f>
        <v>0</v>
      </c>
      <c r="V51" s="207">
        <f>P51*各種係数!M51</f>
        <v>0</v>
      </c>
      <c r="W51" s="210">
        <v>0</v>
      </c>
      <c r="X51" s="210">
        <v>0</v>
      </c>
      <c r="Y51" s="210">
        <f>W51*各種係数!O51</f>
        <v>0</v>
      </c>
      <c r="Z51" s="210">
        <f>W51*各種係数!P51</f>
        <v>0</v>
      </c>
      <c r="AA51" s="210">
        <f>Z51*各種係数!Q51</f>
        <v>0</v>
      </c>
      <c r="AB51" s="210">
        <f>W51*各種係数!S51</f>
        <v>0</v>
      </c>
      <c r="AC51" s="210">
        <f>W51*各種係数!T51</f>
        <v>0</v>
      </c>
      <c r="AD51" s="207"/>
      <c r="AE51" s="207">
        <f>$AD$114*各種係数!R51</f>
        <v>0</v>
      </c>
      <c r="AF51" s="207">
        <f>AE51*各種係数!M51</f>
        <v>0</v>
      </c>
      <c r="AG51" s="212">
        <v>0</v>
      </c>
      <c r="AH51" s="212">
        <v>0</v>
      </c>
      <c r="AI51" s="212">
        <f>AG51*各種係数!O51</f>
        <v>0</v>
      </c>
      <c r="AJ51" s="212">
        <f>AG51*各種係数!P51</f>
        <v>0</v>
      </c>
      <c r="AK51" s="212">
        <f>AJ51*各種係数!Q51</f>
        <v>0</v>
      </c>
      <c r="AL51" s="212">
        <f>AG51*各種係数!S51</f>
        <v>0</v>
      </c>
      <c r="AM51" s="212">
        <f>AG51*各種係数!T51</f>
        <v>0</v>
      </c>
      <c r="AN51" s="204" t="str">
        <f t="shared" si="5"/>
        <v>311</v>
      </c>
      <c r="AO51" s="205" t="str">
        <f t="shared" si="5"/>
        <v>業務用機械</v>
      </c>
      <c r="AP51" s="207">
        <f t="shared" si="10"/>
        <v>0</v>
      </c>
      <c r="AQ51" s="207">
        <f t="shared" si="10"/>
        <v>0</v>
      </c>
      <c r="AR51" s="207">
        <f t="shared" si="10"/>
        <v>0</v>
      </c>
      <c r="AS51" s="207">
        <f t="shared" si="10"/>
        <v>0</v>
      </c>
      <c r="AT51" s="207">
        <f t="shared" si="10"/>
        <v>0</v>
      </c>
      <c r="AU51" s="207">
        <f t="shared" si="10"/>
        <v>0</v>
      </c>
      <c r="AV51" s="207">
        <f t="shared" si="10"/>
        <v>0</v>
      </c>
      <c r="AW51" s="214"/>
      <c r="AX51" s="214"/>
      <c r="AY51" s="215">
        <f>RANK(AP51,$AP$6:$AP$113)+COUNTIF($AP$6:AP51,AP51)-1</f>
        <v>46</v>
      </c>
      <c r="AZ51" s="216" t="str">
        <f t="shared" si="6"/>
        <v>311</v>
      </c>
      <c r="BA51" s="217" t="str">
        <f t="shared" si="6"/>
        <v>業務用機械</v>
      </c>
      <c r="BB51" s="218">
        <v>46</v>
      </c>
      <c r="BC51" s="218" t="str">
        <f t="shared" si="1"/>
        <v>311</v>
      </c>
      <c r="BD51" s="219" t="str">
        <f t="shared" si="2"/>
        <v>業務用機械</v>
      </c>
      <c r="BE51" s="208">
        <f t="shared" si="7"/>
        <v>0</v>
      </c>
      <c r="BF51" s="220">
        <f t="shared" si="8"/>
        <v>0</v>
      </c>
      <c r="BG51" s="212">
        <f t="shared" si="9"/>
        <v>0</v>
      </c>
      <c r="BH51" s="207">
        <f t="shared" si="3"/>
        <v>0</v>
      </c>
    </row>
    <row r="52" spans="1:60" s="1" customFormat="1" ht="19.899999999999999" customHeight="1">
      <c r="A52" s="182" t="s">
        <v>196</v>
      </c>
      <c r="B52" s="205" t="s">
        <v>195</v>
      </c>
      <c r="C52" s="206">
        <f>計算準備②!J53</f>
        <v>0</v>
      </c>
      <c r="D52" s="207">
        <f>$C52*各種係数!C52</f>
        <v>0</v>
      </c>
      <c r="E52" s="207">
        <f>$C52*各種係数!D52</f>
        <v>0</v>
      </c>
      <c r="F52" s="207">
        <f>$C52*各種係数!E52</f>
        <v>0</v>
      </c>
      <c r="G52" s="207">
        <f>$C52*各種係数!F52</f>
        <v>0</v>
      </c>
      <c r="H52" s="207">
        <f>$C52*各種係数!G52</f>
        <v>0</v>
      </c>
      <c r="I52" s="207">
        <f>$C52*各種係数!H52</f>
        <v>0</v>
      </c>
      <c r="J52" s="207">
        <f>$C52*各種係数!I52</f>
        <v>0</v>
      </c>
      <c r="K52" s="207">
        <f>$C52*各種係数!J52</f>
        <v>0</v>
      </c>
      <c r="L52" s="207">
        <f>$C52*各種係数!K52</f>
        <v>0</v>
      </c>
      <c r="M52" s="207">
        <f t="shared" si="4"/>
        <v>0</v>
      </c>
      <c r="N52" s="207"/>
      <c r="O52" s="208">
        <f>M52*各種係数!N52</f>
        <v>0</v>
      </c>
      <c r="P52" s="208">
        <v>0</v>
      </c>
      <c r="Q52" s="208">
        <f>O52*各種係数!O52</f>
        <v>0</v>
      </c>
      <c r="R52" s="208">
        <f>O52*各種係数!P52</f>
        <v>0</v>
      </c>
      <c r="S52" s="208">
        <f>R52*各種係数!Q52</f>
        <v>0</v>
      </c>
      <c r="T52" s="208">
        <f>O52*各種係数!S52</f>
        <v>0</v>
      </c>
      <c r="U52" s="208">
        <f>O52*各種係数!T52</f>
        <v>0</v>
      </c>
      <c r="V52" s="207">
        <f>P52*各種係数!M52</f>
        <v>0</v>
      </c>
      <c r="W52" s="210">
        <v>0</v>
      </c>
      <c r="X52" s="210">
        <v>0</v>
      </c>
      <c r="Y52" s="210">
        <f>W52*各種係数!O52</f>
        <v>0</v>
      </c>
      <c r="Z52" s="210">
        <f>W52*各種係数!P52</f>
        <v>0</v>
      </c>
      <c r="AA52" s="210">
        <f>Z52*各種係数!Q52</f>
        <v>0</v>
      </c>
      <c r="AB52" s="210">
        <f>W52*各種係数!S52</f>
        <v>0</v>
      </c>
      <c r="AC52" s="210">
        <f>W52*各種係数!T52</f>
        <v>0</v>
      </c>
      <c r="AD52" s="207"/>
      <c r="AE52" s="207">
        <f>$AD$114*各種係数!R52</f>
        <v>0</v>
      </c>
      <c r="AF52" s="207">
        <f>AE52*各種係数!M52</f>
        <v>0</v>
      </c>
      <c r="AG52" s="212">
        <v>0</v>
      </c>
      <c r="AH52" s="212">
        <v>0</v>
      </c>
      <c r="AI52" s="212">
        <f>AG52*各種係数!O52</f>
        <v>0</v>
      </c>
      <c r="AJ52" s="212">
        <f>AG52*各種係数!P52</f>
        <v>0</v>
      </c>
      <c r="AK52" s="212">
        <f>AJ52*各種係数!Q52</f>
        <v>0</v>
      </c>
      <c r="AL52" s="212">
        <f>AG52*各種係数!S52</f>
        <v>0</v>
      </c>
      <c r="AM52" s="212">
        <f>AG52*各種係数!T52</f>
        <v>0</v>
      </c>
      <c r="AN52" s="204" t="str">
        <f t="shared" si="5"/>
        <v>321</v>
      </c>
      <c r="AO52" s="205" t="str">
        <f t="shared" si="5"/>
        <v>電子デバイス</v>
      </c>
      <c r="AP52" s="207">
        <f t="shared" si="10"/>
        <v>0</v>
      </c>
      <c r="AQ52" s="207">
        <f t="shared" si="10"/>
        <v>0</v>
      </c>
      <c r="AR52" s="207">
        <f t="shared" si="10"/>
        <v>0</v>
      </c>
      <c r="AS52" s="207">
        <f t="shared" si="10"/>
        <v>0</v>
      </c>
      <c r="AT52" s="207">
        <f t="shared" si="10"/>
        <v>0</v>
      </c>
      <c r="AU52" s="207">
        <f t="shared" si="10"/>
        <v>0</v>
      </c>
      <c r="AV52" s="207">
        <f t="shared" si="10"/>
        <v>0</v>
      </c>
      <c r="AW52" s="214"/>
      <c r="AX52" s="214"/>
      <c r="AY52" s="215">
        <f>RANK(AP52,$AP$6:$AP$113)+COUNTIF($AP$6:AP52,AP52)-1</f>
        <v>47</v>
      </c>
      <c r="AZ52" s="216" t="str">
        <f t="shared" si="6"/>
        <v>321</v>
      </c>
      <c r="BA52" s="217" t="str">
        <f t="shared" si="6"/>
        <v>電子デバイス</v>
      </c>
      <c r="BB52" s="218">
        <v>47</v>
      </c>
      <c r="BC52" s="218" t="str">
        <f t="shared" si="1"/>
        <v>321</v>
      </c>
      <c r="BD52" s="219" t="str">
        <f t="shared" si="2"/>
        <v>電子デバイス</v>
      </c>
      <c r="BE52" s="208">
        <f t="shared" si="7"/>
        <v>0</v>
      </c>
      <c r="BF52" s="220">
        <f t="shared" si="8"/>
        <v>0</v>
      </c>
      <c r="BG52" s="212">
        <f t="shared" si="9"/>
        <v>0</v>
      </c>
      <c r="BH52" s="207">
        <f t="shared" si="3"/>
        <v>0</v>
      </c>
    </row>
    <row r="53" spans="1:60" s="1" customFormat="1" ht="19.899999999999999" customHeight="1">
      <c r="A53" s="182" t="s">
        <v>194</v>
      </c>
      <c r="B53" s="205" t="s">
        <v>193</v>
      </c>
      <c r="C53" s="206">
        <f>計算準備②!J54</f>
        <v>0</v>
      </c>
      <c r="D53" s="207">
        <f>$C53*各種係数!C53</f>
        <v>0</v>
      </c>
      <c r="E53" s="207">
        <f>$C53*各種係数!D53</f>
        <v>0</v>
      </c>
      <c r="F53" s="207">
        <f>$C53*各種係数!E53</f>
        <v>0</v>
      </c>
      <c r="G53" s="207">
        <f>$C53*各種係数!F53</f>
        <v>0</v>
      </c>
      <c r="H53" s="207">
        <f>$C53*各種係数!G53</f>
        <v>0</v>
      </c>
      <c r="I53" s="207">
        <f>$C53*各種係数!H53</f>
        <v>0</v>
      </c>
      <c r="J53" s="207">
        <f>$C53*各種係数!I53</f>
        <v>0</v>
      </c>
      <c r="K53" s="207">
        <f>$C53*各種係数!J53</f>
        <v>0</v>
      </c>
      <c r="L53" s="207">
        <f>$C53*各種係数!K53</f>
        <v>0</v>
      </c>
      <c r="M53" s="207">
        <f t="shared" si="4"/>
        <v>0</v>
      </c>
      <c r="N53" s="207"/>
      <c r="O53" s="208">
        <f>M53*各種係数!N53</f>
        <v>0</v>
      </c>
      <c r="P53" s="208">
        <v>0</v>
      </c>
      <c r="Q53" s="208">
        <f>O53*各種係数!O53</f>
        <v>0</v>
      </c>
      <c r="R53" s="208">
        <f>O53*各種係数!P53</f>
        <v>0</v>
      </c>
      <c r="S53" s="208">
        <f>R53*各種係数!Q53</f>
        <v>0</v>
      </c>
      <c r="T53" s="208">
        <f>O53*各種係数!S53</f>
        <v>0</v>
      </c>
      <c r="U53" s="208">
        <f>O53*各種係数!T53</f>
        <v>0</v>
      </c>
      <c r="V53" s="207">
        <f>P53*各種係数!M53</f>
        <v>0</v>
      </c>
      <c r="W53" s="210">
        <v>0</v>
      </c>
      <c r="X53" s="210">
        <v>0</v>
      </c>
      <c r="Y53" s="210">
        <f>W53*各種係数!O53</f>
        <v>0</v>
      </c>
      <c r="Z53" s="210">
        <f>W53*各種係数!P53</f>
        <v>0</v>
      </c>
      <c r="AA53" s="210">
        <f>Z53*各種係数!Q53</f>
        <v>0</v>
      </c>
      <c r="AB53" s="210">
        <f>W53*各種係数!S53</f>
        <v>0</v>
      </c>
      <c r="AC53" s="210">
        <f>W53*各種係数!T53</f>
        <v>0</v>
      </c>
      <c r="AD53" s="207"/>
      <c r="AE53" s="207">
        <f>$AD$114*各種係数!R53</f>
        <v>0</v>
      </c>
      <c r="AF53" s="207">
        <f>AE53*各種係数!M53</f>
        <v>0</v>
      </c>
      <c r="AG53" s="212">
        <v>0</v>
      </c>
      <c r="AH53" s="212">
        <v>0</v>
      </c>
      <c r="AI53" s="212">
        <f>AG53*各種係数!O53</f>
        <v>0</v>
      </c>
      <c r="AJ53" s="212">
        <f>AG53*各種係数!P53</f>
        <v>0</v>
      </c>
      <c r="AK53" s="212">
        <f>AJ53*各種係数!Q53</f>
        <v>0</v>
      </c>
      <c r="AL53" s="212">
        <f>AG53*各種係数!S53</f>
        <v>0</v>
      </c>
      <c r="AM53" s="212">
        <f>AG53*各種係数!T53</f>
        <v>0</v>
      </c>
      <c r="AN53" s="204" t="str">
        <f t="shared" si="5"/>
        <v>329</v>
      </c>
      <c r="AO53" s="205" t="str">
        <f t="shared" si="5"/>
        <v>その他の電子部品</v>
      </c>
      <c r="AP53" s="207">
        <f t="shared" si="10"/>
        <v>0</v>
      </c>
      <c r="AQ53" s="207">
        <f t="shared" si="10"/>
        <v>0</v>
      </c>
      <c r="AR53" s="207">
        <f t="shared" si="10"/>
        <v>0</v>
      </c>
      <c r="AS53" s="207">
        <f t="shared" si="10"/>
        <v>0</v>
      </c>
      <c r="AT53" s="207">
        <f t="shared" si="10"/>
        <v>0</v>
      </c>
      <c r="AU53" s="207">
        <f t="shared" si="10"/>
        <v>0</v>
      </c>
      <c r="AV53" s="207">
        <f t="shared" si="10"/>
        <v>0</v>
      </c>
      <c r="AW53" s="214"/>
      <c r="AX53" s="214"/>
      <c r="AY53" s="215">
        <f>RANK(AP53,$AP$6:$AP$113)+COUNTIF($AP$6:AP53,AP53)-1</f>
        <v>48</v>
      </c>
      <c r="AZ53" s="216" t="str">
        <f t="shared" si="6"/>
        <v>329</v>
      </c>
      <c r="BA53" s="217" t="str">
        <f t="shared" si="6"/>
        <v>その他の電子部品</v>
      </c>
      <c r="BB53" s="218">
        <v>48</v>
      </c>
      <c r="BC53" s="218" t="str">
        <f t="shared" si="1"/>
        <v>329</v>
      </c>
      <c r="BD53" s="219" t="str">
        <f t="shared" si="2"/>
        <v>その他の電子部品</v>
      </c>
      <c r="BE53" s="208">
        <f t="shared" si="7"/>
        <v>0</v>
      </c>
      <c r="BF53" s="220">
        <f t="shared" si="8"/>
        <v>0</v>
      </c>
      <c r="BG53" s="212">
        <f t="shared" si="9"/>
        <v>0</v>
      </c>
      <c r="BH53" s="207">
        <f t="shared" si="3"/>
        <v>0</v>
      </c>
    </row>
    <row r="54" spans="1:60" s="1" customFormat="1" ht="19.899999999999999" customHeight="1">
      <c r="A54" s="182" t="s">
        <v>192</v>
      </c>
      <c r="B54" s="205" t="s">
        <v>191</v>
      </c>
      <c r="C54" s="206">
        <f>計算準備②!J55</f>
        <v>0</v>
      </c>
      <c r="D54" s="207">
        <f>$C54*各種係数!C54</f>
        <v>0</v>
      </c>
      <c r="E54" s="207">
        <f>$C54*各種係数!D54</f>
        <v>0</v>
      </c>
      <c r="F54" s="207">
        <f>$C54*各種係数!E54</f>
        <v>0</v>
      </c>
      <c r="G54" s="207">
        <f>$C54*各種係数!F54</f>
        <v>0</v>
      </c>
      <c r="H54" s="207">
        <f>$C54*各種係数!G54</f>
        <v>0</v>
      </c>
      <c r="I54" s="207">
        <f>$C54*各種係数!H54</f>
        <v>0</v>
      </c>
      <c r="J54" s="207">
        <f>$C54*各種係数!I54</f>
        <v>0</v>
      </c>
      <c r="K54" s="207">
        <f>$C54*各種係数!J54</f>
        <v>0</v>
      </c>
      <c r="L54" s="207">
        <f>$C54*各種係数!K54</f>
        <v>0</v>
      </c>
      <c r="M54" s="207">
        <f t="shared" si="4"/>
        <v>0</v>
      </c>
      <c r="N54" s="207"/>
      <c r="O54" s="208">
        <f>M54*各種係数!N54</f>
        <v>0</v>
      </c>
      <c r="P54" s="208">
        <v>0</v>
      </c>
      <c r="Q54" s="208">
        <f>O54*各種係数!O54</f>
        <v>0</v>
      </c>
      <c r="R54" s="208">
        <f>O54*各種係数!P54</f>
        <v>0</v>
      </c>
      <c r="S54" s="208">
        <f>R54*各種係数!Q54</f>
        <v>0</v>
      </c>
      <c r="T54" s="208">
        <f>O54*各種係数!S54</f>
        <v>0</v>
      </c>
      <c r="U54" s="208">
        <f>O54*各種係数!T54</f>
        <v>0</v>
      </c>
      <c r="V54" s="207">
        <f>P54*各種係数!M54</f>
        <v>0</v>
      </c>
      <c r="W54" s="210">
        <v>0</v>
      </c>
      <c r="X54" s="210">
        <v>0</v>
      </c>
      <c r="Y54" s="210">
        <f>W54*各種係数!O54</f>
        <v>0</v>
      </c>
      <c r="Z54" s="210">
        <f>W54*各種係数!P54</f>
        <v>0</v>
      </c>
      <c r="AA54" s="210">
        <f>Z54*各種係数!Q54</f>
        <v>0</v>
      </c>
      <c r="AB54" s="210">
        <f>W54*各種係数!S54</f>
        <v>0</v>
      </c>
      <c r="AC54" s="210">
        <f>W54*各種係数!T54</f>
        <v>0</v>
      </c>
      <c r="AD54" s="207"/>
      <c r="AE54" s="207">
        <f>$AD$114*各種係数!R54</f>
        <v>0</v>
      </c>
      <c r="AF54" s="207">
        <f>AE54*各種係数!M54</f>
        <v>0</v>
      </c>
      <c r="AG54" s="212">
        <v>0</v>
      </c>
      <c r="AH54" s="212">
        <v>0</v>
      </c>
      <c r="AI54" s="212">
        <f>AG54*各種係数!O54</f>
        <v>0</v>
      </c>
      <c r="AJ54" s="212">
        <f>AG54*各種係数!P54</f>
        <v>0</v>
      </c>
      <c r="AK54" s="212">
        <f>AJ54*各種係数!Q54</f>
        <v>0</v>
      </c>
      <c r="AL54" s="212">
        <f>AG54*各種係数!S54</f>
        <v>0</v>
      </c>
      <c r="AM54" s="212">
        <f>AG54*各種係数!T54</f>
        <v>0</v>
      </c>
      <c r="AN54" s="204" t="str">
        <f t="shared" si="5"/>
        <v>331</v>
      </c>
      <c r="AO54" s="205" t="str">
        <f t="shared" si="5"/>
        <v>産業用電気機器</v>
      </c>
      <c r="AP54" s="207">
        <f t="shared" si="10"/>
        <v>0</v>
      </c>
      <c r="AQ54" s="207">
        <f t="shared" si="10"/>
        <v>0</v>
      </c>
      <c r="AR54" s="207">
        <f t="shared" si="10"/>
        <v>0</v>
      </c>
      <c r="AS54" s="207">
        <f t="shared" si="10"/>
        <v>0</v>
      </c>
      <c r="AT54" s="207">
        <f t="shared" si="10"/>
        <v>0</v>
      </c>
      <c r="AU54" s="207">
        <f t="shared" si="10"/>
        <v>0</v>
      </c>
      <c r="AV54" s="207">
        <f t="shared" si="10"/>
        <v>0</v>
      </c>
      <c r="AW54" s="214"/>
      <c r="AX54" s="214"/>
      <c r="AY54" s="215">
        <f>RANK(AP54,$AP$6:$AP$113)+COUNTIF($AP$6:AP54,AP54)-1</f>
        <v>49</v>
      </c>
      <c r="AZ54" s="216" t="str">
        <f t="shared" si="6"/>
        <v>331</v>
      </c>
      <c r="BA54" s="217" t="str">
        <f t="shared" si="6"/>
        <v>産業用電気機器</v>
      </c>
      <c r="BB54" s="218">
        <v>49</v>
      </c>
      <c r="BC54" s="218" t="str">
        <f t="shared" si="1"/>
        <v>331</v>
      </c>
      <c r="BD54" s="219" t="str">
        <f t="shared" si="2"/>
        <v>産業用電気機器</v>
      </c>
      <c r="BE54" s="208">
        <f t="shared" si="7"/>
        <v>0</v>
      </c>
      <c r="BF54" s="220">
        <f t="shared" si="8"/>
        <v>0</v>
      </c>
      <c r="BG54" s="212">
        <f t="shared" si="9"/>
        <v>0</v>
      </c>
      <c r="BH54" s="207">
        <f t="shared" si="3"/>
        <v>0</v>
      </c>
    </row>
    <row r="55" spans="1:60" s="1" customFormat="1" ht="19.899999999999999" customHeight="1">
      <c r="A55" s="182" t="s">
        <v>190</v>
      </c>
      <c r="B55" s="205" t="s">
        <v>189</v>
      </c>
      <c r="C55" s="206">
        <f>計算準備②!J56</f>
        <v>0</v>
      </c>
      <c r="D55" s="207">
        <f>$C55*各種係数!C55</f>
        <v>0</v>
      </c>
      <c r="E55" s="207">
        <f>$C55*各種係数!D55</f>
        <v>0</v>
      </c>
      <c r="F55" s="207">
        <f>$C55*各種係数!E55</f>
        <v>0</v>
      </c>
      <c r="G55" s="207">
        <f>$C55*各種係数!F55</f>
        <v>0</v>
      </c>
      <c r="H55" s="207">
        <f>$C55*各種係数!G55</f>
        <v>0</v>
      </c>
      <c r="I55" s="207">
        <f>$C55*各種係数!H55</f>
        <v>0</v>
      </c>
      <c r="J55" s="207">
        <f>$C55*各種係数!I55</f>
        <v>0</v>
      </c>
      <c r="K55" s="207">
        <f>$C55*各種係数!J55</f>
        <v>0</v>
      </c>
      <c r="L55" s="207">
        <f>$C55*各種係数!K55</f>
        <v>0</v>
      </c>
      <c r="M55" s="207">
        <f t="shared" si="4"/>
        <v>0</v>
      </c>
      <c r="N55" s="207"/>
      <c r="O55" s="208">
        <f>M55*各種係数!N55</f>
        <v>0</v>
      </c>
      <c r="P55" s="208">
        <v>0</v>
      </c>
      <c r="Q55" s="208">
        <f>O55*各種係数!O55</f>
        <v>0</v>
      </c>
      <c r="R55" s="208">
        <f>O55*各種係数!P55</f>
        <v>0</v>
      </c>
      <c r="S55" s="208">
        <f>R55*各種係数!Q55</f>
        <v>0</v>
      </c>
      <c r="T55" s="208">
        <f>O55*各種係数!S55</f>
        <v>0</v>
      </c>
      <c r="U55" s="208">
        <f>O55*各種係数!T55</f>
        <v>0</v>
      </c>
      <c r="V55" s="207">
        <f>P55*各種係数!M55</f>
        <v>0</v>
      </c>
      <c r="W55" s="210">
        <v>0</v>
      </c>
      <c r="X55" s="210">
        <v>0</v>
      </c>
      <c r="Y55" s="210">
        <f>W55*各種係数!O55</f>
        <v>0</v>
      </c>
      <c r="Z55" s="210">
        <f>W55*各種係数!P55</f>
        <v>0</v>
      </c>
      <c r="AA55" s="210">
        <f>Z55*各種係数!Q55</f>
        <v>0</v>
      </c>
      <c r="AB55" s="210">
        <f>W55*各種係数!S55</f>
        <v>0</v>
      </c>
      <c r="AC55" s="210">
        <f>W55*各種係数!T55</f>
        <v>0</v>
      </c>
      <c r="AD55" s="207"/>
      <c r="AE55" s="207">
        <f>$AD$114*各種係数!R55</f>
        <v>0</v>
      </c>
      <c r="AF55" s="207">
        <f>AE55*各種係数!M55</f>
        <v>0</v>
      </c>
      <c r="AG55" s="212">
        <v>0</v>
      </c>
      <c r="AH55" s="212">
        <v>0</v>
      </c>
      <c r="AI55" s="212">
        <f>AG55*各種係数!O55</f>
        <v>0</v>
      </c>
      <c r="AJ55" s="212">
        <f>AG55*各種係数!P55</f>
        <v>0</v>
      </c>
      <c r="AK55" s="212">
        <f>AJ55*各種係数!Q55</f>
        <v>0</v>
      </c>
      <c r="AL55" s="212">
        <f>AG55*各種係数!S55</f>
        <v>0</v>
      </c>
      <c r="AM55" s="212">
        <f>AG55*各種係数!T55</f>
        <v>0</v>
      </c>
      <c r="AN55" s="204" t="str">
        <f t="shared" si="5"/>
        <v>332</v>
      </c>
      <c r="AO55" s="205" t="str">
        <f t="shared" si="5"/>
        <v>民生用電気機器</v>
      </c>
      <c r="AP55" s="207">
        <f t="shared" si="10"/>
        <v>0</v>
      </c>
      <c r="AQ55" s="207">
        <f t="shared" si="10"/>
        <v>0</v>
      </c>
      <c r="AR55" s="207">
        <f t="shared" si="10"/>
        <v>0</v>
      </c>
      <c r="AS55" s="207">
        <f t="shared" si="10"/>
        <v>0</v>
      </c>
      <c r="AT55" s="207">
        <f t="shared" si="10"/>
        <v>0</v>
      </c>
      <c r="AU55" s="207">
        <f t="shared" si="10"/>
        <v>0</v>
      </c>
      <c r="AV55" s="207">
        <f t="shared" si="10"/>
        <v>0</v>
      </c>
      <c r="AW55" s="214"/>
      <c r="AX55" s="214"/>
      <c r="AY55" s="215">
        <f>RANK(AP55,$AP$6:$AP$113)+COUNTIF($AP$6:AP55,AP55)-1</f>
        <v>50</v>
      </c>
      <c r="AZ55" s="216" t="str">
        <f t="shared" si="6"/>
        <v>332</v>
      </c>
      <c r="BA55" s="217" t="str">
        <f t="shared" si="6"/>
        <v>民生用電気機器</v>
      </c>
      <c r="BB55" s="218">
        <v>50</v>
      </c>
      <c r="BC55" s="218" t="str">
        <f t="shared" si="1"/>
        <v>332</v>
      </c>
      <c r="BD55" s="219" t="str">
        <f t="shared" si="2"/>
        <v>民生用電気機器</v>
      </c>
      <c r="BE55" s="208">
        <f t="shared" si="7"/>
        <v>0</v>
      </c>
      <c r="BF55" s="220">
        <f t="shared" si="8"/>
        <v>0</v>
      </c>
      <c r="BG55" s="212">
        <f t="shared" si="9"/>
        <v>0</v>
      </c>
      <c r="BH55" s="207">
        <f t="shared" si="3"/>
        <v>0</v>
      </c>
    </row>
    <row r="56" spans="1:60" s="1" customFormat="1" ht="19.899999999999999" customHeight="1">
      <c r="A56" s="182" t="s">
        <v>188</v>
      </c>
      <c r="B56" s="205" t="s">
        <v>187</v>
      </c>
      <c r="C56" s="206">
        <f>計算準備②!J57</f>
        <v>0</v>
      </c>
      <c r="D56" s="207">
        <f>$C56*各種係数!C56</f>
        <v>0</v>
      </c>
      <c r="E56" s="207">
        <f>$C56*各種係数!D56</f>
        <v>0</v>
      </c>
      <c r="F56" s="207">
        <f>$C56*各種係数!E56</f>
        <v>0</v>
      </c>
      <c r="G56" s="207">
        <f>$C56*各種係数!F56</f>
        <v>0</v>
      </c>
      <c r="H56" s="207">
        <f>$C56*各種係数!G56</f>
        <v>0</v>
      </c>
      <c r="I56" s="207">
        <f>$C56*各種係数!H56</f>
        <v>0</v>
      </c>
      <c r="J56" s="207">
        <f>$C56*各種係数!I56</f>
        <v>0</v>
      </c>
      <c r="K56" s="207">
        <f>$C56*各種係数!J56</f>
        <v>0</v>
      </c>
      <c r="L56" s="207">
        <f>$C56*各種係数!K56</f>
        <v>0</v>
      </c>
      <c r="M56" s="207">
        <f t="shared" si="4"/>
        <v>0</v>
      </c>
      <c r="N56" s="207"/>
      <c r="O56" s="208">
        <f>M56*各種係数!N56</f>
        <v>0</v>
      </c>
      <c r="P56" s="208">
        <v>0</v>
      </c>
      <c r="Q56" s="208">
        <f>O56*各種係数!O56</f>
        <v>0</v>
      </c>
      <c r="R56" s="208">
        <f>O56*各種係数!P56</f>
        <v>0</v>
      </c>
      <c r="S56" s="208">
        <f>R56*各種係数!Q56</f>
        <v>0</v>
      </c>
      <c r="T56" s="208">
        <f>O56*各種係数!S56</f>
        <v>0</v>
      </c>
      <c r="U56" s="208">
        <f>O56*各種係数!T56</f>
        <v>0</v>
      </c>
      <c r="V56" s="207">
        <f>P56*各種係数!M56</f>
        <v>0</v>
      </c>
      <c r="W56" s="210">
        <v>0</v>
      </c>
      <c r="X56" s="210">
        <v>0</v>
      </c>
      <c r="Y56" s="210">
        <f>W56*各種係数!O56</f>
        <v>0</v>
      </c>
      <c r="Z56" s="210">
        <f>W56*各種係数!P56</f>
        <v>0</v>
      </c>
      <c r="AA56" s="210">
        <f>Z56*各種係数!Q56</f>
        <v>0</v>
      </c>
      <c r="AB56" s="210">
        <f>W56*各種係数!S56</f>
        <v>0</v>
      </c>
      <c r="AC56" s="210">
        <f>W56*各種係数!T56</f>
        <v>0</v>
      </c>
      <c r="AD56" s="207"/>
      <c r="AE56" s="207">
        <f>$AD$114*各種係数!R56</f>
        <v>0</v>
      </c>
      <c r="AF56" s="207">
        <f>AE56*各種係数!M56</f>
        <v>0</v>
      </c>
      <c r="AG56" s="212">
        <v>0</v>
      </c>
      <c r="AH56" s="212">
        <v>0</v>
      </c>
      <c r="AI56" s="212">
        <f>AG56*各種係数!O56</f>
        <v>0</v>
      </c>
      <c r="AJ56" s="212">
        <f>AG56*各種係数!P56</f>
        <v>0</v>
      </c>
      <c r="AK56" s="212">
        <f>AJ56*各種係数!Q56</f>
        <v>0</v>
      </c>
      <c r="AL56" s="212">
        <f>AG56*各種係数!S56</f>
        <v>0</v>
      </c>
      <c r="AM56" s="212">
        <f>AG56*各種係数!T56</f>
        <v>0</v>
      </c>
      <c r="AN56" s="204" t="str">
        <f t="shared" si="5"/>
        <v>333</v>
      </c>
      <c r="AO56" s="205" t="str">
        <f t="shared" si="5"/>
        <v>電子応用装置・電気計測器</v>
      </c>
      <c r="AP56" s="207">
        <f t="shared" si="10"/>
        <v>0</v>
      </c>
      <c r="AQ56" s="207">
        <f t="shared" si="10"/>
        <v>0</v>
      </c>
      <c r="AR56" s="207">
        <f t="shared" si="10"/>
        <v>0</v>
      </c>
      <c r="AS56" s="207">
        <f t="shared" si="10"/>
        <v>0</v>
      </c>
      <c r="AT56" s="207">
        <f t="shared" si="10"/>
        <v>0</v>
      </c>
      <c r="AU56" s="207">
        <f t="shared" si="10"/>
        <v>0</v>
      </c>
      <c r="AV56" s="207">
        <f t="shared" si="10"/>
        <v>0</v>
      </c>
      <c r="AW56" s="214"/>
      <c r="AX56" s="214"/>
      <c r="AY56" s="215">
        <f>RANK(AP56,$AP$6:$AP$113)+COUNTIF($AP$6:AP56,AP56)-1</f>
        <v>51</v>
      </c>
      <c r="AZ56" s="216" t="str">
        <f t="shared" si="6"/>
        <v>333</v>
      </c>
      <c r="BA56" s="217" t="str">
        <f t="shared" si="6"/>
        <v>電子応用装置・電気計測器</v>
      </c>
      <c r="BB56" s="218">
        <v>51</v>
      </c>
      <c r="BC56" s="218" t="str">
        <f t="shared" si="1"/>
        <v>333</v>
      </c>
      <c r="BD56" s="219" t="str">
        <f t="shared" si="2"/>
        <v>電子応用装置・電気計測器</v>
      </c>
      <c r="BE56" s="208">
        <f t="shared" si="7"/>
        <v>0</v>
      </c>
      <c r="BF56" s="220">
        <f t="shared" si="8"/>
        <v>0</v>
      </c>
      <c r="BG56" s="212">
        <f t="shared" si="9"/>
        <v>0</v>
      </c>
      <c r="BH56" s="207">
        <f t="shared" si="3"/>
        <v>0</v>
      </c>
    </row>
    <row r="57" spans="1:60" s="1" customFormat="1" ht="19.899999999999999" customHeight="1">
      <c r="A57" s="182" t="s">
        <v>186</v>
      </c>
      <c r="B57" s="205" t="s">
        <v>185</v>
      </c>
      <c r="C57" s="206">
        <f>計算準備②!J58</f>
        <v>0</v>
      </c>
      <c r="D57" s="207">
        <f>$C57*各種係数!C57</f>
        <v>0</v>
      </c>
      <c r="E57" s="207">
        <f>$C57*各種係数!D57</f>
        <v>0</v>
      </c>
      <c r="F57" s="207">
        <f>$C57*各種係数!E57</f>
        <v>0</v>
      </c>
      <c r="G57" s="207">
        <f>$C57*各種係数!F57</f>
        <v>0</v>
      </c>
      <c r="H57" s="207">
        <f>$C57*各種係数!G57</f>
        <v>0</v>
      </c>
      <c r="I57" s="207">
        <f>$C57*各種係数!H57</f>
        <v>0</v>
      </c>
      <c r="J57" s="207">
        <f>$C57*各種係数!I57</f>
        <v>0</v>
      </c>
      <c r="K57" s="207">
        <f>$C57*各種係数!J57</f>
        <v>0</v>
      </c>
      <c r="L57" s="207">
        <f>$C57*各種係数!K57</f>
        <v>0</v>
      </c>
      <c r="M57" s="207">
        <f t="shared" si="4"/>
        <v>0</v>
      </c>
      <c r="N57" s="207"/>
      <c r="O57" s="208">
        <f>M57*各種係数!N57</f>
        <v>0</v>
      </c>
      <c r="P57" s="208">
        <v>0</v>
      </c>
      <c r="Q57" s="208">
        <f>O57*各種係数!O57</f>
        <v>0</v>
      </c>
      <c r="R57" s="208">
        <f>O57*各種係数!P57</f>
        <v>0</v>
      </c>
      <c r="S57" s="208">
        <f>R57*各種係数!Q57</f>
        <v>0</v>
      </c>
      <c r="T57" s="208">
        <f>O57*各種係数!S57</f>
        <v>0</v>
      </c>
      <c r="U57" s="208">
        <f>O57*各種係数!T57</f>
        <v>0</v>
      </c>
      <c r="V57" s="207">
        <f>P57*各種係数!M57</f>
        <v>0</v>
      </c>
      <c r="W57" s="210">
        <v>0</v>
      </c>
      <c r="X57" s="210">
        <v>0</v>
      </c>
      <c r="Y57" s="210">
        <f>W57*各種係数!O57</f>
        <v>0</v>
      </c>
      <c r="Z57" s="210">
        <f>W57*各種係数!P57</f>
        <v>0</v>
      </c>
      <c r="AA57" s="210">
        <f>Z57*各種係数!Q57</f>
        <v>0</v>
      </c>
      <c r="AB57" s="210">
        <f>W57*各種係数!S57</f>
        <v>0</v>
      </c>
      <c r="AC57" s="210">
        <f>W57*各種係数!T57</f>
        <v>0</v>
      </c>
      <c r="AD57" s="207"/>
      <c r="AE57" s="207">
        <f>$AD$114*各種係数!R57</f>
        <v>0</v>
      </c>
      <c r="AF57" s="207">
        <f>AE57*各種係数!M57</f>
        <v>0</v>
      </c>
      <c r="AG57" s="212">
        <v>0</v>
      </c>
      <c r="AH57" s="212">
        <v>0</v>
      </c>
      <c r="AI57" s="212">
        <f>AG57*各種係数!O57</f>
        <v>0</v>
      </c>
      <c r="AJ57" s="212">
        <f>AG57*各種係数!P57</f>
        <v>0</v>
      </c>
      <c r="AK57" s="212">
        <f>AJ57*各種係数!Q57</f>
        <v>0</v>
      </c>
      <c r="AL57" s="212">
        <f>AG57*各種係数!S57</f>
        <v>0</v>
      </c>
      <c r="AM57" s="212">
        <f>AG57*各種係数!T57</f>
        <v>0</v>
      </c>
      <c r="AN57" s="204" t="str">
        <f t="shared" si="5"/>
        <v>339</v>
      </c>
      <c r="AO57" s="205" t="str">
        <f t="shared" si="5"/>
        <v>その他の電気機械</v>
      </c>
      <c r="AP57" s="207">
        <f t="shared" si="10"/>
        <v>0</v>
      </c>
      <c r="AQ57" s="207">
        <f t="shared" si="10"/>
        <v>0</v>
      </c>
      <c r="AR57" s="207">
        <f t="shared" si="10"/>
        <v>0</v>
      </c>
      <c r="AS57" s="207">
        <f t="shared" si="10"/>
        <v>0</v>
      </c>
      <c r="AT57" s="207">
        <f t="shared" si="10"/>
        <v>0</v>
      </c>
      <c r="AU57" s="207">
        <f t="shared" si="10"/>
        <v>0</v>
      </c>
      <c r="AV57" s="207">
        <f t="shared" si="10"/>
        <v>0</v>
      </c>
      <c r="AW57" s="214"/>
      <c r="AX57" s="214"/>
      <c r="AY57" s="215">
        <f>RANK(AP57,$AP$6:$AP$113)+COUNTIF($AP$6:AP57,AP57)-1</f>
        <v>52</v>
      </c>
      <c r="AZ57" s="216" t="str">
        <f t="shared" si="6"/>
        <v>339</v>
      </c>
      <c r="BA57" s="217" t="str">
        <f t="shared" si="6"/>
        <v>その他の電気機械</v>
      </c>
      <c r="BB57" s="218">
        <v>52</v>
      </c>
      <c r="BC57" s="218" t="str">
        <f t="shared" si="1"/>
        <v>339</v>
      </c>
      <c r="BD57" s="219" t="str">
        <f t="shared" si="2"/>
        <v>その他の電気機械</v>
      </c>
      <c r="BE57" s="208">
        <f t="shared" si="7"/>
        <v>0</v>
      </c>
      <c r="BF57" s="220">
        <f t="shared" si="8"/>
        <v>0</v>
      </c>
      <c r="BG57" s="212">
        <f t="shared" si="9"/>
        <v>0</v>
      </c>
      <c r="BH57" s="207">
        <f t="shared" si="3"/>
        <v>0</v>
      </c>
    </row>
    <row r="58" spans="1:60" s="1" customFormat="1" ht="19.899999999999999" customHeight="1">
      <c r="A58" s="182" t="s">
        <v>184</v>
      </c>
      <c r="B58" s="205" t="s">
        <v>183</v>
      </c>
      <c r="C58" s="206">
        <f>計算準備②!J59</f>
        <v>0</v>
      </c>
      <c r="D58" s="207">
        <f>$C58*各種係数!C58</f>
        <v>0</v>
      </c>
      <c r="E58" s="207">
        <f>$C58*各種係数!D58</f>
        <v>0</v>
      </c>
      <c r="F58" s="207">
        <f>$C58*各種係数!E58</f>
        <v>0</v>
      </c>
      <c r="G58" s="207">
        <f>$C58*各種係数!F58</f>
        <v>0</v>
      </c>
      <c r="H58" s="207">
        <f>$C58*各種係数!G58</f>
        <v>0</v>
      </c>
      <c r="I58" s="207">
        <f>$C58*各種係数!H58</f>
        <v>0</v>
      </c>
      <c r="J58" s="207">
        <f>$C58*各種係数!I58</f>
        <v>0</v>
      </c>
      <c r="K58" s="207">
        <f>$C58*各種係数!J58</f>
        <v>0</v>
      </c>
      <c r="L58" s="207">
        <f>$C58*各種係数!K58</f>
        <v>0</v>
      </c>
      <c r="M58" s="207">
        <f t="shared" si="4"/>
        <v>0</v>
      </c>
      <c r="N58" s="207"/>
      <c r="O58" s="208">
        <f>M58*各種係数!N58</f>
        <v>0</v>
      </c>
      <c r="P58" s="208">
        <v>0</v>
      </c>
      <c r="Q58" s="208">
        <f>O58*各種係数!O58</f>
        <v>0</v>
      </c>
      <c r="R58" s="208">
        <f>O58*各種係数!P58</f>
        <v>0</v>
      </c>
      <c r="S58" s="208">
        <f>R58*各種係数!Q58</f>
        <v>0</v>
      </c>
      <c r="T58" s="208">
        <f>O58*各種係数!S58</f>
        <v>0</v>
      </c>
      <c r="U58" s="208">
        <f>O58*各種係数!T58</f>
        <v>0</v>
      </c>
      <c r="V58" s="207">
        <f>P58*各種係数!M58</f>
        <v>0</v>
      </c>
      <c r="W58" s="210">
        <v>0</v>
      </c>
      <c r="X58" s="210">
        <v>0</v>
      </c>
      <c r="Y58" s="210">
        <f>W58*各種係数!O58</f>
        <v>0</v>
      </c>
      <c r="Z58" s="210">
        <f>W58*各種係数!P58</f>
        <v>0</v>
      </c>
      <c r="AA58" s="210">
        <f>Z58*各種係数!Q58</f>
        <v>0</v>
      </c>
      <c r="AB58" s="210">
        <f>W58*各種係数!S58</f>
        <v>0</v>
      </c>
      <c r="AC58" s="210">
        <f>W58*各種係数!T58</f>
        <v>0</v>
      </c>
      <c r="AD58" s="207"/>
      <c r="AE58" s="207">
        <f>$AD$114*各種係数!R58</f>
        <v>0</v>
      </c>
      <c r="AF58" s="207">
        <f>AE58*各種係数!M58</f>
        <v>0</v>
      </c>
      <c r="AG58" s="212">
        <v>0</v>
      </c>
      <c r="AH58" s="212">
        <v>0</v>
      </c>
      <c r="AI58" s="212">
        <f>AG58*各種係数!O58</f>
        <v>0</v>
      </c>
      <c r="AJ58" s="212">
        <f>AG58*各種係数!P58</f>
        <v>0</v>
      </c>
      <c r="AK58" s="212">
        <f>AJ58*各種係数!Q58</f>
        <v>0</v>
      </c>
      <c r="AL58" s="212">
        <f>AG58*各種係数!S58</f>
        <v>0</v>
      </c>
      <c r="AM58" s="212">
        <f>AG58*各種係数!T58</f>
        <v>0</v>
      </c>
      <c r="AN58" s="204" t="str">
        <f t="shared" si="5"/>
        <v>341</v>
      </c>
      <c r="AO58" s="205" t="str">
        <f t="shared" si="5"/>
        <v>通信・映像・音響機器</v>
      </c>
      <c r="AP58" s="207">
        <f t="shared" si="10"/>
        <v>0</v>
      </c>
      <c r="AQ58" s="207">
        <f t="shared" si="10"/>
        <v>0</v>
      </c>
      <c r="AR58" s="207">
        <f t="shared" si="10"/>
        <v>0</v>
      </c>
      <c r="AS58" s="207">
        <f t="shared" ref="AS58:AV113" si="11">R58+Z58+AJ58</f>
        <v>0</v>
      </c>
      <c r="AT58" s="207">
        <f t="shared" si="11"/>
        <v>0</v>
      </c>
      <c r="AU58" s="207">
        <f t="shared" si="11"/>
        <v>0</v>
      </c>
      <c r="AV58" s="207">
        <f t="shared" si="11"/>
        <v>0</v>
      </c>
      <c r="AW58" s="214"/>
      <c r="AX58" s="214"/>
      <c r="AY58" s="215">
        <f>RANK(AP58,$AP$6:$AP$113)+COUNTIF($AP$6:AP58,AP58)-1</f>
        <v>53</v>
      </c>
      <c r="AZ58" s="216" t="str">
        <f t="shared" si="6"/>
        <v>341</v>
      </c>
      <c r="BA58" s="217" t="str">
        <f t="shared" si="6"/>
        <v>通信・映像・音響機器</v>
      </c>
      <c r="BB58" s="218">
        <v>53</v>
      </c>
      <c r="BC58" s="218" t="str">
        <f t="shared" si="1"/>
        <v>341</v>
      </c>
      <c r="BD58" s="219" t="str">
        <f t="shared" si="2"/>
        <v>通信・映像・音響機器</v>
      </c>
      <c r="BE58" s="208">
        <f t="shared" si="7"/>
        <v>0</v>
      </c>
      <c r="BF58" s="220">
        <f t="shared" si="8"/>
        <v>0</v>
      </c>
      <c r="BG58" s="212">
        <f t="shared" si="9"/>
        <v>0</v>
      </c>
      <c r="BH58" s="207">
        <f t="shared" si="3"/>
        <v>0</v>
      </c>
    </row>
    <row r="59" spans="1:60" s="1" customFormat="1" ht="19.899999999999999" customHeight="1">
      <c r="A59" s="182" t="s">
        <v>182</v>
      </c>
      <c r="B59" s="205" t="s">
        <v>181</v>
      </c>
      <c r="C59" s="206">
        <f>計算準備②!J60</f>
        <v>0</v>
      </c>
      <c r="D59" s="207">
        <f>$C59*各種係数!C59</f>
        <v>0</v>
      </c>
      <c r="E59" s="207">
        <f>$C59*各種係数!D59</f>
        <v>0</v>
      </c>
      <c r="F59" s="207">
        <f>$C59*各種係数!E59</f>
        <v>0</v>
      </c>
      <c r="G59" s="207">
        <f>$C59*各種係数!F59</f>
        <v>0</v>
      </c>
      <c r="H59" s="207">
        <f>$C59*各種係数!G59</f>
        <v>0</v>
      </c>
      <c r="I59" s="207">
        <f>$C59*各種係数!H59</f>
        <v>0</v>
      </c>
      <c r="J59" s="207">
        <f>$C59*各種係数!I59</f>
        <v>0</v>
      </c>
      <c r="K59" s="207">
        <f>$C59*各種係数!J59</f>
        <v>0</v>
      </c>
      <c r="L59" s="207">
        <f>$C59*各種係数!K59</f>
        <v>0</v>
      </c>
      <c r="M59" s="207">
        <f t="shared" si="4"/>
        <v>0</v>
      </c>
      <c r="N59" s="207"/>
      <c r="O59" s="208">
        <f>M59*各種係数!N59</f>
        <v>0</v>
      </c>
      <c r="P59" s="208">
        <v>0</v>
      </c>
      <c r="Q59" s="208">
        <f>O59*各種係数!O59</f>
        <v>0</v>
      </c>
      <c r="R59" s="208">
        <f>O59*各種係数!P59</f>
        <v>0</v>
      </c>
      <c r="S59" s="208">
        <f>R59*各種係数!Q59</f>
        <v>0</v>
      </c>
      <c r="T59" s="208">
        <f>O59*各種係数!S59</f>
        <v>0</v>
      </c>
      <c r="U59" s="208">
        <f>O59*各種係数!T59</f>
        <v>0</v>
      </c>
      <c r="V59" s="207">
        <f>P59*各種係数!M59</f>
        <v>0</v>
      </c>
      <c r="W59" s="210">
        <v>0</v>
      </c>
      <c r="X59" s="210">
        <v>0</v>
      </c>
      <c r="Y59" s="210">
        <f>W59*各種係数!O59</f>
        <v>0</v>
      </c>
      <c r="Z59" s="210">
        <f>W59*各種係数!P59</f>
        <v>0</v>
      </c>
      <c r="AA59" s="210">
        <f>Z59*各種係数!Q59</f>
        <v>0</v>
      </c>
      <c r="AB59" s="210">
        <f>W59*各種係数!S59</f>
        <v>0</v>
      </c>
      <c r="AC59" s="210">
        <f>W59*各種係数!T59</f>
        <v>0</v>
      </c>
      <c r="AD59" s="207"/>
      <c r="AE59" s="207">
        <f>$AD$114*各種係数!R59</f>
        <v>0</v>
      </c>
      <c r="AF59" s="207">
        <f>AE59*各種係数!M59</f>
        <v>0</v>
      </c>
      <c r="AG59" s="212">
        <v>0</v>
      </c>
      <c r="AH59" s="212">
        <v>0</v>
      </c>
      <c r="AI59" s="212">
        <f>AG59*各種係数!O59</f>
        <v>0</v>
      </c>
      <c r="AJ59" s="212">
        <f>AG59*各種係数!P59</f>
        <v>0</v>
      </c>
      <c r="AK59" s="212">
        <f>AJ59*各種係数!Q59</f>
        <v>0</v>
      </c>
      <c r="AL59" s="212">
        <f>AG59*各種係数!S59</f>
        <v>0</v>
      </c>
      <c r="AM59" s="212">
        <f>AG59*各種係数!T59</f>
        <v>0</v>
      </c>
      <c r="AN59" s="204" t="str">
        <f t="shared" si="5"/>
        <v>342</v>
      </c>
      <c r="AO59" s="205" t="str">
        <f t="shared" si="5"/>
        <v>電子計算機・同附属装置</v>
      </c>
      <c r="AP59" s="207">
        <f t="shared" ref="AP59:AR113" si="12">O59+W59+AG59</f>
        <v>0</v>
      </c>
      <c r="AQ59" s="207">
        <f t="shared" si="12"/>
        <v>0</v>
      </c>
      <c r="AR59" s="207">
        <f t="shared" si="12"/>
        <v>0</v>
      </c>
      <c r="AS59" s="207">
        <f t="shared" si="11"/>
        <v>0</v>
      </c>
      <c r="AT59" s="207">
        <f t="shared" si="11"/>
        <v>0</v>
      </c>
      <c r="AU59" s="207">
        <f t="shared" si="11"/>
        <v>0</v>
      </c>
      <c r="AV59" s="207">
        <f t="shared" si="11"/>
        <v>0</v>
      </c>
      <c r="AW59" s="214"/>
      <c r="AX59" s="214"/>
      <c r="AY59" s="215">
        <f>RANK(AP59,$AP$6:$AP$113)+COUNTIF($AP$6:AP59,AP59)-1</f>
        <v>54</v>
      </c>
      <c r="AZ59" s="216" t="str">
        <f t="shared" si="6"/>
        <v>342</v>
      </c>
      <c r="BA59" s="217" t="str">
        <f t="shared" si="6"/>
        <v>電子計算機・同附属装置</v>
      </c>
      <c r="BB59" s="218">
        <v>54</v>
      </c>
      <c r="BC59" s="218" t="str">
        <f t="shared" si="1"/>
        <v>342</v>
      </c>
      <c r="BD59" s="219" t="str">
        <f t="shared" si="2"/>
        <v>電子計算機・同附属装置</v>
      </c>
      <c r="BE59" s="208">
        <f t="shared" si="7"/>
        <v>0</v>
      </c>
      <c r="BF59" s="220">
        <f t="shared" si="8"/>
        <v>0</v>
      </c>
      <c r="BG59" s="212">
        <f t="shared" si="9"/>
        <v>0</v>
      </c>
      <c r="BH59" s="207">
        <f t="shared" si="3"/>
        <v>0</v>
      </c>
    </row>
    <row r="60" spans="1:60" s="1" customFormat="1" ht="19.899999999999999" customHeight="1">
      <c r="A60" s="182" t="s">
        <v>180</v>
      </c>
      <c r="B60" s="205" t="s">
        <v>179</v>
      </c>
      <c r="C60" s="206">
        <f>計算準備②!J61</f>
        <v>0</v>
      </c>
      <c r="D60" s="207">
        <f>$C60*各種係数!C60</f>
        <v>0</v>
      </c>
      <c r="E60" s="207">
        <f>$C60*各種係数!D60</f>
        <v>0</v>
      </c>
      <c r="F60" s="207">
        <f>$C60*各種係数!E60</f>
        <v>0</v>
      </c>
      <c r="G60" s="207">
        <f>$C60*各種係数!F60</f>
        <v>0</v>
      </c>
      <c r="H60" s="207">
        <f>$C60*各種係数!G60</f>
        <v>0</v>
      </c>
      <c r="I60" s="207">
        <f>$C60*各種係数!H60</f>
        <v>0</v>
      </c>
      <c r="J60" s="207">
        <f>$C60*各種係数!I60</f>
        <v>0</v>
      </c>
      <c r="K60" s="207">
        <f>$C60*各種係数!J60</f>
        <v>0</v>
      </c>
      <c r="L60" s="207">
        <f>$C60*各種係数!K60</f>
        <v>0</v>
      </c>
      <c r="M60" s="207">
        <f t="shared" si="4"/>
        <v>0</v>
      </c>
      <c r="N60" s="207"/>
      <c r="O60" s="208">
        <f>M60*各種係数!N60</f>
        <v>0</v>
      </c>
      <c r="P60" s="208">
        <v>0</v>
      </c>
      <c r="Q60" s="208">
        <f>O60*各種係数!O60</f>
        <v>0</v>
      </c>
      <c r="R60" s="208">
        <f>O60*各種係数!P60</f>
        <v>0</v>
      </c>
      <c r="S60" s="208">
        <f>R60*各種係数!Q60</f>
        <v>0</v>
      </c>
      <c r="T60" s="208">
        <f>O60*各種係数!S60</f>
        <v>0</v>
      </c>
      <c r="U60" s="208">
        <f>O60*各種係数!T60</f>
        <v>0</v>
      </c>
      <c r="V60" s="207">
        <f>P60*各種係数!M60</f>
        <v>0</v>
      </c>
      <c r="W60" s="210">
        <v>0</v>
      </c>
      <c r="X60" s="210">
        <v>0</v>
      </c>
      <c r="Y60" s="210">
        <f>W60*各種係数!O60</f>
        <v>0</v>
      </c>
      <c r="Z60" s="210">
        <f>W60*各種係数!P60</f>
        <v>0</v>
      </c>
      <c r="AA60" s="210">
        <f>Z60*各種係数!Q60</f>
        <v>0</v>
      </c>
      <c r="AB60" s="210">
        <f>W60*各種係数!S60</f>
        <v>0</v>
      </c>
      <c r="AC60" s="210">
        <f>W60*各種係数!T60</f>
        <v>0</v>
      </c>
      <c r="AD60" s="207"/>
      <c r="AE60" s="207">
        <f>$AD$114*各種係数!R60</f>
        <v>0</v>
      </c>
      <c r="AF60" s="207">
        <f>AE60*各種係数!M60</f>
        <v>0</v>
      </c>
      <c r="AG60" s="212">
        <v>0</v>
      </c>
      <c r="AH60" s="212">
        <v>0</v>
      </c>
      <c r="AI60" s="212">
        <f>AG60*各種係数!O60</f>
        <v>0</v>
      </c>
      <c r="AJ60" s="212">
        <f>AG60*各種係数!P60</f>
        <v>0</v>
      </c>
      <c r="AK60" s="212">
        <f>AJ60*各種係数!Q60</f>
        <v>0</v>
      </c>
      <c r="AL60" s="212">
        <f>AG60*各種係数!S60</f>
        <v>0</v>
      </c>
      <c r="AM60" s="212">
        <f>AG60*各種係数!T60</f>
        <v>0</v>
      </c>
      <c r="AN60" s="204" t="str">
        <f t="shared" si="5"/>
        <v>351</v>
      </c>
      <c r="AO60" s="205" t="str">
        <f t="shared" si="5"/>
        <v>乗用車</v>
      </c>
      <c r="AP60" s="207">
        <f t="shared" si="12"/>
        <v>0</v>
      </c>
      <c r="AQ60" s="207">
        <f t="shared" si="12"/>
        <v>0</v>
      </c>
      <c r="AR60" s="207">
        <f t="shared" si="12"/>
        <v>0</v>
      </c>
      <c r="AS60" s="207">
        <f t="shared" si="11"/>
        <v>0</v>
      </c>
      <c r="AT60" s="207">
        <f t="shared" si="11"/>
        <v>0</v>
      </c>
      <c r="AU60" s="207">
        <f t="shared" si="11"/>
        <v>0</v>
      </c>
      <c r="AV60" s="207">
        <f t="shared" si="11"/>
        <v>0</v>
      </c>
      <c r="AW60" s="214"/>
      <c r="AX60" s="214"/>
      <c r="AY60" s="215">
        <f>RANK(AP60,$AP$6:$AP$113)+COUNTIF($AP$6:AP60,AP60)-1</f>
        <v>55</v>
      </c>
      <c r="AZ60" s="216" t="str">
        <f t="shared" si="6"/>
        <v>351</v>
      </c>
      <c r="BA60" s="217" t="str">
        <f t="shared" si="6"/>
        <v>乗用車</v>
      </c>
      <c r="BB60" s="218">
        <v>55</v>
      </c>
      <c r="BC60" s="218" t="str">
        <f t="shared" si="1"/>
        <v>351</v>
      </c>
      <c r="BD60" s="219" t="str">
        <f t="shared" si="2"/>
        <v>乗用車</v>
      </c>
      <c r="BE60" s="208">
        <f t="shared" si="7"/>
        <v>0</v>
      </c>
      <c r="BF60" s="220">
        <f t="shared" si="8"/>
        <v>0</v>
      </c>
      <c r="BG60" s="212">
        <f t="shared" si="9"/>
        <v>0</v>
      </c>
      <c r="BH60" s="207">
        <f t="shared" si="3"/>
        <v>0</v>
      </c>
    </row>
    <row r="61" spans="1:60" s="1" customFormat="1" ht="19.899999999999999" customHeight="1">
      <c r="A61" s="182" t="s">
        <v>178</v>
      </c>
      <c r="B61" s="205" t="s">
        <v>177</v>
      </c>
      <c r="C61" s="206">
        <f>計算準備②!J62</f>
        <v>0</v>
      </c>
      <c r="D61" s="207">
        <f>$C61*各種係数!C61</f>
        <v>0</v>
      </c>
      <c r="E61" s="207">
        <f>$C61*各種係数!D61</f>
        <v>0</v>
      </c>
      <c r="F61" s="207">
        <f>$C61*各種係数!E61</f>
        <v>0</v>
      </c>
      <c r="G61" s="207">
        <f>$C61*各種係数!F61</f>
        <v>0</v>
      </c>
      <c r="H61" s="207">
        <f>$C61*各種係数!G61</f>
        <v>0</v>
      </c>
      <c r="I61" s="207">
        <f>$C61*各種係数!H61</f>
        <v>0</v>
      </c>
      <c r="J61" s="207">
        <f>$C61*各種係数!I61</f>
        <v>0</v>
      </c>
      <c r="K61" s="207">
        <f>$C61*各種係数!J61</f>
        <v>0</v>
      </c>
      <c r="L61" s="207">
        <f>$C61*各種係数!K61</f>
        <v>0</v>
      </c>
      <c r="M61" s="207">
        <f t="shared" si="4"/>
        <v>0</v>
      </c>
      <c r="N61" s="207"/>
      <c r="O61" s="208">
        <f>M61*各種係数!N61</f>
        <v>0</v>
      </c>
      <c r="P61" s="208">
        <v>0</v>
      </c>
      <c r="Q61" s="208">
        <f>O61*各種係数!O61</f>
        <v>0</v>
      </c>
      <c r="R61" s="208">
        <f>O61*各種係数!P61</f>
        <v>0</v>
      </c>
      <c r="S61" s="208">
        <f>R61*各種係数!Q61</f>
        <v>0</v>
      </c>
      <c r="T61" s="208">
        <f>O61*各種係数!S61</f>
        <v>0</v>
      </c>
      <c r="U61" s="208">
        <f>O61*各種係数!T61</f>
        <v>0</v>
      </c>
      <c r="V61" s="207">
        <f>P61*各種係数!M61</f>
        <v>0</v>
      </c>
      <c r="W61" s="210">
        <v>0</v>
      </c>
      <c r="X61" s="210">
        <v>0</v>
      </c>
      <c r="Y61" s="210">
        <f>W61*各種係数!O61</f>
        <v>0</v>
      </c>
      <c r="Z61" s="210">
        <f>W61*各種係数!P61</f>
        <v>0</v>
      </c>
      <c r="AA61" s="210">
        <f>Z61*各種係数!Q61</f>
        <v>0</v>
      </c>
      <c r="AB61" s="210">
        <f>W61*各種係数!S61</f>
        <v>0</v>
      </c>
      <c r="AC61" s="210">
        <f>W61*各種係数!T61</f>
        <v>0</v>
      </c>
      <c r="AD61" s="207"/>
      <c r="AE61" s="207">
        <f>$AD$114*各種係数!R61</f>
        <v>0</v>
      </c>
      <c r="AF61" s="207">
        <f>AE61*各種係数!M61</f>
        <v>0</v>
      </c>
      <c r="AG61" s="212">
        <v>0</v>
      </c>
      <c r="AH61" s="212">
        <v>0</v>
      </c>
      <c r="AI61" s="212">
        <f>AG61*各種係数!O61</f>
        <v>0</v>
      </c>
      <c r="AJ61" s="212">
        <f>AG61*各種係数!P61</f>
        <v>0</v>
      </c>
      <c r="AK61" s="212">
        <f>AJ61*各種係数!Q61</f>
        <v>0</v>
      </c>
      <c r="AL61" s="212">
        <f>AG61*各種係数!S61</f>
        <v>0</v>
      </c>
      <c r="AM61" s="212">
        <f>AG61*各種係数!T61</f>
        <v>0</v>
      </c>
      <c r="AN61" s="204" t="str">
        <f t="shared" si="5"/>
        <v>352</v>
      </c>
      <c r="AO61" s="205" t="str">
        <f t="shared" si="5"/>
        <v>その他の自動車</v>
      </c>
      <c r="AP61" s="207">
        <f t="shared" si="12"/>
        <v>0</v>
      </c>
      <c r="AQ61" s="207">
        <f t="shared" si="12"/>
        <v>0</v>
      </c>
      <c r="AR61" s="207">
        <f t="shared" si="12"/>
        <v>0</v>
      </c>
      <c r="AS61" s="207">
        <f t="shared" si="11"/>
        <v>0</v>
      </c>
      <c r="AT61" s="207">
        <f t="shared" si="11"/>
        <v>0</v>
      </c>
      <c r="AU61" s="207">
        <f t="shared" si="11"/>
        <v>0</v>
      </c>
      <c r="AV61" s="207">
        <f t="shared" si="11"/>
        <v>0</v>
      </c>
      <c r="AW61" s="214"/>
      <c r="AX61" s="214"/>
      <c r="AY61" s="215">
        <f>RANK(AP61,$AP$6:$AP$113)+COUNTIF($AP$6:AP61,AP61)-1</f>
        <v>56</v>
      </c>
      <c r="AZ61" s="216" t="str">
        <f t="shared" si="6"/>
        <v>352</v>
      </c>
      <c r="BA61" s="217" t="str">
        <f t="shared" si="6"/>
        <v>その他の自動車</v>
      </c>
      <c r="BB61" s="218">
        <v>56</v>
      </c>
      <c r="BC61" s="218" t="str">
        <f t="shared" si="1"/>
        <v>352</v>
      </c>
      <c r="BD61" s="219" t="str">
        <f t="shared" si="2"/>
        <v>その他の自動車</v>
      </c>
      <c r="BE61" s="208">
        <f t="shared" si="7"/>
        <v>0</v>
      </c>
      <c r="BF61" s="220">
        <f t="shared" si="8"/>
        <v>0</v>
      </c>
      <c r="BG61" s="212">
        <f t="shared" si="9"/>
        <v>0</v>
      </c>
      <c r="BH61" s="207">
        <f t="shared" si="3"/>
        <v>0</v>
      </c>
    </row>
    <row r="62" spans="1:60" s="1" customFormat="1" ht="19.899999999999999" customHeight="1">
      <c r="A62" s="182" t="s">
        <v>176</v>
      </c>
      <c r="B62" s="205" t="s">
        <v>175</v>
      </c>
      <c r="C62" s="206">
        <f>計算準備②!J63</f>
        <v>0</v>
      </c>
      <c r="D62" s="207">
        <f>$C62*各種係数!C62</f>
        <v>0</v>
      </c>
      <c r="E62" s="207">
        <f>$C62*各種係数!D62</f>
        <v>0</v>
      </c>
      <c r="F62" s="207">
        <f>$C62*各種係数!E62</f>
        <v>0</v>
      </c>
      <c r="G62" s="207">
        <f>$C62*各種係数!F62</f>
        <v>0</v>
      </c>
      <c r="H62" s="207">
        <f>$C62*各種係数!G62</f>
        <v>0</v>
      </c>
      <c r="I62" s="207">
        <f>$C62*各種係数!H62</f>
        <v>0</v>
      </c>
      <c r="J62" s="207">
        <f>$C62*各種係数!I62</f>
        <v>0</v>
      </c>
      <c r="K62" s="207">
        <f>$C62*各種係数!J62</f>
        <v>0</v>
      </c>
      <c r="L62" s="207">
        <f>$C62*各種係数!K62</f>
        <v>0</v>
      </c>
      <c r="M62" s="207">
        <f t="shared" si="4"/>
        <v>0</v>
      </c>
      <c r="N62" s="207"/>
      <c r="O62" s="208">
        <f>M62*各種係数!N62</f>
        <v>0</v>
      </c>
      <c r="P62" s="208">
        <v>0</v>
      </c>
      <c r="Q62" s="208">
        <f>O62*各種係数!O62</f>
        <v>0</v>
      </c>
      <c r="R62" s="208">
        <f>O62*各種係数!P62</f>
        <v>0</v>
      </c>
      <c r="S62" s="208">
        <f>R62*各種係数!Q62</f>
        <v>0</v>
      </c>
      <c r="T62" s="208">
        <f>O62*各種係数!S62</f>
        <v>0</v>
      </c>
      <c r="U62" s="208">
        <f>O62*各種係数!T62</f>
        <v>0</v>
      </c>
      <c r="V62" s="207">
        <f>P62*各種係数!M62</f>
        <v>0</v>
      </c>
      <c r="W62" s="210">
        <v>0</v>
      </c>
      <c r="X62" s="210">
        <v>0</v>
      </c>
      <c r="Y62" s="210">
        <f>W62*各種係数!O62</f>
        <v>0</v>
      </c>
      <c r="Z62" s="210">
        <f>W62*各種係数!P62</f>
        <v>0</v>
      </c>
      <c r="AA62" s="210">
        <f>Z62*各種係数!Q62</f>
        <v>0</v>
      </c>
      <c r="AB62" s="210">
        <f>W62*各種係数!S62</f>
        <v>0</v>
      </c>
      <c r="AC62" s="210">
        <f>W62*各種係数!T62</f>
        <v>0</v>
      </c>
      <c r="AD62" s="207"/>
      <c r="AE62" s="207">
        <f>$AD$114*各種係数!R62</f>
        <v>0</v>
      </c>
      <c r="AF62" s="207">
        <f>AE62*各種係数!M62</f>
        <v>0</v>
      </c>
      <c r="AG62" s="212">
        <v>0</v>
      </c>
      <c r="AH62" s="212">
        <v>0</v>
      </c>
      <c r="AI62" s="212">
        <f>AG62*各種係数!O62</f>
        <v>0</v>
      </c>
      <c r="AJ62" s="212">
        <f>AG62*各種係数!P62</f>
        <v>0</v>
      </c>
      <c r="AK62" s="212">
        <f>AJ62*各種係数!Q62</f>
        <v>0</v>
      </c>
      <c r="AL62" s="212">
        <f>AG62*各種係数!S62</f>
        <v>0</v>
      </c>
      <c r="AM62" s="212">
        <f>AG62*各種係数!T62</f>
        <v>0</v>
      </c>
      <c r="AN62" s="204" t="str">
        <f t="shared" si="5"/>
        <v>353</v>
      </c>
      <c r="AO62" s="205" t="str">
        <f t="shared" si="5"/>
        <v>自動車部品・同附属品</v>
      </c>
      <c r="AP62" s="207">
        <f t="shared" si="12"/>
        <v>0</v>
      </c>
      <c r="AQ62" s="207">
        <f t="shared" si="12"/>
        <v>0</v>
      </c>
      <c r="AR62" s="207">
        <f t="shared" si="12"/>
        <v>0</v>
      </c>
      <c r="AS62" s="207">
        <f t="shared" si="11"/>
        <v>0</v>
      </c>
      <c r="AT62" s="207">
        <f t="shared" si="11"/>
        <v>0</v>
      </c>
      <c r="AU62" s="207">
        <f t="shared" si="11"/>
        <v>0</v>
      </c>
      <c r="AV62" s="207">
        <f t="shared" si="11"/>
        <v>0</v>
      </c>
      <c r="AW62" s="214"/>
      <c r="AX62" s="214"/>
      <c r="AY62" s="215">
        <f>RANK(AP62,$AP$6:$AP$113)+COUNTIF($AP$6:AP62,AP62)-1</f>
        <v>57</v>
      </c>
      <c r="AZ62" s="216" t="str">
        <f t="shared" si="6"/>
        <v>353</v>
      </c>
      <c r="BA62" s="217" t="str">
        <f t="shared" si="6"/>
        <v>自動車部品・同附属品</v>
      </c>
      <c r="BB62" s="218">
        <v>57</v>
      </c>
      <c r="BC62" s="218" t="str">
        <f t="shared" si="1"/>
        <v>353</v>
      </c>
      <c r="BD62" s="219" t="str">
        <f t="shared" si="2"/>
        <v>自動車部品・同附属品</v>
      </c>
      <c r="BE62" s="208">
        <f t="shared" si="7"/>
        <v>0</v>
      </c>
      <c r="BF62" s="220">
        <f t="shared" si="8"/>
        <v>0</v>
      </c>
      <c r="BG62" s="212">
        <f t="shared" si="9"/>
        <v>0</v>
      </c>
      <c r="BH62" s="207">
        <f t="shared" si="3"/>
        <v>0</v>
      </c>
    </row>
    <row r="63" spans="1:60" s="1" customFormat="1" ht="19.899999999999999" customHeight="1">
      <c r="A63" s="182" t="s">
        <v>174</v>
      </c>
      <c r="B63" s="205" t="s">
        <v>173</v>
      </c>
      <c r="C63" s="206">
        <f>計算準備②!J64</f>
        <v>0</v>
      </c>
      <c r="D63" s="207">
        <f>$C63*各種係数!C63</f>
        <v>0</v>
      </c>
      <c r="E63" s="207">
        <f>$C63*各種係数!D63</f>
        <v>0</v>
      </c>
      <c r="F63" s="207">
        <f>$C63*各種係数!E63</f>
        <v>0</v>
      </c>
      <c r="G63" s="207">
        <f>$C63*各種係数!F63</f>
        <v>0</v>
      </c>
      <c r="H63" s="207">
        <f>$C63*各種係数!G63</f>
        <v>0</v>
      </c>
      <c r="I63" s="207">
        <f>$C63*各種係数!H63</f>
        <v>0</v>
      </c>
      <c r="J63" s="207">
        <f>$C63*各種係数!I63</f>
        <v>0</v>
      </c>
      <c r="K63" s="207">
        <f>$C63*各種係数!J63</f>
        <v>0</v>
      </c>
      <c r="L63" s="207">
        <f>$C63*各種係数!K63</f>
        <v>0</v>
      </c>
      <c r="M63" s="207">
        <f t="shared" si="4"/>
        <v>0</v>
      </c>
      <c r="N63" s="207"/>
      <c r="O63" s="208">
        <f>M63*各種係数!N63</f>
        <v>0</v>
      </c>
      <c r="P63" s="208">
        <v>0</v>
      </c>
      <c r="Q63" s="208">
        <f>O63*各種係数!O63</f>
        <v>0</v>
      </c>
      <c r="R63" s="208">
        <f>O63*各種係数!P63</f>
        <v>0</v>
      </c>
      <c r="S63" s="208">
        <f>R63*各種係数!Q63</f>
        <v>0</v>
      </c>
      <c r="T63" s="208">
        <f>O63*各種係数!S63</f>
        <v>0</v>
      </c>
      <c r="U63" s="208">
        <f>O63*各種係数!T63</f>
        <v>0</v>
      </c>
      <c r="V63" s="207">
        <f>P63*各種係数!M63</f>
        <v>0</v>
      </c>
      <c r="W63" s="210">
        <v>0</v>
      </c>
      <c r="X63" s="210">
        <v>0</v>
      </c>
      <c r="Y63" s="210">
        <f>W63*各種係数!O63</f>
        <v>0</v>
      </c>
      <c r="Z63" s="210">
        <f>W63*各種係数!P63</f>
        <v>0</v>
      </c>
      <c r="AA63" s="210">
        <f>Z63*各種係数!Q63</f>
        <v>0</v>
      </c>
      <c r="AB63" s="210">
        <f>W63*各種係数!S63</f>
        <v>0</v>
      </c>
      <c r="AC63" s="210">
        <f>W63*各種係数!T63</f>
        <v>0</v>
      </c>
      <c r="AD63" s="207"/>
      <c r="AE63" s="207">
        <f>$AD$114*各種係数!R63</f>
        <v>0</v>
      </c>
      <c r="AF63" s="207">
        <f>AE63*各種係数!M63</f>
        <v>0</v>
      </c>
      <c r="AG63" s="212">
        <v>0</v>
      </c>
      <c r="AH63" s="212">
        <v>0</v>
      </c>
      <c r="AI63" s="212">
        <f>AG63*各種係数!O63</f>
        <v>0</v>
      </c>
      <c r="AJ63" s="212">
        <f>AG63*各種係数!P63</f>
        <v>0</v>
      </c>
      <c r="AK63" s="212">
        <f>AJ63*各種係数!Q63</f>
        <v>0</v>
      </c>
      <c r="AL63" s="212">
        <f>AG63*各種係数!S63</f>
        <v>0</v>
      </c>
      <c r="AM63" s="212">
        <f>AG63*各種係数!T63</f>
        <v>0</v>
      </c>
      <c r="AN63" s="204" t="str">
        <f t="shared" si="5"/>
        <v>354</v>
      </c>
      <c r="AO63" s="205" t="str">
        <f t="shared" si="5"/>
        <v>船舶・同修理</v>
      </c>
      <c r="AP63" s="207">
        <f t="shared" si="12"/>
        <v>0</v>
      </c>
      <c r="AQ63" s="207">
        <f t="shared" si="12"/>
        <v>0</v>
      </c>
      <c r="AR63" s="207">
        <f t="shared" si="12"/>
        <v>0</v>
      </c>
      <c r="AS63" s="207">
        <f t="shared" si="11"/>
        <v>0</v>
      </c>
      <c r="AT63" s="207">
        <f t="shared" si="11"/>
        <v>0</v>
      </c>
      <c r="AU63" s="207">
        <f t="shared" si="11"/>
        <v>0</v>
      </c>
      <c r="AV63" s="207">
        <f t="shared" si="11"/>
        <v>0</v>
      </c>
      <c r="AW63" s="214"/>
      <c r="AX63" s="214"/>
      <c r="AY63" s="215">
        <f>RANK(AP63,$AP$6:$AP$113)+COUNTIF($AP$6:AP63,AP63)-1</f>
        <v>58</v>
      </c>
      <c r="AZ63" s="216" t="str">
        <f t="shared" si="6"/>
        <v>354</v>
      </c>
      <c r="BA63" s="217" t="str">
        <f t="shared" si="6"/>
        <v>船舶・同修理</v>
      </c>
      <c r="BB63" s="218">
        <v>58</v>
      </c>
      <c r="BC63" s="218" t="str">
        <f t="shared" si="1"/>
        <v>354</v>
      </c>
      <c r="BD63" s="219" t="str">
        <f t="shared" si="2"/>
        <v>船舶・同修理</v>
      </c>
      <c r="BE63" s="208">
        <f t="shared" si="7"/>
        <v>0</v>
      </c>
      <c r="BF63" s="220">
        <f t="shared" si="8"/>
        <v>0</v>
      </c>
      <c r="BG63" s="212">
        <f t="shared" si="9"/>
        <v>0</v>
      </c>
      <c r="BH63" s="207">
        <f t="shared" si="3"/>
        <v>0</v>
      </c>
    </row>
    <row r="64" spans="1:60" s="1" customFormat="1" ht="19.899999999999999" customHeight="1">
      <c r="A64" s="182" t="s">
        <v>172</v>
      </c>
      <c r="B64" s="205" t="s">
        <v>171</v>
      </c>
      <c r="C64" s="206">
        <f>計算準備②!J65</f>
        <v>0</v>
      </c>
      <c r="D64" s="207">
        <f>$C64*各種係数!C64</f>
        <v>0</v>
      </c>
      <c r="E64" s="207">
        <f>$C64*各種係数!D64</f>
        <v>0</v>
      </c>
      <c r="F64" s="207">
        <f>$C64*各種係数!E64</f>
        <v>0</v>
      </c>
      <c r="G64" s="207">
        <f>$C64*各種係数!F64</f>
        <v>0</v>
      </c>
      <c r="H64" s="207">
        <f>$C64*各種係数!G64</f>
        <v>0</v>
      </c>
      <c r="I64" s="207">
        <f>$C64*各種係数!H64</f>
        <v>0</v>
      </c>
      <c r="J64" s="207">
        <f>$C64*各種係数!I64</f>
        <v>0</v>
      </c>
      <c r="K64" s="207">
        <f>$C64*各種係数!J64</f>
        <v>0</v>
      </c>
      <c r="L64" s="207">
        <f>$C64*各種係数!K64</f>
        <v>0</v>
      </c>
      <c r="M64" s="207">
        <f t="shared" si="4"/>
        <v>0</v>
      </c>
      <c r="N64" s="207"/>
      <c r="O64" s="208">
        <f>M64*各種係数!N64</f>
        <v>0</v>
      </c>
      <c r="P64" s="208">
        <v>0</v>
      </c>
      <c r="Q64" s="208">
        <f>O64*各種係数!O64</f>
        <v>0</v>
      </c>
      <c r="R64" s="208">
        <f>O64*各種係数!P64</f>
        <v>0</v>
      </c>
      <c r="S64" s="208">
        <f>R64*各種係数!Q64</f>
        <v>0</v>
      </c>
      <c r="T64" s="208">
        <f>O64*各種係数!S64</f>
        <v>0</v>
      </c>
      <c r="U64" s="208">
        <f>O64*各種係数!T64</f>
        <v>0</v>
      </c>
      <c r="V64" s="207">
        <f>P64*各種係数!M64</f>
        <v>0</v>
      </c>
      <c r="W64" s="210">
        <v>0</v>
      </c>
      <c r="X64" s="210">
        <v>0</v>
      </c>
      <c r="Y64" s="210">
        <f>W64*各種係数!O64</f>
        <v>0</v>
      </c>
      <c r="Z64" s="210">
        <f>W64*各種係数!P64</f>
        <v>0</v>
      </c>
      <c r="AA64" s="210">
        <f>Z64*各種係数!Q64</f>
        <v>0</v>
      </c>
      <c r="AB64" s="210">
        <f>W64*各種係数!S64</f>
        <v>0</v>
      </c>
      <c r="AC64" s="210">
        <f>W64*各種係数!T64</f>
        <v>0</v>
      </c>
      <c r="AD64" s="207"/>
      <c r="AE64" s="207">
        <f>$AD$114*各種係数!R64</f>
        <v>0</v>
      </c>
      <c r="AF64" s="207">
        <f>AE64*各種係数!M64</f>
        <v>0</v>
      </c>
      <c r="AG64" s="212">
        <v>0</v>
      </c>
      <c r="AH64" s="212">
        <v>0</v>
      </c>
      <c r="AI64" s="212">
        <f>AG64*各種係数!O64</f>
        <v>0</v>
      </c>
      <c r="AJ64" s="212">
        <f>AG64*各種係数!P64</f>
        <v>0</v>
      </c>
      <c r="AK64" s="212">
        <f>AJ64*各種係数!Q64</f>
        <v>0</v>
      </c>
      <c r="AL64" s="212">
        <f>AG64*各種係数!S64</f>
        <v>0</v>
      </c>
      <c r="AM64" s="212">
        <f>AG64*各種係数!T64</f>
        <v>0</v>
      </c>
      <c r="AN64" s="204" t="str">
        <f t="shared" si="5"/>
        <v>359</v>
      </c>
      <c r="AO64" s="205" t="str">
        <f t="shared" si="5"/>
        <v>その他の輸送機械・同修理</v>
      </c>
      <c r="AP64" s="207">
        <f t="shared" si="12"/>
        <v>0</v>
      </c>
      <c r="AQ64" s="207">
        <f t="shared" si="12"/>
        <v>0</v>
      </c>
      <c r="AR64" s="207">
        <f t="shared" si="12"/>
        <v>0</v>
      </c>
      <c r="AS64" s="207">
        <f t="shared" si="11"/>
        <v>0</v>
      </c>
      <c r="AT64" s="207">
        <f t="shared" si="11"/>
        <v>0</v>
      </c>
      <c r="AU64" s="207">
        <f t="shared" si="11"/>
        <v>0</v>
      </c>
      <c r="AV64" s="207">
        <f t="shared" si="11"/>
        <v>0</v>
      </c>
      <c r="AW64" s="214"/>
      <c r="AX64" s="214"/>
      <c r="AY64" s="215">
        <f>RANK(AP64,$AP$6:$AP$113)+COUNTIF($AP$6:AP64,AP64)-1</f>
        <v>59</v>
      </c>
      <c r="AZ64" s="216" t="str">
        <f t="shared" si="6"/>
        <v>359</v>
      </c>
      <c r="BA64" s="217" t="str">
        <f t="shared" si="6"/>
        <v>その他の輸送機械・同修理</v>
      </c>
      <c r="BB64" s="218">
        <v>59</v>
      </c>
      <c r="BC64" s="218" t="str">
        <f t="shared" si="1"/>
        <v>359</v>
      </c>
      <c r="BD64" s="219" t="str">
        <f t="shared" si="2"/>
        <v>その他の輸送機械・同修理</v>
      </c>
      <c r="BE64" s="208">
        <f t="shared" si="7"/>
        <v>0</v>
      </c>
      <c r="BF64" s="220">
        <f t="shared" si="8"/>
        <v>0</v>
      </c>
      <c r="BG64" s="212">
        <f t="shared" si="9"/>
        <v>0</v>
      </c>
      <c r="BH64" s="207">
        <f t="shared" si="3"/>
        <v>0</v>
      </c>
    </row>
    <row r="65" spans="1:60" s="1" customFormat="1" ht="19.899999999999999" customHeight="1">
      <c r="A65" s="182" t="s">
        <v>87</v>
      </c>
      <c r="B65" s="205" t="s">
        <v>21</v>
      </c>
      <c r="C65" s="206">
        <f>計算準備②!J66</f>
        <v>0</v>
      </c>
      <c r="D65" s="207">
        <f>$C65*各種係数!C65</f>
        <v>0</v>
      </c>
      <c r="E65" s="207">
        <f>$C65*各種係数!D65</f>
        <v>0</v>
      </c>
      <c r="F65" s="207">
        <f>$C65*各種係数!E65</f>
        <v>0</v>
      </c>
      <c r="G65" s="207">
        <f>$C65*各種係数!F65</f>
        <v>0</v>
      </c>
      <c r="H65" s="207">
        <f>$C65*各種係数!G65</f>
        <v>0</v>
      </c>
      <c r="I65" s="207">
        <f>$C65*各種係数!H65</f>
        <v>0</v>
      </c>
      <c r="J65" s="207">
        <f>$C65*各種係数!I65</f>
        <v>0</v>
      </c>
      <c r="K65" s="207">
        <f>$C65*各種係数!J65</f>
        <v>0</v>
      </c>
      <c r="L65" s="207">
        <f>$C65*各種係数!K65</f>
        <v>0</v>
      </c>
      <c r="M65" s="207">
        <f t="shared" si="4"/>
        <v>0</v>
      </c>
      <c r="N65" s="207"/>
      <c r="O65" s="208">
        <f>M65*各種係数!N65</f>
        <v>0</v>
      </c>
      <c r="P65" s="208">
        <v>0</v>
      </c>
      <c r="Q65" s="208">
        <f>O65*各種係数!O65</f>
        <v>0</v>
      </c>
      <c r="R65" s="208">
        <f>O65*各種係数!P65</f>
        <v>0</v>
      </c>
      <c r="S65" s="208">
        <f>R65*各種係数!Q65</f>
        <v>0</v>
      </c>
      <c r="T65" s="208">
        <f>O65*各種係数!S65</f>
        <v>0</v>
      </c>
      <c r="U65" s="208">
        <f>O65*各種係数!T65</f>
        <v>0</v>
      </c>
      <c r="V65" s="207">
        <f>P65*各種係数!M65</f>
        <v>0</v>
      </c>
      <c r="W65" s="210">
        <v>0</v>
      </c>
      <c r="X65" s="210">
        <v>0</v>
      </c>
      <c r="Y65" s="210">
        <f>W65*各種係数!O65</f>
        <v>0</v>
      </c>
      <c r="Z65" s="210">
        <f>W65*各種係数!P65</f>
        <v>0</v>
      </c>
      <c r="AA65" s="210">
        <f>Z65*各種係数!Q65</f>
        <v>0</v>
      </c>
      <c r="AB65" s="210">
        <f>W65*各種係数!S65</f>
        <v>0</v>
      </c>
      <c r="AC65" s="210">
        <f>W65*各種係数!T65</f>
        <v>0</v>
      </c>
      <c r="AD65" s="207"/>
      <c r="AE65" s="207">
        <f>$AD$114*各種係数!R65</f>
        <v>0</v>
      </c>
      <c r="AF65" s="207">
        <f>AE65*各種係数!M65</f>
        <v>0</v>
      </c>
      <c r="AG65" s="212">
        <v>0</v>
      </c>
      <c r="AH65" s="212">
        <v>0</v>
      </c>
      <c r="AI65" s="212">
        <f>AG65*各種係数!O65</f>
        <v>0</v>
      </c>
      <c r="AJ65" s="212">
        <f>AG65*各種係数!P65</f>
        <v>0</v>
      </c>
      <c r="AK65" s="212">
        <f>AJ65*各種係数!Q65</f>
        <v>0</v>
      </c>
      <c r="AL65" s="212">
        <f>AG65*各種係数!S65</f>
        <v>0</v>
      </c>
      <c r="AM65" s="212">
        <f>AG65*各種係数!T65</f>
        <v>0</v>
      </c>
      <c r="AN65" s="204" t="str">
        <f t="shared" si="5"/>
        <v>391</v>
      </c>
      <c r="AO65" s="205" t="str">
        <f t="shared" si="5"/>
        <v>その他の製造工業製品</v>
      </c>
      <c r="AP65" s="207">
        <f t="shared" si="12"/>
        <v>0</v>
      </c>
      <c r="AQ65" s="207">
        <f t="shared" si="12"/>
        <v>0</v>
      </c>
      <c r="AR65" s="207">
        <f t="shared" si="12"/>
        <v>0</v>
      </c>
      <c r="AS65" s="207">
        <f t="shared" si="11"/>
        <v>0</v>
      </c>
      <c r="AT65" s="207">
        <f t="shared" si="11"/>
        <v>0</v>
      </c>
      <c r="AU65" s="207">
        <f t="shared" si="11"/>
        <v>0</v>
      </c>
      <c r="AV65" s="207">
        <f t="shared" si="11"/>
        <v>0</v>
      </c>
      <c r="AW65" s="214"/>
      <c r="AX65" s="214"/>
      <c r="AY65" s="215">
        <f>RANK(AP65,$AP$6:$AP$113)+COUNTIF($AP$6:AP65,AP65)-1</f>
        <v>60</v>
      </c>
      <c r="AZ65" s="216" t="str">
        <f t="shared" si="6"/>
        <v>391</v>
      </c>
      <c r="BA65" s="217" t="str">
        <f t="shared" si="6"/>
        <v>その他の製造工業製品</v>
      </c>
      <c r="BB65" s="218">
        <v>60</v>
      </c>
      <c r="BC65" s="218" t="str">
        <f t="shared" si="1"/>
        <v>391</v>
      </c>
      <c r="BD65" s="219" t="str">
        <f t="shared" si="2"/>
        <v>その他の製造工業製品</v>
      </c>
      <c r="BE65" s="208">
        <f t="shared" si="7"/>
        <v>0</v>
      </c>
      <c r="BF65" s="220">
        <f t="shared" si="8"/>
        <v>0</v>
      </c>
      <c r="BG65" s="212">
        <f t="shared" si="9"/>
        <v>0</v>
      </c>
      <c r="BH65" s="207">
        <f t="shared" si="3"/>
        <v>0</v>
      </c>
    </row>
    <row r="66" spans="1:60" s="1" customFormat="1" ht="19.899999999999999" customHeight="1">
      <c r="A66" s="182" t="s">
        <v>170</v>
      </c>
      <c r="B66" s="205" t="s">
        <v>169</v>
      </c>
      <c r="C66" s="206">
        <f>計算準備②!J67</f>
        <v>0</v>
      </c>
      <c r="D66" s="207">
        <f>$C66*各種係数!C66</f>
        <v>0</v>
      </c>
      <c r="E66" s="207">
        <f>$C66*各種係数!D66</f>
        <v>0</v>
      </c>
      <c r="F66" s="207">
        <f>$C66*各種係数!E66</f>
        <v>0</v>
      </c>
      <c r="G66" s="207">
        <f>$C66*各種係数!F66</f>
        <v>0</v>
      </c>
      <c r="H66" s="207">
        <f>$C66*各種係数!G66</f>
        <v>0</v>
      </c>
      <c r="I66" s="207">
        <f>$C66*各種係数!H66</f>
        <v>0</v>
      </c>
      <c r="J66" s="207">
        <f>$C66*各種係数!I66</f>
        <v>0</v>
      </c>
      <c r="K66" s="207">
        <f>$C66*各種係数!J66</f>
        <v>0</v>
      </c>
      <c r="L66" s="207">
        <f>$C66*各種係数!K66</f>
        <v>0</v>
      </c>
      <c r="M66" s="207">
        <f t="shared" si="4"/>
        <v>0</v>
      </c>
      <c r="N66" s="207"/>
      <c r="O66" s="208">
        <f>M66*各種係数!N66</f>
        <v>0</v>
      </c>
      <c r="P66" s="208">
        <v>0</v>
      </c>
      <c r="Q66" s="208">
        <f>O66*各種係数!O66</f>
        <v>0</v>
      </c>
      <c r="R66" s="208">
        <f>O66*各種係数!P66</f>
        <v>0</v>
      </c>
      <c r="S66" s="208">
        <f>R66*各種係数!Q66</f>
        <v>0</v>
      </c>
      <c r="T66" s="208">
        <f>O66*各種係数!S66</f>
        <v>0</v>
      </c>
      <c r="U66" s="208">
        <f>O66*各種係数!T66</f>
        <v>0</v>
      </c>
      <c r="V66" s="207">
        <f>P66*各種係数!M66</f>
        <v>0</v>
      </c>
      <c r="W66" s="210">
        <v>0</v>
      </c>
      <c r="X66" s="210">
        <v>0</v>
      </c>
      <c r="Y66" s="210">
        <f>W66*各種係数!O66</f>
        <v>0</v>
      </c>
      <c r="Z66" s="210">
        <f>W66*各種係数!P66</f>
        <v>0</v>
      </c>
      <c r="AA66" s="210">
        <f>Z66*各種係数!Q66</f>
        <v>0</v>
      </c>
      <c r="AB66" s="210">
        <f>W66*各種係数!S66</f>
        <v>0</v>
      </c>
      <c r="AC66" s="210">
        <f>W66*各種係数!T66</f>
        <v>0</v>
      </c>
      <c r="AD66" s="207"/>
      <c r="AE66" s="207">
        <f>$AD$114*各種係数!R66</f>
        <v>0</v>
      </c>
      <c r="AF66" s="207">
        <f>AE66*各種係数!M66</f>
        <v>0</v>
      </c>
      <c r="AG66" s="212">
        <v>0</v>
      </c>
      <c r="AH66" s="212">
        <v>0</v>
      </c>
      <c r="AI66" s="212">
        <f>AG66*各種係数!O66</f>
        <v>0</v>
      </c>
      <c r="AJ66" s="212">
        <f>AG66*各種係数!P66</f>
        <v>0</v>
      </c>
      <c r="AK66" s="212">
        <f>AJ66*各種係数!Q66</f>
        <v>0</v>
      </c>
      <c r="AL66" s="212">
        <f>AG66*各種係数!S66</f>
        <v>0</v>
      </c>
      <c r="AM66" s="212">
        <f>AG66*各種係数!T66</f>
        <v>0</v>
      </c>
      <c r="AN66" s="204" t="str">
        <f t="shared" si="5"/>
        <v>392</v>
      </c>
      <c r="AO66" s="205" t="str">
        <f t="shared" si="5"/>
        <v>再生資源回収・加工処理</v>
      </c>
      <c r="AP66" s="207">
        <f t="shared" si="12"/>
        <v>0</v>
      </c>
      <c r="AQ66" s="207">
        <f t="shared" si="12"/>
        <v>0</v>
      </c>
      <c r="AR66" s="207">
        <f t="shared" si="12"/>
        <v>0</v>
      </c>
      <c r="AS66" s="207">
        <f t="shared" si="11"/>
        <v>0</v>
      </c>
      <c r="AT66" s="207">
        <f t="shared" si="11"/>
        <v>0</v>
      </c>
      <c r="AU66" s="207">
        <f t="shared" si="11"/>
        <v>0</v>
      </c>
      <c r="AV66" s="207">
        <f t="shared" si="11"/>
        <v>0</v>
      </c>
      <c r="AW66" s="214"/>
      <c r="AX66" s="214"/>
      <c r="AY66" s="215">
        <f>RANK(AP66,$AP$6:$AP$113)+COUNTIF($AP$6:AP66,AP66)-1</f>
        <v>61</v>
      </c>
      <c r="AZ66" s="216" t="str">
        <f t="shared" si="6"/>
        <v>392</v>
      </c>
      <c r="BA66" s="217" t="str">
        <f t="shared" si="6"/>
        <v>再生資源回収・加工処理</v>
      </c>
      <c r="BB66" s="218">
        <v>61</v>
      </c>
      <c r="BC66" s="218" t="str">
        <f t="shared" si="1"/>
        <v>392</v>
      </c>
      <c r="BD66" s="219" t="str">
        <f t="shared" si="2"/>
        <v>再生資源回収・加工処理</v>
      </c>
      <c r="BE66" s="208">
        <f t="shared" si="7"/>
        <v>0</v>
      </c>
      <c r="BF66" s="220">
        <f t="shared" si="8"/>
        <v>0</v>
      </c>
      <c r="BG66" s="212">
        <f t="shared" si="9"/>
        <v>0</v>
      </c>
      <c r="BH66" s="207">
        <f t="shared" si="3"/>
        <v>0</v>
      </c>
    </row>
    <row r="67" spans="1:60" s="1" customFormat="1" ht="19.899999999999999" customHeight="1">
      <c r="A67" s="182" t="s">
        <v>168</v>
      </c>
      <c r="B67" s="205" t="s">
        <v>167</v>
      </c>
      <c r="C67" s="206">
        <f>計算準備②!J68</f>
        <v>0</v>
      </c>
      <c r="D67" s="207">
        <f>$C67*各種係数!C67</f>
        <v>0</v>
      </c>
      <c r="E67" s="207">
        <f>$C67*各種係数!D67</f>
        <v>0</v>
      </c>
      <c r="F67" s="207">
        <f>$C67*各種係数!E67</f>
        <v>0</v>
      </c>
      <c r="G67" s="207">
        <f>$C67*各種係数!F67</f>
        <v>0</v>
      </c>
      <c r="H67" s="207">
        <f>$C67*各種係数!G67</f>
        <v>0</v>
      </c>
      <c r="I67" s="207">
        <f>$C67*各種係数!H67</f>
        <v>0</v>
      </c>
      <c r="J67" s="207">
        <f>$C67*各種係数!I67</f>
        <v>0</v>
      </c>
      <c r="K67" s="207">
        <f>$C67*各種係数!J67</f>
        <v>0</v>
      </c>
      <c r="L67" s="207">
        <f>$C67*各種係数!K67</f>
        <v>0</v>
      </c>
      <c r="M67" s="207">
        <f t="shared" si="4"/>
        <v>0</v>
      </c>
      <c r="N67" s="207"/>
      <c r="O67" s="208">
        <f>M67*各種係数!N67</f>
        <v>0</v>
      </c>
      <c r="P67" s="208">
        <v>0</v>
      </c>
      <c r="Q67" s="208">
        <f>O67*各種係数!O67</f>
        <v>0</v>
      </c>
      <c r="R67" s="208">
        <f>O67*各種係数!P67</f>
        <v>0</v>
      </c>
      <c r="S67" s="208">
        <f>R67*各種係数!Q67</f>
        <v>0</v>
      </c>
      <c r="T67" s="208">
        <f>O67*各種係数!S67</f>
        <v>0</v>
      </c>
      <c r="U67" s="208">
        <f>O67*各種係数!T67</f>
        <v>0</v>
      </c>
      <c r="V67" s="207">
        <f>P67*各種係数!M67</f>
        <v>0</v>
      </c>
      <c r="W67" s="210">
        <v>0</v>
      </c>
      <c r="X67" s="210">
        <v>0</v>
      </c>
      <c r="Y67" s="210">
        <f>W67*各種係数!O67</f>
        <v>0</v>
      </c>
      <c r="Z67" s="210">
        <f>W67*各種係数!P67</f>
        <v>0</v>
      </c>
      <c r="AA67" s="210">
        <f>Z67*各種係数!Q67</f>
        <v>0</v>
      </c>
      <c r="AB67" s="210">
        <f>W67*各種係数!S67</f>
        <v>0</v>
      </c>
      <c r="AC67" s="210">
        <f>W67*各種係数!T67</f>
        <v>0</v>
      </c>
      <c r="AD67" s="207"/>
      <c r="AE67" s="207">
        <f>$AD$114*各種係数!R67</f>
        <v>0</v>
      </c>
      <c r="AF67" s="207">
        <f>AE67*各種係数!M67</f>
        <v>0</v>
      </c>
      <c r="AG67" s="212">
        <v>0</v>
      </c>
      <c r="AH67" s="212">
        <v>0</v>
      </c>
      <c r="AI67" s="212">
        <f>AG67*各種係数!O67</f>
        <v>0</v>
      </c>
      <c r="AJ67" s="212">
        <f>AG67*各種係数!P67</f>
        <v>0</v>
      </c>
      <c r="AK67" s="212">
        <f>AJ67*各種係数!Q67</f>
        <v>0</v>
      </c>
      <c r="AL67" s="212">
        <f>AG67*各種係数!S67</f>
        <v>0</v>
      </c>
      <c r="AM67" s="212">
        <f>AG67*各種係数!T67</f>
        <v>0</v>
      </c>
      <c r="AN67" s="204" t="str">
        <f t="shared" si="5"/>
        <v>411</v>
      </c>
      <c r="AO67" s="205" t="str">
        <f t="shared" si="5"/>
        <v>建築</v>
      </c>
      <c r="AP67" s="207">
        <f t="shared" si="12"/>
        <v>0</v>
      </c>
      <c r="AQ67" s="207">
        <f t="shared" si="12"/>
        <v>0</v>
      </c>
      <c r="AR67" s="207">
        <f t="shared" si="12"/>
        <v>0</v>
      </c>
      <c r="AS67" s="207">
        <f t="shared" si="11"/>
        <v>0</v>
      </c>
      <c r="AT67" s="207">
        <f t="shared" si="11"/>
        <v>0</v>
      </c>
      <c r="AU67" s="207">
        <f t="shared" si="11"/>
        <v>0</v>
      </c>
      <c r="AV67" s="207">
        <f t="shared" si="11"/>
        <v>0</v>
      </c>
      <c r="AW67" s="214"/>
      <c r="AX67" s="214"/>
      <c r="AY67" s="215">
        <f>RANK(AP67,$AP$6:$AP$113)+COUNTIF($AP$6:AP67,AP67)-1</f>
        <v>62</v>
      </c>
      <c r="AZ67" s="216" t="str">
        <f t="shared" si="6"/>
        <v>411</v>
      </c>
      <c r="BA67" s="217" t="str">
        <f t="shared" si="6"/>
        <v>建築</v>
      </c>
      <c r="BB67" s="218">
        <v>62</v>
      </c>
      <c r="BC67" s="218" t="str">
        <f t="shared" si="1"/>
        <v>411</v>
      </c>
      <c r="BD67" s="219" t="str">
        <f t="shared" si="2"/>
        <v>建築</v>
      </c>
      <c r="BE67" s="208">
        <f t="shared" si="7"/>
        <v>0</v>
      </c>
      <c r="BF67" s="220">
        <f t="shared" si="8"/>
        <v>0</v>
      </c>
      <c r="BG67" s="212">
        <f t="shared" si="9"/>
        <v>0</v>
      </c>
      <c r="BH67" s="207">
        <f t="shared" si="3"/>
        <v>0</v>
      </c>
    </row>
    <row r="68" spans="1:60" s="1" customFormat="1" ht="19.899999999999999" customHeight="1">
      <c r="A68" s="182" t="s">
        <v>166</v>
      </c>
      <c r="B68" s="205" t="s">
        <v>165</v>
      </c>
      <c r="C68" s="206">
        <f>計算準備②!J69</f>
        <v>0</v>
      </c>
      <c r="D68" s="207">
        <f>$C68*各種係数!C68</f>
        <v>0</v>
      </c>
      <c r="E68" s="207">
        <f>$C68*各種係数!D68</f>
        <v>0</v>
      </c>
      <c r="F68" s="207">
        <f>$C68*各種係数!E68</f>
        <v>0</v>
      </c>
      <c r="G68" s="207">
        <f>$C68*各種係数!F68</f>
        <v>0</v>
      </c>
      <c r="H68" s="207">
        <f>$C68*各種係数!G68</f>
        <v>0</v>
      </c>
      <c r="I68" s="207">
        <f>$C68*各種係数!H68</f>
        <v>0</v>
      </c>
      <c r="J68" s="207">
        <f>$C68*各種係数!I68</f>
        <v>0</v>
      </c>
      <c r="K68" s="207">
        <f>$C68*各種係数!J68</f>
        <v>0</v>
      </c>
      <c r="L68" s="207">
        <f>$C68*各種係数!K68</f>
        <v>0</v>
      </c>
      <c r="M68" s="207">
        <f t="shared" si="4"/>
        <v>0</v>
      </c>
      <c r="N68" s="207"/>
      <c r="O68" s="208">
        <f>M68*各種係数!N68</f>
        <v>0</v>
      </c>
      <c r="P68" s="208">
        <v>0</v>
      </c>
      <c r="Q68" s="208">
        <f>O68*各種係数!O68</f>
        <v>0</v>
      </c>
      <c r="R68" s="208">
        <f>O68*各種係数!P68</f>
        <v>0</v>
      </c>
      <c r="S68" s="208">
        <f>R68*各種係数!Q68</f>
        <v>0</v>
      </c>
      <c r="T68" s="208">
        <f>O68*各種係数!S68</f>
        <v>0</v>
      </c>
      <c r="U68" s="208">
        <f>O68*各種係数!T68</f>
        <v>0</v>
      </c>
      <c r="V68" s="207">
        <f>P68*各種係数!M68</f>
        <v>0</v>
      </c>
      <c r="W68" s="210">
        <v>0</v>
      </c>
      <c r="X68" s="210">
        <v>0</v>
      </c>
      <c r="Y68" s="210">
        <f>W68*各種係数!O68</f>
        <v>0</v>
      </c>
      <c r="Z68" s="210">
        <f>W68*各種係数!P68</f>
        <v>0</v>
      </c>
      <c r="AA68" s="210">
        <f>Z68*各種係数!Q68</f>
        <v>0</v>
      </c>
      <c r="AB68" s="210">
        <f>W68*各種係数!S68</f>
        <v>0</v>
      </c>
      <c r="AC68" s="210">
        <f>W68*各種係数!T68</f>
        <v>0</v>
      </c>
      <c r="AD68" s="207"/>
      <c r="AE68" s="207">
        <f>$AD$114*各種係数!R68</f>
        <v>0</v>
      </c>
      <c r="AF68" s="207">
        <f>AE68*各種係数!M68</f>
        <v>0</v>
      </c>
      <c r="AG68" s="212">
        <v>0</v>
      </c>
      <c r="AH68" s="212">
        <v>0</v>
      </c>
      <c r="AI68" s="212">
        <f>AG68*各種係数!O68</f>
        <v>0</v>
      </c>
      <c r="AJ68" s="212">
        <f>AG68*各種係数!P68</f>
        <v>0</v>
      </c>
      <c r="AK68" s="212">
        <f>AJ68*各種係数!Q68</f>
        <v>0</v>
      </c>
      <c r="AL68" s="212">
        <f>AG68*各種係数!S68</f>
        <v>0</v>
      </c>
      <c r="AM68" s="212">
        <f>AG68*各種係数!T68</f>
        <v>0</v>
      </c>
      <c r="AN68" s="204" t="str">
        <f t="shared" si="5"/>
        <v>412</v>
      </c>
      <c r="AO68" s="205" t="str">
        <f t="shared" si="5"/>
        <v>建設補修</v>
      </c>
      <c r="AP68" s="207">
        <f t="shared" si="12"/>
        <v>0</v>
      </c>
      <c r="AQ68" s="207">
        <f t="shared" si="12"/>
        <v>0</v>
      </c>
      <c r="AR68" s="207">
        <f t="shared" si="12"/>
        <v>0</v>
      </c>
      <c r="AS68" s="207">
        <f t="shared" si="11"/>
        <v>0</v>
      </c>
      <c r="AT68" s="207">
        <f t="shared" si="11"/>
        <v>0</v>
      </c>
      <c r="AU68" s="207">
        <f t="shared" si="11"/>
        <v>0</v>
      </c>
      <c r="AV68" s="207">
        <f t="shared" si="11"/>
        <v>0</v>
      </c>
      <c r="AW68" s="214"/>
      <c r="AX68" s="214"/>
      <c r="AY68" s="215">
        <f>RANK(AP68,$AP$6:$AP$113)+COUNTIF($AP$6:AP68,AP68)-1</f>
        <v>63</v>
      </c>
      <c r="AZ68" s="216" t="str">
        <f t="shared" si="6"/>
        <v>412</v>
      </c>
      <c r="BA68" s="217" t="str">
        <f t="shared" si="6"/>
        <v>建設補修</v>
      </c>
      <c r="BB68" s="218">
        <v>63</v>
      </c>
      <c r="BC68" s="218" t="str">
        <f t="shared" si="1"/>
        <v>412</v>
      </c>
      <c r="BD68" s="219" t="str">
        <f t="shared" si="2"/>
        <v>建設補修</v>
      </c>
      <c r="BE68" s="208">
        <f t="shared" si="7"/>
        <v>0</v>
      </c>
      <c r="BF68" s="220">
        <f t="shared" si="8"/>
        <v>0</v>
      </c>
      <c r="BG68" s="212">
        <f t="shared" si="9"/>
        <v>0</v>
      </c>
      <c r="BH68" s="207">
        <f t="shared" si="3"/>
        <v>0</v>
      </c>
    </row>
    <row r="69" spans="1:60" s="1" customFormat="1" ht="19.899999999999999" customHeight="1">
      <c r="A69" s="182" t="s">
        <v>164</v>
      </c>
      <c r="B69" s="205" t="s">
        <v>163</v>
      </c>
      <c r="C69" s="206">
        <f>計算準備②!J70</f>
        <v>0</v>
      </c>
      <c r="D69" s="207">
        <f>$C69*各種係数!C69</f>
        <v>0</v>
      </c>
      <c r="E69" s="207">
        <f>$C69*各種係数!D69</f>
        <v>0</v>
      </c>
      <c r="F69" s="207">
        <f>$C69*各種係数!E69</f>
        <v>0</v>
      </c>
      <c r="G69" s="207">
        <f>$C69*各種係数!F69</f>
        <v>0</v>
      </c>
      <c r="H69" s="207">
        <f>$C69*各種係数!G69</f>
        <v>0</v>
      </c>
      <c r="I69" s="207">
        <f>$C69*各種係数!H69</f>
        <v>0</v>
      </c>
      <c r="J69" s="207">
        <f>$C69*各種係数!I69</f>
        <v>0</v>
      </c>
      <c r="K69" s="207">
        <f>$C69*各種係数!J69</f>
        <v>0</v>
      </c>
      <c r="L69" s="207">
        <f>$C69*各種係数!K69</f>
        <v>0</v>
      </c>
      <c r="M69" s="207">
        <f t="shared" si="4"/>
        <v>0</v>
      </c>
      <c r="N69" s="207"/>
      <c r="O69" s="208">
        <f>M69*各種係数!N69</f>
        <v>0</v>
      </c>
      <c r="P69" s="208">
        <v>0</v>
      </c>
      <c r="Q69" s="208">
        <f>O69*各種係数!O69</f>
        <v>0</v>
      </c>
      <c r="R69" s="208">
        <f>O69*各種係数!P69</f>
        <v>0</v>
      </c>
      <c r="S69" s="208">
        <f>R69*各種係数!Q69</f>
        <v>0</v>
      </c>
      <c r="T69" s="208">
        <f>O69*各種係数!S69</f>
        <v>0</v>
      </c>
      <c r="U69" s="208">
        <f>O69*各種係数!T69</f>
        <v>0</v>
      </c>
      <c r="V69" s="207">
        <f>P69*各種係数!M69</f>
        <v>0</v>
      </c>
      <c r="W69" s="210">
        <v>0</v>
      </c>
      <c r="X69" s="210">
        <v>0</v>
      </c>
      <c r="Y69" s="210">
        <f>W69*各種係数!O69</f>
        <v>0</v>
      </c>
      <c r="Z69" s="210">
        <f>W69*各種係数!P69</f>
        <v>0</v>
      </c>
      <c r="AA69" s="210">
        <f>Z69*各種係数!Q69</f>
        <v>0</v>
      </c>
      <c r="AB69" s="210">
        <f>W69*各種係数!S69</f>
        <v>0</v>
      </c>
      <c r="AC69" s="210">
        <f>W69*各種係数!T69</f>
        <v>0</v>
      </c>
      <c r="AD69" s="207"/>
      <c r="AE69" s="207">
        <f>$AD$114*各種係数!R69</f>
        <v>0</v>
      </c>
      <c r="AF69" s="207">
        <f>AE69*各種係数!M69</f>
        <v>0</v>
      </c>
      <c r="AG69" s="212">
        <v>0</v>
      </c>
      <c r="AH69" s="212">
        <v>0</v>
      </c>
      <c r="AI69" s="212">
        <f>AG69*各種係数!O69</f>
        <v>0</v>
      </c>
      <c r="AJ69" s="212">
        <f>AG69*各種係数!P69</f>
        <v>0</v>
      </c>
      <c r="AK69" s="212">
        <f>AJ69*各種係数!Q69</f>
        <v>0</v>
      </c>
      <c r="AL69" s="212">
        <f>AG69*各種係数!S69</f>
        <v>0</v>
      </c>
      <c r="AM69" s="212">
        <f>AG69*各種係数!T69</f>
        <v>0</v>
      </c>
      <c r="AN69" s="204" t="str">
        <f t="shared" si="5"/>
        <v>413</v>
      </c>
      <c r="AO69" s="205" t="str">
        <f t="shared" si="5"/>
        <v>公共事業</v>
      </c>
      <c r="AP69" s="207">
        <f t="shared" si="12"/>
        <v>0</v>
      </c>
      <c r="AQ69" s="207">
        <f t="shared" si="12"/>
        <v>0</v>
      </c>
      <c r="AR69" s="207">
        <f t="shared" si="12"/>
        <v>0</v>
      </c>
      <c r="AS69" s="207">
        <f t="shared" si="11"/>
        <v>0</v>
      </c>
      <c r="AT69" s="207">
        <f t="shared" si="11"/>
        <v>0</v>
      </c>
      <c r="AU69" s="207">
        <f t="shared" si="11"/>
        <v>0</v>
      </c>
      <c r="AV69" s="207">
        <f t="shared" si="11"/>
        <v>0</v>
      </c>
      <c r="AW69" s="214"/>
      <c r="AX69" s="214"/>
      <c r="AY69" s="215">
        <f>RANK(AP69,$AP$6:$AP$113)+COUNTIF($AP$6:AP69,AP69)-1</f>
        <v>64</v>
      </c>
      <c r="AZ69" s="216" t="str">
        <f t="shared" si="6"/>
        <v>413</v>
      </c>
      <c r="BA69" s="217" t="str">
        <f t="shared" si="6"/>
        <v>公共事業</v>
      </c>
      <c r="BB69" s="218">
        <v>64</v>
      </c>
      <c r="BC69" s="218" t="str">
        <f t="shared" si="1"/>
        <v>413</v>
      </c>
      <c r="BD69" s="219" t="str">
        <f t="shared" si="2"/>
        <v>公共事業</v>
      </c>
      <c r="BE69" s="208">
        <f t="shared" si="7"/>
        <v>0</v>
      </c>
      <c r="BF69" s="220">
        <f t="shared" si="8"/>
        <v>0</v>
      </c>
      <c r="BG69" s="212">
        <f t="shared" si="9"/>
        <v>0</v>
      </c>
      <c r="BH69" s="207">
        <f t="shared" si="3"/>
        <v>0</v>
      </c>
    </row>
    <row r="70" spans="1:60" s="1" customFormat="1" ht="19.899999999999999" customHeight="1">
      <c r="A70" s="182" t="s">
        <v>162</v>
      </c>
      <c r="B70" s="205" t="s">
        <v>161</v>
      </c>
      <c r="C70" s="206">
        <f>計算準備②!J71</f>
        <v>0</v>
      </c>
      <c r="D70" s="207">
        <f>$C70*各種係数!C70</f>
        <v>0</v>
      </c>
      <c r="E70" s="207">
        <f>$C70*各種係数!D70</f>
        <v>0</v>
      </c>
      <c r="F70" s="207">
        <f>$C70*各種係数!E70</f>
        <v>0</v>
      </c>
      <c r="G70" s="207">
        <f>$C70*各種係数!F70</f>
        <v>0</v>
      </c>
      <c r="H70" s="207">
        <f>$C70*各種係数!G70</f>
        <v>0</v>
      </c>
      <c r="I70" s="207">
        <f>$C70*各種係数!H70</f>
        <v>0</v>
      </c>
      <c r="J70" s="207">
        <f>$C70*各種係数!I70</f>
        <v>0</v>
      </c>
      <c r="K70" s="207">
        <f>$C70*各種係数!J70</f>
        <v>0</v>
      </c>
      <c r="L70" s="207">
        <f>$C70*各種係数!K70</f>
        <v>0</v>
      </c>
      <c r="M70" s="207">
        <f t="shared" si="4"/>
        <v>0</v>
      </c>
      <c r="N70" s="207"/>
      <c r="O70" s="208">
        <f>M70*各種係数!N70</f>
        <v>0</v>
      </c>
      <c r="P70" s="208">
        <v>0</v>
      </c>
      <c r="Q70" s="208">
        <f>O70*各種係数!O70</f>
        <v>0</v>
      </c>
      <c r="R70" s="208">
        <f>O70*各種係数!P70</f>
        <v>0</v>
      </c>
      <c r="S70" s="208">
        <f>R70*各種係数!Q70</f>
        <v>0</v>
      </c>
      <c r="T70" s="208">
        <f>O70*各種係数!S70</f>
        <v>0</v>
      </c>
      <c r="U70" s="208">
        <f>O70*各種係数!T70</f>
        <v>0</v>
      </c>
      <c r="V70" s="207">
        <f>P70*各種係数!M70</f>
        <v>0</v>
      </c>
      <c r="W70" s="210">
        <v>0</v>
      </c>
      <c r="X70" s="210">
        <v>0</v>
      </c>
      <c r="Y70" s="210">
        <f>W70*各種係数!O70</f>
        <v>0</v>
      </c>
      <c r="Z70" s="210">
        <f>W70*各種係数!P70</f>
        <v>0</v>
      </c>
      <c r="AA70" s="210">
        <f>Z70*各種係数!Q70</f>
        <v>0</v>
      </c>
      <c r="AB70" s="210">
        <f>W70*各種係数!S70</f>
        <v>0</v>
      </c>
      <c r="AC70" s="210">
        <f>W70*各種係数!T70</f>
        <v>0</v>
      </c>
      <c r="AD70" s="207"/>
      <c r="AE70" s="207">
        <f>$AD$114*各種係数!R70</f>
        <v>0</v>
      </c>
      <c r="AF70" s="207">
        <f>AE70*各種係数!M70</f>
        <v>0</v>
      </c>
      <c r="AG70" s="212">
        <v>0</v>
      </c>
      <c r="AH70" s="212">
        <v>0</v>
      </c>
      <c r="AI70" s="212">
        <f>AG70*各種係数!O70</f>
        <v>0</v>
      </c>
      <c r="AJ70" s="212">
        <f>AG70*各種係数!P70</f>
        <v>0</v>
      </c>
      <c r="AK70" s="212">
        <f>AJ70*各種係数!Q70</f>
        <v>0</v>
      </c>
      <c r="AL70" s="212">
        <f>AG70*各種係数!S70</f>
        <v>0</v>
      </c>
      <c r="AM70" s="212">
        <f>AG70*各種係数!T70</f>
        <v>0</v>
      </c>
      <c r="AN70" s="204" t="str">
        <f t="shared" si="5"/>
        <v>419</v>
      </c>
      <c r="AO70" s="205" t="str">
        <f t="shared" si="5"/>
        <v>その他の土木建設</v>
      </c>
      <c r="AP70" s="207">
        <f t="shared" si="12"/>
        <v>0</v>
      </c>
      <c r="AQ70" s="207">
        <f t="shared" si="12"/>
        <v>0</v>
      </c>
      <c r="AR70" s="207">
        <f t="shared" si="12"/>
        <v>0</v>
      </c>
      <c r="AS70" s="207">
        <f t="shared" si="11"/>
        <v>0</v>
      </c>
      <c r="AT70" s="207">
        <f t="shared" si="11"/>
        <v>0</v>
      </c>
      <c r="AU70" s="207">
        <f t="shared" si="11"/>
        <v>0</v>
      </c>
      <c r="AV70" s="207">
        <f t="shared" si="11"/>
        <v>0</v>
      </c>
      <c r="AW70" s="214"/>
      <c r="AX70" s="214"/>
      <c r="AY70" s="215">
        <f>RANK(AP70,$AP$6:$AP$113)+COUNTIF($AP$6:AP70,AP70)-1</f>
        <v>65</v>
      </c>
      <c r="AZ70" s="216" t="str">
        <f t="shared" si="6"/>
        <v>419</v>
      </c>
      <c r="BA70" s="217" t="str">
        <f t="shared" si="6"/>
        <v>その他の土木建設</v>
      </c>
      <c r="BB70" s="218">
        <v>65</v>
      </c>
      <c r="BC70" s="218" t="str">
        <f t="shared" ref="BC70:BC113" si="13">VLOOKUP(BB70,$AY:$AZ,2,FALSE)</f>
        <v>419</v>
      </c>
      <c r="BD70" s="219" t="str">
        <f t="shared" ref="BD70:BD113" si="14">VLOOKUP(BC70,$AZ:$BA,2,FALSE)</f>
        <v>その他の土木建設</v>
      </c>
      <c r="BE70" s="208">
        <f t="shared" si="7"/>
        <v>0</v>
      </c>
      <c r="BF70" s="220">
        <f t="shared" si="8"/>
        <v>0</v>
      </c>
      <c r="BG70" s="212">
        <f t="shared" si="9"/>
        <v>0</v>
      </c>
      <c r="BH70" s="207">
        <f t="shared" ref="BH70:BH113" si="15">VLOOKUP(BD70,$AO:$AP,2,FALSE)</f>
        <v>0</v>
      </c>
    </row>
    <row r="71" spans="1:60" s="1" customFormat="1" ht="19.899999999999999" customHeight="1">
      <c r="A71" s="182" t="s">
        <v>160</v>
      </c>
      <c r="B71" s="205" t="s">
        <v>384</v>
      </c>
      <c r="C71" s="206">
        <f>計算準備②!J72</f>
        <v>0</v>
      </c>
      <c r="D71" s="207">
        <f>$C71*各種係数!C71</f>
        <v>0</v>
      </c>
      <c r="E71" s="207">
        <f>$C71*各種係数!D71</f>
        <v>0</v>
      </c>
      <c r="F71" s="207">
        <f>$C71*各種係数!E71</f>
        <v>0</v>
      </c>
      <c r="G71" s="207">
        <f>$C71*各種係数!F71</f>
        <v>0</v>
      </c>
      <c r="H71" s="207">
        <f>$C71*各種係数!G71</f>
        <v>0</v>
      </c>
      <c r="I71" s="207">
        <f>$C71*各種係数!H71</f>
        <v>0</v>
      </c>
      <c r="J71" s="207">
        <f>$C71*各種係数!I71</f>
        <v>0</v>
      </c>
      <c r="K71" s="207">
        <f>$C71*各種係数!J71</f>
        <v>0</v>
      </c>
      <c r="L71" s="207">
        <f>$C71*各種係数!K71</f>
        <v>0</v>
      </c>
      <c r="M71" s="207">
        <f t="shared" ref="M71:M74" si="16">C71-SUM(D71:L71)</f>
        <v>0</v>
      </c>
      <c r="N71" s="207"/>
      <c r="O71" s="208">
        <f>M71*各種係数!N71</f>
        <v>0</v>
      </c>
      <c r="P71" s="208">
        <v>0</v>
      </c>
      <c r="Q71" s="208">
        <f>O71*各種係数!O71</f>
        <v>0</v>
      </c>
      <c r="R71" s="208">
        <f>O71*各種係数!P71</f>
        <v>0</v>
      </c>
      <c r="S71" s="208">
        <f>R71*各種係数!Q71</f>
        <v>0</v>
      </c>
      <c r="T71" s="208">
        <f>O71*各種係数!S71</f>
        <v>0</v>
      </c>
      <c r="U71" s="208">
        <f>O71*各種係数!T71</f>
        <v>0</v>
      </c>
      <c r="V71" s="207">
        <f>P71*各種係数!M71</f>
        <v>0</v>
      </c>
      <c r="W71" s="210">
        <v>0</v>
      </c>
      <c r="X71" s="210">
        <v>0</v>
      </c>
      <c r="Y71" s="210">
        <f>W71*各種係数!O71</f>
        <v>0</v>
      </c>
      <c r="Z71" s="210">
        <f>W71*各種係数!P71</f>
        <v>0</v>
      </c>
      <c r="AA71" s="210">
        <f>Z71*各種係数!Q71</f>
        <v>0</v>
      </c>
      <c r="AB71" s="210">
        <f>W71*各種係数!S71</f>
        <v>0</v>
      </c>
      <c r="AC71" s="210">
        <f>W71*各種係数!T71</f>
        <v>0</v>
      </c>
      <c r="AD71" s="207"/>
      <c r="AE71" s="207">
        <f>$AD$114*各種係数!R71</f>
        <v>0</v>
      </c>
      <c r="AF71" s="207">
        <f>AE71*各種係数!M71</f>
        <v>0</v>
      </c>
      <c r="AG71" s="212">
        <v>0</v>
      </c>
      <c r="AH71" s="212">
        <v>0</v>
      </c>
      <c r="AI71" s="212">
        <f>AG71*各種係数!O71</f>
        <v>0</v>
      </c>
      <c r="AJ71" s="212">
        <f>AG71*各種係数!P71</f>
        <v>0</v>
      </c>
      <c r="AK71" s="212">
        <f>AJ71*各種係数!Q71</f>
        <v>0</v>
      </c>
      <c r="AL71" s="212">
        <f>AG71*各種係数!S71</f>
        <v>0</v>
      </c>
      <c r="AM71" s="212">
        <f>AG71*各種係数!T71</f>
        <v>0</v>
      </c>
      <c r="AN71" s="204" t="str">
        <f t="shared" ref="AN71:AO113" si="17">A71</f>
        <v>461</v>
      </c>
      <c r="AO71" s="205" t="str">
        <f t="shared" si="17"/>
        <v>電気</v>
      </c>
      <c r="AP71" s="207">
        <f t="shared" si="12"/>
        <v>0</v>
      </c>
      <c r="AQ71" s="207">
        <f t="shared" si="12"/>
        <v>0</v>
      </c>
      <c r="AR71" s="207">
        <f t="shared" si="12"/>
        <v>0</v>
      </c>
      <c r="AS71" s="207">
        <f t="shared" si="11"/>
        <v>0</v>
      </c>
      <c r="AT71" s="207">
        <f t="shared" si="11"/>
        <v>0</v>
      </c>
      <c r="AU71" s="207">
        <f t="shared" si="11"/>
        <v>0</v>
      </c>
      <c r="AV71" s="207">
        <f t="shared" si="11"/>
        <v>0</v>
      </c>
      <c r="AW71" s="214"/>
      <c r="AX71" s="214"/>
      <c r="AY71" s="215">
        <f>RANK(AP71,$AP$6:$AP$113)+COUNTIF($AP$6:AP71,AP71)-1</f>
        <v>66</v>
      </c>
      <c r="AZ71" s="216" t="str">
        <f t="shared" ref="AZ71:BA113" si="18">AN71</f>
        <v>461</v>
      </c>
      <c r="BA71" s="217" t="str">
        <f t="shared" si="18"/>
        <v>電気</v>
      </c>
      <c r="BB71" s="218">
        <v>66</v>
      </c>
      <c r="BC71" s="218" t="str">
        <f t="shared" si="13"/>
        <v>461</v>
      </c>
      <c r="BD71" s="219" t="str">
        <f t="shared" si="14"/>
        <v>電気</v>
      </c>
      <c r="BE71" s="208">
        <f t="shared" ref="BE71:BE113" si="19">VLOOKUP(BD71,$B:$O,14,FALSE)</f>
        <v>0</v>
      </c>
      <c r="BF71" s="220">
        <f t="shared" ref="BF71:BF113" si="20">VLOOKUP(BD71,$B:$W,22,FALSE)</f>
        <v>0</v>
      </c>
      <c r="BG71" s="212">
        <f t="shared" ref="BG71:BG113" si="21">VLOOKUP(BD71,$B:$AG,32,FALSE)</f>
        <v>0</v>
      </c>
      <c r="BH71" s="207">
        <f t="shared" si="15"/>
        <v>0</v>
      </c>
    </row>
    <row r="72" spans="1:60" s="1" customFormat="1" ht="19.899999999999999" customHeight="1">
      <c r="A72" s="182" t="s">
        <v>159</v>
      </c>
      <c r="B72" s="205" t="s">
        <v>158</v>
      </c>
      <c r="C72" s="206">
        <f>計算準備②!J73</f>
        <v>0</v>
      </c>
      <c r="D72" s="207">
        <f>$C72*各種係数!C72</f>
        <v>0</v>
      </c>
      <c r="E72" s="207">
        <f>$C72*各種係数!D72</f>
        <v>0</v>
      </c>
      <c r="F72" s="207">
        <f>$C72*各種係数!E72</f>
        <v>0</v>
      </c>
      <c r="G72" s="207">
        <f>$C72*各種係数!F72</f>
        <v>0</v>
      </c>
      <c r="H72" s="207">
        <f>$C72*各種係数!G72</f>
        <v>0</v>
      </c>
      <c r="I72" s="207">
        <f>$C72*各種係数!H72</f>
        <v>0</v>
      </c>
      <c r="J72" s="207">
        <f>$C72*各種係数!I72</f>
        <v>0</v>
      </c>
      <c r="K72" s="207">
        <f>$C72*各種係数!J72</f>
        <v>0</v>
      </c>
      <c r="L72" s="207">
        <f>$C72*各種係数!K72</f>
        <v>0</v>
      </c>
      <c r="M72" s="207">
        <f t="shared" si="16"/>
        <v>0</v>
      </c>
      <c r="N72" s="207"/>
      <c r="O72" s="208">
        <f>M72*各種係数!N72</f>
        <v>0</v>
      </c>
      <c r="P72" s="208">
        <v>0</v>
      </c>
      <c r="Q72" s="208">
        <f>O72*各種係数!O72</f>
        <v>0</v>
      </c>
      <c r="R72" s="208">
        <f>O72*各種係数!P72</f>
        <v>0</v>
      </c>
      <c r="S72" s="208">
        <f>R72*各種係数!Q72</f>
        <v>0</v>
      </c>
      <c r="T72" s="208">
        <f>O72*各種係数!S72</f>
        <v>0</v>
      </c>
      <c r="U72" s="208">
        <f>O72*各種係数!T72</f>
        <v>0</v>
      </c>
      <c r="V72" s="207">
        <f>P72*各種係数!M72</f>
        <v>0</v>
      </c>
      <c r="W72" s="210">
        <v>0</v>
      </c>
      <c r="X72" s="210">
        <v>0</v>
      </c>
      <c r="Y72" s="210">
        <f>W72*各種係数!O72</f>
        <v>0</v>
      </c>
      <c r="Z72" s="210">
        <f>W72*各種係数!P72</f>
        <v>0</v>
      </c>
      <c r="AA72" s="210">
        <f>Z72*各種係数!Q72</f>
        <v>0</v>
      </c>
      <c r="AB72" s="210">
        <f>W72*各種係数!S72</f>
        <v>0</v>
      </c>
      <c r="AC72" s="210">
        <f>W72*各種係数!T72</f>
        <v>0</v>
      </c>
      <c r="AD72" s="207"/>
      <c r="AE72" s="207">
        <f>$AD$114*各種係数!R72</f>
        <v>0</v>
      </c>
      <c r="AF72" s="207">
        <f>AE72*各種係数!M72</f>
        <v>0</v>
      </c>
      <c r="AG72" s="212">
        <v>0</v>
      </c>
      <c r="AH72" s="212">
        <v>0</v>
      </c>
      <c r="AI72" s="212">
        <f>AG72*各種係数!O72</f>
        <v>0</v>
      </c>
      <c r="AJ72" s="212">
        <f>AG72*各種係数!P72</f>
        <v>0</v>
      </c>
      <c r="AK72" s="212">
        <f>AJ72*各種係数!Q72</f>
        <v>0</v>
      </c>
      <c r="AL72" s="212">
        <f>AG72*各種係数!S72</f>
        <v>0</v>
      </c>
      <c r="AM72" s="212">
        <f>AG72*各種係数!T72</f>
        <v>0</v>
      </c>
      <c r="AN72" s="204" t="str">
        <f t="shared" si="17"/>
        <v>462</v>
      </c>
      <c r="AO72" s="205" t="str">
        <f t="shared" si="17"/>
        <v>ガス・熱供給</v>
      </c>
      <c r="AP72" s="207">
        <f t="shared" si="12"/>
        <v>0</v>
      </c>
      <c r="AQ72" s="207">
        <f t="shared" si="12"/>
        <v>0</v>
      </c>
      <c r="AR72" s="207">
        <f t="shared" si="12"/>
        <v>0</v>
      </c>
      <c r="AS72" s="207">
        <f t="shared" si="11"/>
        <v>0</v>
      </c>
      <c r="AT72" s="207">
        <f t="shared" si="11"/>
        <v>0</v>
      </c>
      <c r="AU72" s="207">
        <f t="shared" si="11"/>
        <v>0</v>
      </c>
      <c r="AV72" s="207">
        <f t="shared" si="11"/>
        <v>0</v>
      </c>
      <c r="AW72" s="214"/>
      <c r="AX72" s="214"/>
      <c r="AY72" s="215">
        <f>RANK(AP72,$AP$6:$AP$113)+COUNTIF($AP$6:AP72,AP72)-1</f>
        <v>67</v>
      </c>
      <c r="AZ72" s="216" t="str">
        <f t="shared" si="18"/>
        <v>462</v>
      </c>
      <c r="BA72" s="217" t="str">
        <f t="shared" si="18"/>
        <v>ガス・熱供給</v>
      </c>
      <c r="BB72" s="218">
        <v>67</v>
      </c>
      <c r="BC72" s="218" t="str">
        <f t="shared" si="13"/>
        <v>462</v>
      </c>
      <c r="BD72" s="219" t="str">
        <f t="shared" si="14"/>
        <v>ガス・熱供給</v>
      </c>
      <c r="BE72" s="208">
        <f t="shared" si="19"/>
        <v>0</v>
      </c>
      <c r="BF72" s="220">
        <f t="shared" si="20"/>
        <v>0</v>
      </c>
      <c r="BG72" s="212">
        <f t="shared" si="21"/>
        <v>0</v>
      </c>
      <c r="BH72" s="207">
        <f t="shared" si="15"/>
        <v>0</v>
      </c>
    </row>
    <row r="73" spans="1:60" s="1" customFormat="1" ht="19.899999999999999" customHeight="1">
      <c r="A73" s="182" t="s">
        <v>157</v>
      </c>
      <c r="B73" s="205" t="s">
        <v>22</v>
      </c>
      <c r="C73" s="206">
        <f>計算準備②!J74</f>
        <v>0</v>
      </c>
      <c r="D73" s="207">
        <f>$C73*各種係数!C73</f>
        <v>0</v>
      </c>
      <c r="E73" s="207">
        <f>$C73*各種係数!D73</f>
        <v>0</v>
      </c>
      <c r="F73" s="207">
        <f>$C73*各種係数!E73</f>
        <v>0</v>
      </c>
      <c r="G73" s="207">
        <f>$C73*各種係数!F73</f>
        <v>0</v>
      </c>
      <c r="H73" s="207">
        <f>$C73*各種係数!G73</f>
        <v>0</v>
      </c>
      <c r="I73" s="207">
        <f>$C73*各種係数!H73</f>
        <v>0</v>
      </c>
      <c r="J73" s="207">
        <f>$C73*各種係数!I73</f>
        <v>0</v>
      </c>
      <c r="K73" s="207">
        <f>$C73*各種係数!J73</f>
        <v>0</v>
      </c>
      <c r="L73" s="207">
        <f>$C73*各種係数!K73</f>
        <v>0</v>
      </c>
      <c r="M73" s="207">
        <f t="shared" si="16"/>
        <v>0</v>
      </c>
      <c r="N73" s="207"/>
      <c r="O73" s="208">
        <f>M73*各種係数!N73</f>
        <v>0</v>
      </c>
      <c r="P73" s="208">
        <v>0</v>
      </c>
      <c r="Q73" s="208">
        <f>O73*各種係数!O73</f>
        <v>0</v>
      </c>
      <c r="R73" s="208">
        <f>O73*各種係数!P73</f>
        <v>0</v>
      </c>
      <c r="S73" s="208">
        <f>R73*各種係数!Q73</f>
        <v>0</v>
      </c>
      <c r="T73" s="208">
        <f>O73*各種係数!S73</f>
        <v>0</v>
      </c>
      <c r="U73" s="208">
        <f>O73*各種係数!T73</f>
        <v>0</v>
      </c>
      <c r="V73" s="207">
        <f>P73*各種係数!M73</f>
        <v>0</v>
      </c>
      <c r="W73" s="210">
        <v>0</v>
      </c>
      <c r="X73" s="210">
        <v>0</v>
      </c>
      <c r="Y73" s="210">
        <f>W73*各種係数!O73</f>
        <v>0</v>
      </c>
      <c r="Z73" s="210">
        <f>W73*各種係数!P73</f>
        <v>0</v>
      </c>
      <c r="AA73" s="210">
        <f>Z73*各種係数!Q73</f>
        <v>0</v>
      </c>
      <c r="AB73" s="210">
        <f>W73*各種係数!S73</f>
        <v>0</v>
      </c>
      <c r="AC73" s="210">
        <f>W73*各種係数!T73</f>
        <v>0</v>
      </c>
      <c r="AD73" s="207"/>
      <c r="AE73" s="207">
        <f>$AD$114*各種係数!R73</f>
        <v>0</v>
      </c>
      <c r="AF73" s="207">
        <f>AE73*各種係数!M73</f>
        <v>0</v>
      </c>
      <c r="AG73" s="212">
        <v>0</v>
      </c>
      <c r="AH73" s="212">
        <v>0</v>
      </c>
      <c r="AI73" s="212">
        <f>AG73*各種係数!O73</f>
        <v>0</v>
      </c>
      <c r="AJ73" s="212">
        <f>AG73*各種係数!P73</f>
        <v>0</v>
      </c>
      <c r="AK73" s="212">
        <f>AJ73*各種係数!Q73</f>
        <v>0</v>
      </c>
      <c r="AL73" s="212">
        <f>AG73*各種係数!S73</f>
        <v>0</v>
      </c>
      <c r="AM73" s="212">
        <f>AG73*各種係数!T73</f>
        <v>0</v>
      </c>
      <c r="AN73" s="204" t="str">
        <f t="shared" si="17"/>
        <v>471</v>
      </c>
      <c r="AO73" s="205" t="str">
        <f t="shared" si="17"/>
        <v>水道</v>
      </c>
      <c r="AP73" s="207">
        <f t="shared" si="12"/>
        <v>0</v>
      </c>
      <c r="AQ73" s="207">
        <f t="shared" si="12"/>
        <v>0</v>
      </c>
      <c r="AR73" s="207">
        <f t="shared" si="12"/>
        <v>0</v>
      </c>
      <c r="AS73" s="207">
        <f t="shared" si="11"/>
        <v>0</v>
      </c>
      <c r="AT73" s="207">
        <f t="shared" si="11"/>
        <v>0</v>
      </c>
      <c r="AU73" s="207">
        <f t="shared" si="11"/>
        <v>0</v>
      </c>
      <c r="AV73" s="207">
        <f t="shared" si="11"/>
        <v>0</v>
      </c>
      <c r="AW73" s="214"/>
      <c r="AX73" s="214"/>
      <c r="AY73" s="215">
        <f>RANK(AP73,$AP$6:$AP$113)+COUNTIF($AP$6:AP73,AP73)-1</f>
        <v>68</v>
      </c>
      <c r="AZ73" s="216" t="str">
        <f t="shared" si="18"/>
        <v>471</v>
      </c>
      <c r="BA73" s="217" t="str">
        <f t="shared" si="18"/>
        <v>水道</v>
      </c>
      <c r="BB73" s="218">
        <v>68</v>
      </c>
      <c r="BC73" s="218" t="str">
        <f t="shared" si="13"/>
        <v>471</v>
      </c>
      <c r="BD73" s="219" t="str">
        <f t="shared" si="14"/>
        <v>水道</v>
      </c>
      <c r="BE73" s="208">
        <f t="shared" si="19"/>
        <v>0</v>
      </c>
      <c r="BF73" s="220">
        <f t="shared" si="20"/>
        <v>0</v>
      </c>
      <c r="BG73" s="212">
        <f t="shared" si="21"/>
        <v>0</v>
      </c>
      <c r="BH73" s="207">
        <f t="shared" si="15"/>
        <v>0</v>
      </c>
    </row>
    <row r="74" spans="1:60" s="1" customFormat="1" ht="19.899999999999999" customHeight="1">
      <c r="A74" s="182" t="s">
        <v>156</v>
      </c>
      <c r="B74" s="205" t="s">
        <v>23</v>
      </c>
      <c r="C74" s="206">
        <f>計算準備②!J75</f>
        <v>0</v>
      </c>
      <c r="D74" s="207">
        <f>$C74*各種係数!C74</f>
        <v>0</v>
      </c>
      <c r="E74" s="207">
        <f>$C74*各種係数!D74</f>
        <v>0</v>
      </c>
      <c r="F74" s="207">
        <f>$C74*各種係数!E74</f>
        <v>0</v>
      </c>
      <c r="G74" s="207">
        <f>$C74*各種係数!F74</f>
        <v>0</v>
      </c>
      <c r="H74" s="207">
        <f>$C74*各種係数!G74</f>
        <v>0</v>
      </c>
      <c r="I74" s="207">
        <f>$C74*各種係数!H74</f>
        <v>0</v>
      </c>
      <c r="J74" s="207">
        <f>$C74*各種係数!I74</f>
        <v>0</v>
      </c>
      <c r="K74" s="207">
        <f>$C74*各種係数!J74</f>
        <v>0</v>
      </c>
      <c r="L74" s="207">
        <f>$C74*各種係数!K74</f>
        <v>0</v>
      </c>
      <c r="M74" s="207">
        <f t="shared" si="16"/>
        <v>0</v>
      </c>
      <c r="N74" s="207"/>
      <c r="O74" s="208">
        <f>M74*各種係数!N74</f>
        <v>0</v>
      </c>
      <c r="P74" s="208">
        <v>0</v>
      </c>
      <c r="Q74" s="208">
        <f>O74*各種係数!O74</f>
        <v>0</v>
      </c>
      <c r="R74" s="208">
        <f>O74*各種係数!P74</f>
        <v>0</v>
      </c>
      <c r="S74" s="208">
        <f>R74*各種係数!Q74</f>
        <v>0</v>
      </c>
      <c r="T74" s="208">
        <f>O74*各種係数!S74</f>
        <v>0</v>
      </c>
      <c r="U74" s="208">
        <f>O74*各種係数!T74</f>
        <v>0</v>
      </c>
      <c r="V74" s="207">
        <f>P74*各種係数!M74</f>
        <v>0</v>
      </c>
      <c r="W74" s="210">
        <v>0</v>
      </c>
      <c r="X74" s="210">
        <v>0</v>
      </c>
      <c r="Y74" s="210">
        <f>W74*各種係数!O74</f>
        <v>0</v>
      </c>
      <c r="Z74" s="210">
        <f>W74*各種係数!P74</f>
        <v>0</v>
      </c>
      <c r="AA74" s="210">
        <f>Z74*各種係数!Q74</f>
        <v>0</v>
      </c>
      <c r="AB74" s="210">
        <f>W74*各種係数!S74</f>
        <v>0</v>
      </c>
      <c r="AC74" s="210">
        <f>W74*各種係数!T74</f>
        <v>0</v>
      </c>
      <c r="AD74" s="207"/>
      <c r="AE74" s="207">
        <f>$AD$114*各種係数!R74</f>
        <v>0</v>
      </c>
      <c r="AF74" s="207">
        <f>AE74*各種係数!M74</f>
        <v>0</v>
      </c>
      <c r="AG74" s="212">
        <v>0</v>
      </c>
      <c r="AH74" s="212">
        <v>0</v>
      </c>
      <c r="AI74" s="212">
        <f>AG74*各種係数!O74</f>
        <v>0</v>
      </c>
      <c r="AJ74" s="212">
        <f>AG74*各種係数!P74</f>
        <v>0</v>
      </c>
      <c r="AK74" s="212">
        <f>AJ74*各種係数!Q74</f>
        <v>0</v>
      </c>
      <c r="AL74" s="212">
        <f>AG74*各種係数!S74</f>
        <v>0</v>
      </c>
      <c r="AM74" s="212">
        <f>AG74*各種係数!T74</f>
        <v>0</v>
      </c>
      <c r="AN74" s="204" t="str">
        <f t="shared" si="17"/>
        <v>481</v>
      </c>
      <c r="AO74" s="205" t="str">
        <f t="shared" si="17"/>
        <v>廃棄物処理</v>
      </c>
      <c r="AP74" s="207">
        <f t="shared" si="12"/>
        <v>0</v>
      </c>
      <c r="AQ74" s="207">
        <f t="shared" si="12"/>
        <v>0</v>
      </c>
      <c r="AR74" s="207">
        <f t="shared" si="12"/>
        <v>0</v>
      </c>
      <c r="AS74" s="207">
        <f t="shared" si="11"/>
        <v>0</v>
      </c>
      <c r="AT74" s="207">
        <f t="shared" si="11"/>
        <v>0</v>
      </c>
      <c r="AU74" s="207">
        <f t="shared" si="11"/>
        <v>0</v>
      </c>
      <c r="AV74" s="207">
        <f t="shared" si="11"/>
        <v>0</v>
      </c>
      <c r="AW74" s="214"/>
      <c r="AX74" s="214"/>
      <c r="AY74" s="215">
        <f>RANK(AP74,$AP$6:$AP$113)+COUNTIF($AP$6:AP74,AP74)-1</f>
        <v>69</v>
      </c>
      <c r="AZ74" s="216" t="str">
        <f t="shared" si="18"/>
        <v>481</v>
      </c>
      <c r="BA74" s="217" t="str">
        <f t="shared" si="18"/>
        <v>廃棄物処理</v>
      </c>
      <c r="BB74" s="218">
        <v>69</v>
      </c>
      <c r="BC74" s="218" t="str">
        <f t="shared" si="13"/>
        <v>481</v>
      </c>
      <c r="BD74" s="219" t="str">
        <f t="shared" si="14"/>
        <v>廃棄物処理</v>
      </c>
      <c r="BE74" s="208">
        <f t="shared" si="19"/>
        <v>0</v>
      </c>
      <c r="BF74" s="220">
        <f t="shared" si="20"/>
        <v>0</v>
      </c>
      <c r="BG74" s="212">
        <f t="shared" si="21"/>
        <v>0</v>
      </c>
      <c r="BH74" s="207">
        <f t="shared" si="15"/>
        <v>0</v>
      </c>
    </row>
    <row r="75" spans="1:60" s="1" customFormat="1" ht="19.899999999999999" customHeight="1">
      <c r="A75" s="182" t="s">
        <v>155</v>
      </c>
      <c r="B75" s="205" t="s">
        <v>24</v>
      </c>
      <c r="C75" s="206">
        <f>計算準備②!J76</f>
        <v>0</v>
      </c>
      <c r="D75" s="207">
        <f>$C75*各種係数!C75</f>
        <v>0</v>
      </c>
      <c r="E75" s="207">
        <f>$C75*各種係数!D75</f>
        <v>0</v>
      </c>
      <c r="F75" s="207">
        <f>$C75*各種係数!E75</f>
        <v>0</v>
      </c>
      <c r="G75" s="207">
        <f>$C75*各種係数!F75</f>
        <v>0</v>
      </c>
      <c r="H75" s="207">
        <f>$C75*各種係数!G75</f>
        <v>0</v>
      </c>
      <c r="I75" s="207">
        <f>$C75*各種係数!H75</f>
        <v>0</v>
      </c>
      <c r="J75" s="207">
        <f>$C75*各種係数!I75</f>
        <v>0</v>
      </c>
      <c r="K75" s="207">
        <f>$C75*各種係数!J75</f>
        <v>0</v>
      </c>
      <c r="L75" s="207">
        <f>$C75*各種係数!K75</f>
        <v>0</v>
      </c>
      <c r="M75" s="221">
        <f>SUM(D114:E114)+C75</f>
        <v>0</v>
      </c>
      <c r="N75" s="207"/>
      <c r="O75" s="208">
        <f>M75*各種係数!N75</f>
        <v>0</v>
      </c>
      <c r="P75" s="208">
        <v>0</v>
      </c>
      <c r="Q75" s="208">
        <f>O75*各種係数!O75</f>
        <v>0</v>
      </c>
      <c r="R75" s="208">
        <f>O75*各種係数!P75</f>
        <v>0</v>
      </c>
      <c r="S75" s="208">
        <f>R75*各種係数!Q75</f>
        <v>0</v>
      </c>
      <c r="T75" s="208">
        <f>O75*各種係数!S75</f>
        <v>0</v>
      </c>
      <c r="U75" s="208">
        <f>O75*各種係数!T75</f>
        <v>0</v>
      </c>
      <c r="V75" s="207">
        <f>P75*各種係数!M75</f>
        <v>0</v>
      </c>
      <c r="W75" s="210">
        <v>0</v>
      </c>
      <c r="X75" s="210">
        <v>0</v>
      </c>
      <c r="Y75" s="210">
        <f>W75*各種係数!O75</f>
        <v>0</v>
      </c>
      <c r="Z75" s="210">
        <f>W75*各種係数!P75</f>
        <v>0</v>
      </c>
      <c r="AA75" s="210">
        <f>Z75*各種係数!Q75</f>
        <v>0</v>
      </c>
      <c r="AB75" s="210">
        <f>W75*各種係数!S75</f>
        <v>0</v>
      </c>
      <c r="AC75" s="210">
        <f>W75*各種係数!T75</f>
        <v>0</v>
      </c>
      <c r="AD75" s="207"/>
      <c r="AE75" s="207">
        <f>$AD$114*各種係数!R75</f>
        <v>0</v>
      </c>
      <c r="AF75" s="207">
        <f>AE75*各種係数!M75</f>
        <v>0</v>
      </c>
      <c r="AG75" s="212">
        <v>0</v>
      </c>
      <c r="AH75" s="212">
        <v>0</v>
      </c>
      <c r="AI75" s="212">
        <f>AG75*各種係数!O75</f>
        <v>0</v>
      </c>
      <c r="AJ75" s="212">
        <f>AG75*各種係数!P75</f>
        <v>0</v>
      </c>
      <c r="AK75" s="212">
        <f>AJ75*各種係数!Q75</f>
        <v>0</v>
      </c>
      <c r="AL75" s="212">
        <f>AG75*各種係数!S75</f>
        <v>0</v>
      </c>
      <c r="AM75" s="212">
        <f>AG75*各種係数!T75</f>
        <v>0</v>
      </c>
      <c r="AN75" s="204" t="str">
        <f t="shared" si="17"/>
        <v>511</v>
      </c>
      <c r="AO75" s="205" t="str">
        <f t="shared" si="17"/>
        <v>商業</v>
      </c>
      <c r="AP75" s="207">
        <f t="shared" si="12"/>
        <v>0</v>
      </c>
      <c r="AQ75" s="207">
        <f t="shared" si="12"/>
        <v>0</v>
      </c>
      <c r="AR75" s="207">
        <f t="shared" si="12"/>
        <v>0</v>
      </c>
      <c r="AS75" s="207">
        <f t="shared" si="11"/>
        <v>0</v>
      </c>
      <c r="AT75" s="207">
        <f t="shared" si="11"/>
        <v>0</v>
      </c>
      <c r="AU75" s="207">
        <f t="shared" si="11"/>
        <v>0</v>
      </c>
      <c r="AV75" s="207">
        <f t="shared" si="11"/>
        <v>0</v>
      </c>
      <c r="AW75" s="214"/>
      <c r="AX75" s="214"/>
      <c r="AY75" s="215">
        <f>RANK(AP75,$AP$6:$AP$113)+COUNTIF($AP$6:AP75,AP75)-1</f>
        <v>70</v>
      </c>
      <c r="AZ75" s="216" t="str">
        <f t="shared" si="18"/>
        <v>511</v>
      </c>
      <c r="BA75" s="217" t="str">
        <f t="shared" si="18"/>
        <v>商業</v>
      </c>
      <c r="BB75" s="218">
        <v>70</v>
      </c>
      <c r="BC75" s="218" t="str">
        <f t="shared" si="13"/>
        <v>511</v>
      </c>
      <c r="BD75" s="219" t="str">
        <f t="shared" si="14"/>
        <v>商業</v>
      </c>
      <c r="BE75" s="208">
        <f t="shared" si="19"/>
        <v>0</v>
      </c>
      <c r="BF75" s="220">
        <f t="shared" si="20"/>
        <v>0</v>
      </c>
      <c r="BG75" s="212">
        <f t="shared" si="21"/>
        <v>0</v>
      </c>
      <c r="BH75" s="207">
        <f t="shared" si="15"/>
        <v>0</v>
      </c>
    </row>
    <row r="76" spans="1:60" s="1" customFormat="1" ht="19.899999999999999" customHeight="1">
      <c r="A76" s="182" t="s">
        <v>154</v>
      </c>
      <c r="B76" s="205" t="s">
        <v>25</v>
      </c>
      <c r="C76" s="206">
        <f>計算準備②!J77</f>
        <v>0</v>
      </c>
      <c r="D76" s="207">
        <f>$C76*各種係数!C76</f>
        <v>0</v>
      </c>
      <c r="E76" s="207">
        <f>$C76*各種係数!D76</f>
        <v>0</v>
      </c>
      <c r="F76" s="207">
        <f>$C76*各種係数!E76</f>
        <v>0</v>
      </c>
      <c r="G76" s="207">
        <f>$C76*各種係数!F76</f>
        <v>0</v>
      </c>
      <c r="H76" s="207">
        <f>$C76*各種係数!G76</f>
        <v>0</v>
      </c>
      <c r="I76" s="207">
        <f>$C76*各種係数!H76</f>
        <v>0</v>
      </c>
      <c r="J76" s="207">
        <f>$C76*各種係数!I76</f>
        <v>0</v>
      </c>
      <c r="K76" s="207">
        <f>$C76*各種係数!J76</f>
        <v>0</v>
      </c>
      <c r="L76" s="207">
        <f>$C76*各種係数!K76</f>
        <v>0</v>
      </c>
      <c r="M76" s="207">
        <f t="shared" ref="M76:M79" si="22">C76-SUM(D76:L76)</f>
        <v>0</v>
      </c>
      <c r="N76" s="207"/>
      <c r="O76" s="208">
        <f>M76*各種係数!N76</f>
        <v>0</v>
      </c>
      <c r="P76" s="208">
        <v>0</v>
      </c>
      <c r="Q76" s="208">
        <f>O76*各種係数!O76</f>
        <v>0</v>
      </c>
      <c r="R76" s="208">
        <f>O76*各種係数!P76</f>
        <v>0</v>
      </c>
      <c r="S76" s="208">
        <f>R76*各種係数!Q76</f>
        <v>0</v>
      </c>
      <c r="T76" s="208">
        <f>O76*各種係数!S76</f>
        <v>0</v>
      </c>
      <c r="U76" s="208">
        <f>O76*各種係数!T76</f>
        <v>0</v>
      </c>
      <c r="V76" s="207">
        <f>P76*各種係数!M76</f>
        <v>0</v>
      </c>
      <c r="W76" s="210">
        <v>0</v>
      </c>
      <c r="X76" s="210">
        <v>0</v>
      </c>
      <c r="Y76" s="210">
        <f>W76*各種係数!O76</f>
        <v>0</v>
      </c>
      <c r="Z76" s="210">
        <f>W76*各種係数!P76</f>
        <v>0</v>
      </c>
      <c r="AA76" s="210">
        <f>Z76*各種係数!Q76</f>
        <v>0</v>
      </c>
      <c r="AB76" s="210">
        <f>W76*各種係数!S76</f>
        <v>0</v>
      </c>
      <c r="AC76" s="210">
        <f>W76*各種係数!T76</f>
        <v>0</v>
      </c>
      <c r="AD76" s="207"/>
      <c r="AE76" s="207">
        <f>$AD$114*各種係数!R76</f>
        <v>0</v>
      </c>
      <c r="AF76" s="207">
        <f>AE76*各種係数!M76</f>
        <v>0</v>
      </c>
      <c r="AG76" s="212">
        <v>0</v>
      </c>
      <c r="AH76" s="212">
        <v>0</v>
      </c>
      <c r="AI76" s="212">
        <f>AG76*各種係数!O76</f>
        <v>0</v>
      </c>
      <c r="AJ76" s="212">
        <f>AG76*各種係数!P76</f>
        <v>0</v>
      </c>
      <c r="AK76" s="212">
        <f>AJ76*各種係数!Q76</f>
        <v>0</v>
      </c>
      <c r="AL76" s="212">
        <f>AG76*各種係数!S76</f>
        <v>0</v>
      </c>
      <c r="AM76" s="212">
        <f>AG76*各種係数!T76</f>
        <v>0</v>
      </c>
      <c r="AN76" s="204" t="str">
        <f t="shared" si="17"/>
        <v>531</v>
      </c>
      <c r="AO76" s="205" t="str">
        <f t="shared" si="17"/>
        <v>金融・保険</v>
      </c>
      <c r="AP76" s="207">
        <f t="shared" si="12"/>
        <v>0</v>
      </c>
      <c r="AQ76" s="207">
        <f t="shared" si="12"/>
        <v>0</v>
      </c>
      <c r="AR76" s="207">
        <f t="shared" si="12"/>
        <v>0</v>
      </c>
      <c r="AS76" s="207">
        <f t="shared" si="11"/>
        <v>0</v>
      </c>
      <c r="AT76" s="207">
        <f t="shared" si="11"/>
        <v>0</v>
      </c>
      <c r="AU76" s="207">
        <f t="shared" si="11"/>
        <v>0</v>
      </c>
      <c r="AV76" s="207">
        <f t="shared" si="11"/>
        <v>0</v>
      </c>
      <c r="AW76" s="214"/>
      <c r="AX76" s="214"/>
      <c r="AY76" s="215">
        <f>RANK(AP76,$AP$6:$AP$113)+COUNTIF($AP$6:AP76,AP76)-1</f>
        <v>71</v>
      </c>
      <c r="AZ76" s="216" t="str">
        <f t="shared" si="18"/>
        <v>531</v>
      </c>
      <c r="BA76" s="217" t="str">
        <f t="shared" si="18"/>
        <v>金融・保険</v>
      </c>
      <c r="BB76" s="218">
        <v>71</v>
      </c>
      <c r="BC76" s="218" t="str">
        <f t="shared" si="13"/>
        <v>531</v>
      </c>
      <c r="BD76" s="219" t="str">
        <f t="shared" si="14"/>
        <v>金融・保険</v>
      </c>
      <c r="BE76" s="208">
        <f t="shared" si="19"/>
        <v>0</v>
      </c>
      <c r="BF76" s="220">
        <f t="shared" si="20"/>
        <v>0</v>
      </c>
      <c r="BG76" s="212">
        <f t="shared" si="21"/>
        <v>0</v>
      </c>
      <c r="BH76" s="207">
        <f t="shared" si="15"/>
        <v>0</v>
      </c>
    </row>
    <row r="77" spans="1:60" s="1" customFormat="1" ht="19.899999999999999" customHeight="1">
      <c r="A77" s="182" t="s">
        <v>153</v>
      </c>
      <c r="B77" s="205" t="s">
        <v>152</v>
      </c>
      <c r="C77" s="206">
        <f>計算準備②!J78</f>
        <v>0</v>
      </c>
      <c r="D77" s="207">
        <f>$C77*各種係数!C77</f>
        <v>0</v>
      </c>
      <c r="E77" s="207">
        <f>$C77*各種係数!D77</f>
        <v>0</v>
      </c>
      <c r="F77" s="207">
        <f>$C77*各種係数!E77</f>
        <v>0</v>
      </c>
      <c r="G77" s="207">
        <f>$C77*各種係数!F77</f>
        <v>0</v>
      </c>
      <c r="H77" s="207">
        <f>$C77*各種係数!G77</f>
        <v>0</v>
      </c>
      <c r="I77" s="207">
        <f>$C77*各種係数!H77</f>
        <v>0</v>
      </c>
      <c r="J77" s="207">
        <f>$C77*各種係数!I77</f>
        <v>0</v>
      </c>
      <c r="K77" s="207">
        <f>$C77*各種係数!J77</f>
        <v>0</v>
      </c>
      <c r="L77" s="207">
        <f>$C77*各種係数!K77</f>
        <v>0</v>
      </c>
      <c r="M77" s="207">
        <f t="shared" si="22"/>
        <v>0</v>
      </c>
      <c r="N77" s="207"/>
      <c r="O77" s="208">
        <f>M77*各種係数!N77</f>
        <v>0</v>
      </c>
      <c r="P77" s="208">
        <v>0</v>
      </c>
      <c r="Q77" s="208">
        <f>O77*各種係数!O77</f>
        <v>0</v>
      </c>
      <c r="R77" s="208">
        <f>O77*各種係数!P77</f>
        <v>0</v>
      </c>
      <c r="S77" s="208">
        <f>R77*各種係数!Q77</f>
        <v>0</v>
      </c>
      <c r="T77" s="208">
        <f>O77*各種係数!S77</f>
        <v>0</v>
      </c>
      <c r="U77" s="208">
        <f>O77*各種係数!T77</f>
        <v>0</v>
      </c>
      <c r="V77" s="207">
        <f>P77*各種係数!M77</f>
        <v>0</v>
      </c>
      <c r="W77" s="210">
        <v>0</v>
      </c>
      <c r="X77" s="210">
        <v>0</v>
      </c>
      <c r="Y77" s="210">
        <f>W77*各種係数!O77</f>
        <v>0</v>
      </c>
      <c r="Z77" s="210">
        <f>W77*各種係数!P77</f>
        <v>0</v>
      </c>
      <c r="AA77" s="210">
        <f>Z77*各種係数!Q77</f>
        <v>0</v>
      </c>
      <c r="AB77" s="210">
        <f>W77*各種係数!S77</f>
        <v>0</v>
      </c>
      <c r="AC77" s="210">
        <f>W77*各種係数!T77</f>
        <v>0</v>
      </c>
      <c r="AD77" s="207"/>
      <c r="AE77" s="207">
        <f>$AD$114*各種係数!R77</f>
        <v>0</v>
      </c>
      <c r="AF77" s="207">
        <f>AE77*各種係数!M77</f>
        <v>0</v>
      </c>
      <c r="AG77" s="212">
        <v>0</v>
      </c>
      <c r="AH77" s="212">
        <v>0</v>
      </c>
      <c r="AI77" s="212">
        <f>AG77*各種係数!O77</f>
        <v>0</v>
      </c>
      <c r="AJ77" s="212">
        <f>AG77*各種係数!P77</f>
        <v>0</v>
      </c>
      <c r="AK77" s="212">
        <f>AJ77*各種係数!Q77</f>
        <v>0</v>
      </c>
      <c r="AL77" s="212">
        <f>AG77*各種係数!S77</f>
        <v>0</v>
      </c>
      <c r="AM77" s="212">
        <f>AG77*各種係数!T77</f>
        <v>0</v>
      </c>
      <c r="AN77" s="204" t="str">
        <f t="shared" si="17"/>
        <v>551</v>
      </c>
      <c r="AO77" s="205" t="str">
        <f t="shared" si="17"/>
        <v>不動産仲介及び賃貸</v>
      </c>
      <c r="AP77" s="207">
        <f t="shared" si="12"/>
        <v>0</v>
      </c>
      <c r="AQ77" s="207">
        <f t="shared" si="12"/>
        <v>0</v>
      </c>
      <c r="AR77" s="207">
        <f t="shared" si="12"/>
        <v>0</v>
      </c>
      <c r="AS77" s="207">
        <f t="shared" si="11"/>
        <v>0</v>
      </c>
      <c r="AT77" s="207">
        <f t="shared" si="11"/>
        <v>0</v>
      </c>
      <c r="AU77" s="207">
        <f t="shared" si="11"/>
        <v>0</v>
      </c>
      <c r="AV77" s="207">
        <f t="shared" si="11"/>
        <v>0</v>
      </c>
      <c r="AW77" s="214"/>
      <c r="AX77" s="214"/>
      <c r="AY77" s="215">
        <f>RANK(AP77,$AP$6:$AP$113)+COUNTIF($AP$6:AP77,AP77)-1</f>
        <v>72</v>
      </c>
      <c r="AZ77" s="216" t="str">
        <f t="shared" si="18"/>
        <v>551</v>
      </c>
      <c r="BA77" s="217" t="str">
        <f t="shared" si="18"/>
        <v>不動産仲介及び賃貸</v>
      </c>
      <c r="BB77" s="218">
        <v>72</v>
      </c>
      <c r="BC77" s="218" t="str">
        <f t="shared" si="13"/>
        <v>551</v>
      </c>
      <c r="BD77" s="219" t="str">
        <f t="shared" si="14"/>
        <v>不動産仲介及び賃貸</v>
      </c>
      <c r="BE77" s="208">
        <f t="shared" si="19"/>
        <v>0</v>
      </c>
      <c r="BF77" s="220">
        <f t="shared" si="20"/>
        <v>0</v>
      </c>
      <c r="BG77" s="212">
        <f t="shared" si="21"/>
        <v>0</v>
      </c>
      <c r="BH77" s="207">
        <f t="shared" si="15"/>
        <v>0</v>
      </c>
    </row>
    <row r="78" spans="1:60" s="1" customFormat="1" ht="19.899999999999999" customHeight="1">
      <c r="A78" s="182" t="s">
        <v>151</v>
      </c>
      <c r="B78" s="205" t="s">
        <v>150</v>
      </c>
      <c r="C78" s="206">
        <f>計算準備②!J79</f>
        <v>0</v>
      </c>
      <c r="D78" s="207">
        <f>$C78*各種係数!C78</f>
        <v>0</v>
      </c>
      <c r="E78" s="207">
        <f>$C78*各種係数!D78</f>
        <v>0</v>
      </c>
      <c r="F78" s="207">
        <f>$C78*各種係数!E78</f>
        <v>0</v>
      </c>
      <c r="G78" s="207">
        <f>$C78*各種係数!F78</f>
        <v>0</v>
      </c>
      <c r="H78" s="207">
        <f>$C78*各種係数!G78</f>
        <v>0</v>
      </c>
      <c r="I78" s="207">
        <f>$C78*各種係数!H78</f>
        <v>0</v>
      </c>
      <c r="J78" s="207">
        <f>$C78*各種係数!I78</f>
        <v>0</v>
      </c>
      <c r="K78" s="207">
        <f>$C78*各種係数!J78</f>
        <v>0</v>
      </c>
      <c r="L78" s="207">
        <f>$C78*各種係数!K78</f>
        <v>0</v>
      </c>
      <c r="M78" s="207">
        <f t="shared" si="22"/>
        <v>0</v>
      </c>
      <c r="N78" s="207"/>
      <c r="O78" s="208">
        <f>M78*各種係数!N78</f>
        <v>0</v>
      </c>
      <c r="P78" s="208">
        <v>0</v>
      </c>
      <c r="Q78" s="208">
        <f>O78*各種係数!O78</f>
        <v>0</v>
      </c>
      <c r="R78" s="208">
        <f>O78*各種係数!P78</f>
        <v>0</v>
      </c>
      <c r="S78" s="208">
        <f>R78*各種係数!Q78</f>
        <v>0</v>
      </c>
      <c r="T78" s="208">
        <f>O78*各種係数!S78</f>
        <v>0</v>
      </c>
      <c r="U78" s="208">
        <f>O78*各種係数!T78</f>
        <v>0</v>
      </c>
      <c r="V78" s="207">
        <f>P78*各種係数!M78</f>
        <v>0</v>
      </c>
      <c r="W78" s="210">
        <v>0</v>
      </c>
      <c r="X78" s="210">
        <v>0</v>
      </c>
      <c r="Y78" s="210">
        <f>W78*各種係数!O78</f>
        <v>0</v>
      </c>
      <c r="Z78" s="210">
        <f>W78*各種係数!P78</f>
        <v>0</v>
      </c>
      <c r="AA78" s="210">
        <f>Z78*各種係数!Q78</f>
        <v>0</v>
      </c>
      <c r="AB78" s="210">
        <f>W78*各種係数!S78</f>
        <v>0</v>
      </c>
      <c r="AC78" s="210">
        <f>W78*各種係数!T78</f>
        <v>0</v>
      </c>
      <c r="AD78" s="207"/>
      <c r="AE78" s="207">
        <f>$AD$114*各種係数!R78</f>
        <v>0</v>
      </c>
      <c r="AF78" s="207">
        <f>AE78*各種係数!M78</f>
        <v>0</v>
      </c>
      <c r="AG78" s="212">
        <v>0</v>
      </c>
      <c r="AH78" s="212">
        <v>0</v>
      </c>
      <c r="AI78" s="212">
        <f>AG78*各種係数!O78</f>
        <v>0</v>
      </c>
      <c r="AJ78" s="212">
        <f>AG78*各種係数!P78</f>
        <v>0</v>
      </c>
      <c r="AK78" s="212">
        <f>AJ78*各種係数!Q78</f>
        <v>0</v>
      </c>
      <c r="AL78" s="212">
        <f>AG78*各種係数!S78</f>
        <v>0</v>
      </c>
      <c r="AM78" s="212">
        <f>AG78*各種係数!T78</f>
        <v>0</v>
      </c>
      <c r="AN78" s="204" t="str">
        <f t="shared" si="17"/>
        <v>552</v>
      </c>
      <c r="AO78" s="205" t="str">
        <f t="shared" si="17"/>
        <v>住宅賃貸料</v>
      </c>
      <c r="AP78" s="207">
        <f t="shared" si="12"/>
        <v>0</v>
      </c>
      <c r="AQ78" s="207">
        <f t="shared" si="12"/>
        <v>0</v>
      </c>
      <c r="AR78" s="207">
        <f t="shared" si="12"/>
        <v>0</v>
      </c>
      <c r="AS78" s="207">
        <f t="shared" si="11"/>
        <v>0</v>
      </c>
      <c r="AT78" s="207">
        <f t="shared" si="11"/>
        <v>0</v>
      </c>
      <c r="AU78" s="207">
        <f t="shared" si="11"/>
        <v>0</v>
      </c>
      <c r="AV78" s="207">
        <f t="shared" si="11"/>
        <v>0</v>
      </c>
      <c r="AW78" s="214"/>
      <c r="AX78" s="214"/>
      <c r="AY78" s="215">
        <f>RANK(AP78,$AP$6:$AP$113)+COUNTIF($AP$6:AP78,AP78)-1</f>
        <v>73</v>
      </c>
      <c r="AZ78" s="216" t="str">
        <f t="shared" si="18"/>
        <v>552</v>
      </c>
      <c r="BA78" s="217" t="str">
        <f t="shared" si="18"/>
        <v>住宅賃貸料</v>
      </c>
      <c r="BB78" s="218">
        <v>73</v>
      </c>
      <c r="BC78" s="218" t="str">
        <f t="shared" si="13"/>
        <v>552</v>
      </c>
      <c r="BD78" s="219" t="str">
        <f t="shared" si="14"/>
        <v>住宅賃貸料</v>
      </c>
      <c r="BE78" s="208">
        <f t="shared" si="19"/>
        <v>0</v>
      </c>
      <c r="BF78" s="220">
        <f t="shared" si="20"/>
        <v>0</v>
      </c>
      <c r="BG78" s="212">
        <f t="shared" si="21"/>
        <v>0</v>
      </c>
      <c r="BH78" s="207">
        <f t="shared" si="15"/>
        <v>0</v>
      </c>
    </row>
    <row r="79" spans="1:60" s="1" customFormat="1" ht="19.899999999999999" customHeight="1">
      <c r="A79" s="182" t="s">
        <v>149</v>
      </c>
      <c r="B79" s="205" t="s">
        <v>148</v>
      </c>
      <c r="C79" s="206">
        <f>計算準備②!J80</f>
        <v>0</v>
      </c>
      <c r="D79" s="207">
        <f>$C79*各種係数!C79</f>
        <v>0</v>
      </c>
      <c r="E79" s="207">
        <f>$C79*各種係数!D79</f>
        <v>0</v>
      </c>
      <c r="F79" s="207">
        <f>$C79*各種係数!E79</f>
        <v>0</v>
      </c>
      <c r="G79" s="207">
        <f>$C79*各種係数!F79</f>
        <v>0</v>
      </c>
      <c r="H79" s="207">
        <f>$C79*各種係数!G79</f>
        <v>0</v>
      </c>
      <c r="I79" s="207">
        <f>$C79*各種係数!H79</f>
        <v>0</v>
      </c>
      <c r="J79" s="207">
        <f>$C79*各種係数!I79</f>
        <v>0</v>
      </c>
      <c r="K79" s="207">
        <f>$C79*各種係数!J79</f>
        <v>0</v>
      </c>
      <c r="L79" s="207">
        <f>$C79*各種係数!K79</f>
        <v>0</v>
      </c>
      <c r="M79" s="207">
        <f t="shared" si="22"/>
        <v>0</v>
      </c>
      <c r="N79" s="207"/>
      <c r="O79" s="208">
        <f>M79*各種係数!N79</f>
        <v>0</v>
      </c>
      <c r="P79" s="208">
        <v>0</v>
      </c>
      <c r="Q79" s="208">
        <f>O79*各種係数!O79</f>
        <v>0</v>
      </c>
      <c r="R79" s="208">
        <f>O79*各種係数!P79</f>
        <v>0</v>
      </c>
      <c r="S79" s="208">
        <f>R79*各種係数!Q79</f>
        <v>0</v>
      </c>
      <c r="T79" s="208">
        <f>O79*各種係数!S79</f>
        <v>0</v>
      </c>
      <c r="U79" s="208">
        <f>O79*各種係数!T79</f>
        <v>0</v>
      </c>
      <c r="V79" s="207">
        <f>P79*各種係数!M79</f>
        <v>0</v>
      </c>
      <c r="W79" s="210">
        <v>0</v>
      </c>
      <c r="X79" s="210">
        <v>0</v>
      </c>
      <c r="Y79" s="210">
        <f>W79*各種係数!O79</f>
        <v>0</v>
      </c>
      <c r="Z79" s="210">
        <f>W79*各種係数!P79</f>
        <v>0</v>
      </c>
      <c r="AA79" s="210">
        <f>Z79*各種係数!Q79</f>
        <v>0</v>
      </c>
      <c r="AB79" s="210">
        <f>W79*各種係数!S79</f>
        <v>0</v>
      </c>
      <c r="AC79" s="210">
        <f>W79*各種係数!T79</f>
        <v>0</v>
      </c>
      <c r="AD79" s="207"/>
      <c r="AE79" s="207">
        <f>$AD$114*各種係数!R79</f>
        <v>0</v>
      </c>
      <c r="AF79" s="207">
        <f>AE79*各種係数!M79</f>
        <v>0</v>
      </c>
      <c r="AG79" s="212">
        <v>0</v>
      </c>
      <c r="AH79" s="212">
        <v>0</v>
      </c>
      <c r="AI79" s="212">
        <f>AG79*各種係数!O79</f>
        <v>0</v>
      </c>
      <c r="AJ79" s="212">
        <f>AG79*各種係数!P79</f>
        <v>0</v>
      </c>
      <c r="AK79" s="212">
        <f>AJ79*各種係数!Q79</f>
        <v>0</v>
      </c>
      <c r="AL79" s="212">
        <f>AG79*各種係数!S79</f>
        <v>0</v>
      </c>
      <c r="AM79" s="212">
        <f>AG79*各種係数!T79</f>
        <v>0</v>
      </c>
      <c r="AN79" s="204" t="str">
        <f t="shared" si="17"/>
        <v>553</v>
      </c>
      <c r="AO79" s="205" t="str">
        <f t="shared" si="17"/>
        <v>住宅賃貸料（帰属家賃）</v>
      </c>
      <c r="AP79" s="207">
        <f t="shared" si="12"/>
        <v>0</v>
      </c>
      <c r="AQ79" s="207">
        <f t="shared" si="12"/>
        <v>0</v>
      </c>
      <c r="AR79" s="207">
        <f t="shared" si="12"/>
        <v>0</v>
      </c>
      <c r="AS79" s="207">
        <f t="shared" si="11"/>
        <v>0</v>
      </c>
      <c r="AT79" s="207">
        <f t="shared" si="11"/>
        <v>0</v>
      </c>
      <c r="AU79" s="207">
        <f t="shared" si="11"/>
        <v>0</v>
      </c>
      <c r="AV79" s="207">
        <f t="shared" si="11"/>
        <v>0</v>
      </c>
      <c r="AW79" s="214"/>
      <c r="AX79" s="214"/>
      <c r="AY79" s="215">
        <f>RANK(AP79,$AP$6:$AP$113)+COUNTIF($AP$6:AP79,AP79)-1</f>
        <v>74</v>
      </c>
      <c r="AZ79" s="216" t="str">
        <f t="shared" si="18"/>
        <v>553</v>
      </c>
      <c r="BA79" s="217" t="str">
        <f t="shared" si="18"/>
        <v>住宅賃貸料（帰属家賃）</v>
      </c>
      <c r="BB79" s="218">
        <v>74</v>
      </c>
      <c r="BC79" s="218" t="str">
        <f t="shared" si="13"/>
        <v>553</v>
      </c>
      <c r="BD79" s="219" t="str">
        <f t="shared" si="14"/>
        <v>住宅賃貸料（帰属家賃）</v>
      </c>
      <c r="BE79" s="208">
        <f t="shared" si="19"/>
        <v>0</v>
      </c>
      <c r="BF79" s="220">
        <f t="shared" si="20"/>
        <v>0</v>
      </c>
      <c r="BG79" s="212">
        <f t="shared" si="21"/>
        <v>0</v>
      </c>
      <c r="BH79" s="207">
        <f t="shared" si="15"/>
        <v>0</v>
      </c>
    </row>
    <row r="80" spans="1:60" s="1" customFormat="1" ht="19.899999999999999" customHeight="1">
      <c r="A80" s="182" t="s">
        <v>82</v>
      </c>
      <c r="B80" s="205" t="s">
        <v>81</v>
      </c>
      <c r="C80" s="206">
        <f>計算準備②!J81</f>
        <v>0</v>
      </c>
      <c r="D80" s="207">
        <f>$C80*各種係数!C80</f>
        <v>0</v>
      </c>
      <c r="E80" s="207">
        <f>$C80*各種係数!D80</f>
        <v>0</v>
      </c>
      <c r="F80" s="207">
        <f>$C80*各種係数!E80</f>
        <v>0</v>
      </c>
      <c r="G80" s="207">
        <f>$C80*各種係数!F80</f>
        <v>0</v>
      </c>
      <c r="H80" s="207">
        <f>$C80*各種係数!G80</f>
        <v>0</v>
      </c>
      <c r="I80" s="207">
        <f>$C80*各種係数!H80</f>
        <v>0</v>
      </c>
      <c r="J80" s="207">
        <f>$C80*各種係数!I80</f>
        <v>0</v>
      </c>
      <c r="K80" s="207">
        <f>$C80*各種係数!J80</f>
        <v>0</v>
      </c>
      <c r="L80" s="207">
        <f>$C80*各種係数!K80</f>
        <v>0</v>
      </c>
      <c r="M80" s="221">
        <f>SUM(F114)+C80</f>
        <v>0</v>
      </c>
      <c r="N80" s="207"/>
      <c r="O80" s="208">
        <f>M80*各種係数!N80</f>
        <v>0</v>
      </c>
      <c r="P80" s="208">
        <v>0</v>
      </c>
      <c r="Q80" s="208">
        <f>O80*各種係数!O80</f>
        <v>0</v>
      </c>
      <c r="R80" s="208">
        <f>O80*各種係数!P80</f>
        <v>0</v>
      </c>
      <c r="S80" s="208">
        <f>R80*各種係数!Q80</f>
        <v>0</v>
      </c>
      <c r="T80" s="208">
        <f>O80*各種係数!S80</f>
        <v>0</v>
      </c>
      <c r="U80" s="208">
        <f>O80*各種係数!T80</f>
        <v>0</v>
      </c>
      <c r="V80" s="207">
        <f>P80*各種係数!M80</f>
        <v>0</v>
      </c>
      <c r="W80" s="210">
        <v>0</v>
      </c>
      <c r="X80" s="210">
        <v>0</v>
      </c>
      <c r="Y80" s="210">
        <f>W80*各種係数!O80</f>
        <v>0</v>
      </c>
      <c r="Z80" s="210">
        <f>W80*各種係数!P80</f>
        <v>0</v>
      </c>
      <c r="AA80" s="210">
        <f>Z80*各種係数!Q80</f>
        <v>0</v>
      </c>
      <c r="AB80" s="210">
        <f>W80*各種係数!S80</f>
        <v>0</v>
      </c>
      <c r="AC80" s="210">
        <f>W80*各種係数!T80</f>
        <v>0</v>
      </c>
      <c r="AD80" s="207"/>
      <c r="AE80" s="207">
        <f>$AD$114*各種係数!R80</f>
        <v>0</v>
      </c>
      <c r="AF80" s="207">
        <f>AE80*各種係数!M80</f>
        <v>0</v>
      </c>
      <c r="AG80" s="212">
        <v>0</v>
      </c>
      <c r="AH80" s="212">
        <v>0</v>
      </c>
      <c r="AI80" s="212">
        <f>AG80*各種係数!O80</f>
        <v>0</v>
      </c>
      <c r="AJ80" s="212">
        <f>AG80*各種係数!P80</f>
        <v>0</v>
      </c>
      <c r="AK80" s="212">
        <f>AJ80*各種係数!Q80</f>
        <v>0</v>
      </c>
      <c r="AL80" s="212">
        <f>AG80*各種係数!S80</f>
        <v>0</v>
      </c>
      <c r="AM80" s="212">
        <f>AG80*各種係数!T80</f>
        <v>0</v>
      </c>
      <c r="AN80" s="204" t="str">
        <f t="shared" si="17"/>
        <v>571</v>
      </c>
      <c r="AO80" s="205" t="str">
        <f t="shared" si="17"/>
        <v>鉄道輸送</v>
      </c>
      <c r="AP80" s="207">
        <f t="shared" si="12"/>
        <v>0</v>
      </c>
      <c r="AQ80" s="207">
        <f t="shared" si="12"/>
        <v>0</v>
      </c>
      <c r="AR80" s="207">
        <f t="shared" si="12"/>
        <v>0</v>
      </c>
      <c r="AS80" s="207">
        <f t="shared" si="11"/>
        <v>0</v>
      </c>
      <c r="AT80" s="207">
        <f t="shared" si="11"/>
        <v>0</v>
      </c>
      <c r="AU80" s="207">
        <f t="shared" si="11"/>
        <v>0</v>
      </c>
      <c r="AV80" s="207">
        <f t="shared" si="11"/>
        <v>0</v>
      </c>
      <c r="AW80" s="214"/>
      <c r="AX80" s="214"/>
      <c r="AY80" s="215">
        <f>RANK(AP80,$AP$6:$AP$113)+COUNTIF($AP$6:AP80,AP80)-1</f>
        <v>75</v>
      </c>
      <c r="AZ80" s="216" t="str">
        <f t="shared" si="18"/>
        <v>571</v>
      </c>
      <c r="BA80" s="217" t="str">
        <f t="shared" si="18"/>
        <v>鉄道輸送</v>
      </c>
      <c r="BB80" s="218">
        <v>75</v>
      </c>
      <c r="BC80" s="218" t="str">
        <f t="shared" si="13"/>
        <v>571</v>
      </c>
      <c r="BD80" s="219" t="str">
        <f t="shared" si="14"/>
        <v>鉄道輸送</v>
      </c>
      <c r="BE80" s="208">
        <f t="shared" si="19"/>
        <v>0</v>
      </c>
      <c r="BF80" s="220">
        <f t="shared" si="20"/>
        <v>0</v>
      </c>
      <c r="BG80" s="212">
        <f t="shared" si="21"/>
        <v>0</v>
      </c>
      <c r="BH80" s="207">
        <f t="shared" si="15"/>
        <v>0</v>
      </c>
    </row>
    <row r="81" spans="1:60" s="1" customFormat="1" ht="19.899999999999999" customHeight="1">
      <c r="A81" s="182" t="s">
        <v>80</v>
      </c>
      <c r="B81" s="205" t="s">
        <v>79</v>
      </c>
      <c r="C81" s="206">
        <f>計算準備②!J82</f>
        <v>0</v>
      </c>
      <c r="D81" s="207">
        <f>$C81*各種係数!C81</f>
        <v>0</v>
      </c>
      <c r="E81" s="207">
        <f>$C81*各種係数!D81</f>
        <v>0</v>
      </c>
      <c r="F81" s="207">
        <f>$C81*各種係数!E81</f>
        <v>0</v>
      </c>
      <c r="G81" s="207">
        <f>$C81*各種係数!F81</f>
        <v>0</v>
      </c>
      <c r="H81" s="207">
        <f>$C81*各種係数!G81</f>
        <v>0</v>
      </c>
      <c r="I81" s="207">
        <f>$C81*各種係数!H81</f>
        <v>0</v>
      </c>
      <c r="J81" s="207">
        <f>$C81*各種係数!I81</f>
        <v>0</v>
      </c>
      <c r="K81" s="207">
        <f>$C81*各種係数!J81</f>
        <v>0</v>
      </c>
      <c r="L81" s="207">
        <f>$C81*各種係数!K81</f>
        <v>0</v>
      </c>
      <c r="M81" s="221">
        <f>SUM(G114)+C81</f>
        <v>0</v>
      </c>
      <c r="N81" s="207"/>
      <c r="O81" s="208">
        <f>M81*各種係数!N81</f>
        <v>0</v>
      </c>
      <c r="P81" s="208">
        <v>0</v>
      </c>
      <c r="Q81" s="208">
        <f>O81*各種係数!O81</f>
        <v>0</v>
      </c>
      <c r="R81" s="208">
        <f>O81*各種係数!P81</f>
        <v>0</v>
      </c>
      <c r="S81" s="208">
        <f>R81*各種係数!Q81</f>
        <v>0</v>
      </c>
      <c r="T81" s="208">
        <f>O81*各種係数!S81</f>
        <v>0</v>
      </c>
      <c r="U81" s="208">
        <f>O81*各種係数!T81</f>
        <v>0</v>
      </c>
      <c r="V81" s="207">
        <f>P81*各種係数!M81</f>
        <v>0</v>
      </c>
      <c r="W81" s="210">
        <v>0</v>
      </c>
      <c r="X81" s="210">
        <v>0</v>
      </c>
      <c r="Y81" s="210">
        <f>W81*各種係数!O81</f>
        <v>0</v>
      </c>
      <c r="Z81" s="210">
        <f>W81*各種係数!P81</f>
        <v>0</v>
      </c>
      <c r="AA81" s="210">
        <f>Z81*各種係数!Q81</f>
        <v>0</v>
      </c>
      <c r="AB81" s="210">
        <f>W81*各種係数!S81</f>
        <v>0</v>
      </c>
      <c r="AC81" s="210">
        <f>W81*各種係数!T81</f>
        <v>0</v>
      </c>
      <c r="AD81" s="207"/>
      <c r="AE81" s="207">
        <f>$AD$114*各種係数!R81</f>
        <v>0</v>
      </c>
      <c r="AF81" s="207">
        <f>AE81*各種係数!M81</f>
        <v>0</v>
      </c>
      <c r="AG81" s="212">
        <v>0</v>
      </c>
      <c r="AH81" s="212">
        <v>0</v>
      </c>
      <c r="AI81" s="212">
        <f>AG81*各種係数!O81</f>
        <v>0</v>
      </c>
      <c r="AJ81" s="212">
        <f>AG81*各種係数!P81</f>
        <v>0</v>
      </c>
      <c r="AK81" s="212">
        <f>AJ81*各種係数!Q81</f>
        <v>0</v>
      </c>
      <c r="AL81" s="212">
        <f>AG81*各種係数!S81</f>
        <v>0</v>
      </c>
      <c r="AM81" s="212">
        <f>AG81*各種係数!T81</f>
        <v>0</v>
      </c>
      <c r="AN81" s="204" t="str">
        <f t="shared" si="17"/>
        <v>572</v>
      </c>
      <c r="AO81" s="205" t="str">
        <f t="shared" si="17"/>
        <v>道路輸送（自家輸送を除く。）</v>
      </c>
      <c r="AP81" s="207">
        <f t="shared" si="12"/>
        <v>0</v>
      </c>
      <c r="AQ81" s="207">
        <f t="shared" si="12"/>
        <v>0</v>
      </c>
      <c r="AR81" s="207">
        <f t="shared" si="12"/>
        <v>0</v>
      </c>
      <c r="AS81" s="207">
        <f t="shared" si="11"/>
        <v>0</v>
      </c>
      <c r="AT81" s="207">
        <f t="shared" si="11"/>
        <v>0</v>
      </c>
      <c r="AU81" s="207">
        <f t="shared" si="11"/>
        <v>0</v>
      </c>
      <c r="AV81" s="207">
        <f t="shared" si="11"/>
        <v>0</v>
      </c>
      <c r="AW81" s="214"/>
      <c r="AX81" s="214"/>
      <c r="AY81" s="215">
        <f>RANK(AP81,$AP$6:$AP$113)+COUNTIF($AP$6:AP81,AP81)-1</f>
        <v>76</v>
      </c>
      <c r="AZ81" s="216" t="str">
        <f t="shared" si="18"/>
        <v>572</v>
      </c>
      <c r="BA81" s="217" t="str">
        <f t="shared" si="18"/>
        <v>道路輸送（自家輸送を除く。）</v>
      </c>
      <c r="BB81" s="218">
        <v>76</v>
      </c>
      <c r="BC81" s="218" t="str">
        <f t="shared" si="13"/>
        <v>572</v>
      </c>
      <c r="BD81" s="219" t="str">
        <f t="shared" si="14"/>
        <v>道路輸送（自家輸送を除く。）</v>
      </c>
      <c r="BE81" s="208">
        <f t="shared" si="19"/>
        <v>0</v>
      </c>
      <c r="BF81" s="220">
        <f t="shared" si="20"/>
        <v>0</v>
      </c>
      <c r="BG81" s="212">
        <f t="shared" si="21"/>
        <v>0</v>
      </c>
      <c r="BH81" s="207">
        <f t="shared" si="15"/>
        <v>0</v>
      </c>
    </row>
    <row r="82" spans="1:60" s="1" customFormat="1" ht="19.899999999999999" customHeight="1">
      <c r="A82" s="182" t="s">
        <v>147</v>
      </c>
      <c r="B82" s="205" t="s">
        <v>146</v>
      </c>
      <c r="C82" s="206">
        <f>計算準備②!J83</f>
        <v>0</v>
      </c>
      <c r="D82" s="207">
        <f>$C82*各種係数!C82</f>
        <v>0</v>
      </c>
      <c r="E82" s="207">
        <f>$C82*各種係数!D82</f>
        <v>0</v>
      </c>
      <c r="F82" s="207">
        <f>$C82*各種係数!E82</f>
        <v>0</v>
      </c>
      <c r="G82" s="207">
        <f>$C82*各種係数!F82</f>
        <v>0</v>
      </c>
      <c r="H82" s="207">
        <f>$C82*各種係数!G82</f>
        <v>0</v>
      </c>
      <c r="I82" s="207">
        <f>$C82*各種係数!H82</f>
        <v>0</v>
      </c>
      <c r="J82" s="207">
        <f>$C82*各種係数!I82</f>
        <v>0</v>
      </c>
      <c r="K82" s="207">
        <f>$C82*各種係数!J82</f>
        <v>0</v>
      </c>
      <c r="L82" s="207">
        <f>$C82*各種係数!K82</f>
        <v>0</v>
      </c>
      <c r="M82" s="207">
        <f t="shared" ref="M82" si="23">C82-SUM(D82:L82)</f>
        <v>0</v>
      </c>
      <c r="N82" s="207"/>
      <c r="O82" s="208">
        <f>M82*各種係数!N82</f>
        <v>0</v>
      </c>
      <c r="P82" s="208">
        <v>0</v>
      </c>
      <c r="Q82" s="208">
        <f>O82*各種係数!O82</f>
        <v>0</v>
      </c>
      <c r="R82" s="208">
        <f>O82*各種係数!P82</f>
        <v>0</v>
      </c>
      <c r="S82" s="208">
        <f>R82*各種係数!Q82</f>
        <v>0</v>
      </c>
      <c r="T82" s="208">
        <f>O82*各種係数!S82</f>
        <v>0</v>
      </c>
      <c r="U82" s="208">
        <f>O82*各種係数!T82</f>
        <v>0</v>
      </c>
      <c r="V82" s="207">
        <f>P82*各種係数!M82</f>
        <v>0</v>
      </c>
      <c r="W82" s="210">
        <v>0</v>
      </c>
      <c r="X82" s="210">
        <v>0</v>
      </c>
      <c r="Y82" s="210">
        <f>W82*各種係数!O82</f>
        <v>0</v>
      </c>
      <c r="Z82" s="210">
        <f>W82*各種係数!P82</f>
        <v>0</v>
      </c>
      <c r="AA82" s="210">
        <f>Z82*各種係数!Q82</f>
        <v>0</v>
      </c>
      <c r="AB82" s="210">
        <f>W82*各種係数!S82</f>
        <v>0</v>
      </c>
      <c r="AC82" s="210">
        <f>W82*各種係数!T82</f>
        <v>0</v>
      </c>
      <c r="AD82" s="207"/>
      <c r="AE82" s="207">
        <f>$AD$114*各種係数!R82</f>
        <v>0</v>
      </c>
      <c r="AF82" s="207">
        <f>AE82*各種係数!M82</f>
        <v>0</v>
      </c>
      <c r="AG82" s="212">
        <v>0</v>
      </c>
      <c r="AH82" s="212">
        <v>0</v>
      </c>
      <c r="AI82" s="212">
        <f>AG82*各種係数!O82</f>
        <v>0</v>
      </c>
      <c r="AJ82" s="212">
        <f>AG82*各種係数!P82</f>
        <v>0</v>
      </c>
      <c r="AK82" s="212">
        <f>AJ82*各種係数!Q82</f>
        <v>0</v>
      </c>
      <c r="AL82" s="212">
        <f>AG82*各種係数!S82</f>
        <v>0</v>
      </c>
      <c r="AM82" s="212">
        <f>AG82*各種係数!T82</f>
        <v>0</v>
      </c>
      <c r="AN82" s="204" t="str">
        <f t="shared" si="17"/>
        <v>573</v>
      </c>
      <c r="AO82" s="205" t="str">
        <f t="shared" si="17"/>
        <v>自家輸送</v>
      </c>
      <c r="AP82" s="207">
        <f t="shared" si="12"/>
        <v>0</v>
      </c>
      <c r="AQ82" s="207">
        <f t="shared" si="12"/>
        <v>0</v>
      </c>
      <c r="AR82" s="207">
        <f t="shared" si="12"/>
        <v>0</v>
      </c>
      <c r="AS82" s="207">
        <f t="shared" si="11"/>
        <v>0</v>
      </c>
      <c r="AT82" s="207">
        <f t="shared" si="11"/>
        <v>0</v>
      </c>
      <c r="AU82" s="207">
        <f t="shared" si="11"/>
        <v>0</v>
      </c>
      <c r="AV82" s="207">
        <f t="shared" si="11"/>
        <v>0</v>
      </c>
      <c r="AW82" s="214"/>
      <c r="AX82" s="214"/>
      <c r="AY82" s="215">
        <f>RANK(AP82,$AP$6:$AP$113)+COUNTIF($AP$6:AP82,AP82)-1</f>
        <v>77</v>
      </c>
      <c r="AZ82" s="216" t="str">
        <f t="shared" si="18"/>
        <v>573</v>
      </c>
      <c r="BA82" s="217" t="str">
        <f t="shared" si="18"/>
        <v>自家輸送</v>
      </c>
      <c r="BB82" s="218">
        <v>77</v>
      </c>
      <c r="BC82" s="218" t="str">
        <f t="shared" si="13"/>
        <v>573</v>
      </c>
      <c r="BD82" s="219" t="str">
        <f t="shared" si="14"/>
        <v>自家輸送</v>
      </c>
      <c r="BE82" s="208">
        <f t="shared" si="19"/>
        <v>0</v>
      </c>
      <c r="BF82" s="220">
        <f t="shared" si="20"/>
        <v>0</v>
      </c>
      <c r="BG82" s="212">
        <f t="shared" si="21"/>
        <v>0</v>
      </c>
      <c r="BH82" s="207">
        <f t="shared" si="15"/>
        <v>0</v>
      </c>
    </row>
    <row r="83" spans="1:60" s="1" customFormat="1" ht="19.899999999999999" customHeight="1">
      <c r="A83" s="182" t="s">
        <v>78</v>
      </c>
      <c r="B83" s="205" t="s">
        <v>77</v>
      </c>
      <c r="C83" s="206">
        <f>計算準備②!J84</f>
        <v>0</v>
      </c>
      <c r="D83" s="207">
        <f>$C83*各種係数!C83</f>
        <v>0</v>
      </c>
      <c r="E83" s="207">
        <f>$C83*各種係数!D83</f>
        <v>0</v>
      </c>
      <c r="F83" s="207">
        <f>$C83*各種係数!E83</f>
        <v>0</v>
      </c>
      <c r="G83" s="207">
        <f>$C83*各種係数!F83</f>
        <v>0</v>
      </c>
      <c r="H83" s="207">
        <f>$C83*各種係数!G83</f>
        <v>0</v>
      </c>
      <c r="I83" s="207">
        <f>$C83*各種係数!H83</f>
        <v>0</v>
      </c>
      <c r="J83" s="207">
        <f>$C83*各種係数!I83</f>
        <v>0</v>
      </c>
      <c r="K83" s="207">
        <f>$C83*各種係数!J83</f>
        <v>0</v>
      </c>
      <c r="L83" s="207">
        <f>$C83*各種係数!K83</f>
        <v>0</v>
      </c>
      <c r="M83" s="221">
        <f>SUM(H114:I114)+C83</f>
        <v>0</v>
      </c>
      <c r="N83" s="207"/>
      <c r="O83" s="208">
        <f>M83*各種係数!N83</f>
        <v>0</v>
      </c>
      <c r="P83" s="208">
        <v>0</v>
      </c>
      <c r="Q83" s="208">
        <f>O83*各種係数!O83</f>
        <v>0</v>
      </c>
      <c r="R83" s="208">
        <f>O83*各種係数!P83</f>
        <v>0</v>
      </c>
      <c r="S83" s="208">
        <f>R83*各種係数!Q83</f>
        <v>0</v>
      </c>
      <c r="T83" s="208">
        <f>O83*各種係数!S83</f>
        <v>0</v>
      </c>
      <c r="U83" s="208">
        <f>O83*各種係数!T83</f>
        <v>0</v>
      </c>
      <c r="V83" s="207">
        <f>P83*各種係数!M83</f>
        <v>0</v>
      </c>
      <c r="W83" s="210">
        <v>0</v>
      </c>
      <c r="X83" s="210">
        <v>0</v>
      </c>
      <c r="Y83" s="210">
        <f>W83*各種係数!O83</f>
        <v>0</v>
      </c>
      <c r="Z83" s="210">
        <f>W83*各種係数!P83</f>
        <v>0</v>
      </c>
      <c r="AA83" s="210">
        <f>Z83*各種係数!Q83</f>
        <v>0</v>
      </c>
      <c r="AB83" s="210">
        <f>W83*各種係数!S83</f>
        <v>0</v>
      </c>
      <c r="AC83" s="210">
        <f>W83*各種係数!T83</f>
        <v>0</v>
      </c>
      <c r="AD83" s="207"/>
      <c r="AE83" s="207">
        <f>$AD$114*各種係数!R83</f>
        <v>0</v>
      </c>
      <c r="AF83" s="207">
        <f>AE83*各種係数!M83</f>
        <v>0</v>
      </c>
      <c r="AG83" s="212">
        <v>0</v>
      </c>
      <c r="AH83" s="212">
        <v>0</v>
      </c>
      <c r="AI83" s="212">
        <f>AG83*各種係数!O83</f>
        <v>0</v>
      </c>
      <c r="AJ83" s="212">
        <f>AG83*各種係数!P83</f>
        <v>0</v>
      </c>
      <c r="AK83" s="212">
        <f>AJ83*各種係数!Q83</f>
        <v>0</v>
      </c>
      <c r="AL83" s="212">
        <f>AG83*各種係数!S83</f>
        <v>0</v>
      </c>
      <c r="AM83" s="212">
        <f>AG83*各種係数!T83</f>
        <v>0</v>
      </c>
      <c r="AN83" s="204" t="str">
        <f t="shared" si="17"/>
        <v>574</v>
      </c>
      <c r="AO83" s="205" t="str">
        <f t="shared" si="17"/>
        <v>水運</v>
      </c>
      <c r="AP83" s="207">
        <f t="shared" si="12"/>
        <v>0</v>
      </c>
      <c r="AQ83" s="207">
        <f t="shared" si="12"/>
        <v>0</v>
      </c>
      <c r="AR83" s="207">
        <f t="shared" si="12"/>
        <v>0</v>
      </c>
      <c r="AS83" s="207">
        <f t="shared" si="11"/>
        <v>0</v>
      </c>
      <c r="AT83" s="207">
        <f t="shared" si="11"/>
        <v>0</v>
      </c>
      <c r="AU83" s="207">
        <f t="shared" si="11"/>
        <v>0</v>
      </c>
      <c r="AV83" s="207">
        <f t="shared" si="11"/>
        <v>0</v>
      </c>
      <c r="AW83" s="214"/>
      <c r="AX83" s="214"/>
      <c r="AY83" s="215">
        <f>RANK(AP83,$AP$6:$AP$113)+COUNTIF($AP$6:AP83,AP83)-1</f>
        <v>78</v>
      </c>
      <c r="AZ83" s="216" t="str">
        <f t="shared" si="18"/>
        <v>574</v>
      </c>
      <c r="BA83" s="217" t="str">
        <f t="shared" si="18"/>
        <v>水運</v>
      </c>
      <c r="BB83" s="218">
        <v>78</v>
      </c>
      <c r="BC83" s="218" t="str">
        <f t="shared" si="13"/>
        <v>574</v>
      </c>
      <c r="BD83" s="219" t="str">
        <f t="shared" si="14"/>
        <v>水運</v>
      </c>
      <c r="BE83" s="208">
        <f t="shared" si="19"/>
        <v>0</v>
      </c>
      <c r="BF83" s="220">
        <f t="shared" si="20"/>
        <v>0</v>
      </c>
      <c r="BG83" s="212">
        <f t="shared" si="21"/>
        <v>0</v>
      </c>
      <c r="BH83" s="207">
        <f t="shared" si="15"/>
        <v>0</v>
      </c>
    </row>
    <row r="84" spans="1:60" s="1" customFormat="1" ht="19.899999999999999" customHeight="1">
      <c r="A84" s="182" t="s">
        <v>76</v>
      </c>
      <c r="B84" s="205" t="s">
        <v>75</v>
      </c>
      <c r="C84" s="206">
        <f>計算準備②!J85</f>
        <v>0</v>
      </c>
      <c r="D84" s="207">
        <f>$C84*各種係数!C84</f>
        <v>0</v>
      </c>
      <c r="E84" s="207">
        <f>$C84*各種係数!D84</f>
        <v>0</v>
      </c>
      <c r="F84" s="207">
        <f>$C84*各種係数!E84</f>
        <v>0</v>
      </c>
      <c r="G84" s="207">
        <f>$C84*各種係数!F84</f>
        <v>0</v>
      </c>
      <c r="H84" s="207">
        <f>$C84*各種係数!G84</f>
        <v>0</v>
      </c>
      <c r="I84" s="207">
        <f>$C84*各種係数!H84</f>
        <v>0</v>
      </c>
      <c r="J84" s="207">
        <f>$C84*各種係数!I84</f>
        <v>0</v>
      </c>
      <c r="K84" s="207">
        <f>$C84*各種係数!J84</f>
        <v>0</v>
      </c>
      <c r="L84" s="207">
        <f>$C84*各種係数!K84</f>
        <v>0</v>
      </c>
      <c r="M84" s="221">
        <f>SUM(J114)+C84</f>
        <v>0</v>
      </c>
      <c r="N84" s="207"/>
      <c r="O84" s="208">
        <f>M84*各種係数!N84</f>
        <v>0</v>
      </c>
      <c r="P84" s="208">
        <v>0</v>
      </c>
      <c r="Q84" s="208">
        <f>O84*各種係数!O84</f>
        <v>0</v>
      </c>
      <c r="R84" s="208">
        <f>O84*各種係数!P84</f>
        <v>0</v>
      </c>
      <c r="S84" s="208">
        <f>R84*各種係数!Q84</f>
        <v>0</v>
      </c>
      <c r="T84" s="208">
        <f>O84*各種係数!S84</f>
        <v>0</v>
      </c>
      <c r="U84" s="208">
        <f>O84*各種係数!T84</f>
        <v>0</v>
      </c>
      <c r="V84" s="207">
        <f>P84*各種係数!M84</f>
        <v>0</v>
      </c>
      <c r="W84" s="210">
        <v>0</v>
      </c>
      <c r="X84" s="210">
        <v>0</v>
      </c>
      <c r="Y84" s="210">
        <f>W84*各種係数!O84</f>
        <v>0</v>
      </c>
      <c r="Z84" s="210">
        <f>W84*各種係数!P84</f>
        <v>0</v>
      </c>
      <c r="AA84" s="210">
        <f>Z84*各種係数!Q84</f>
        <v>0</v>
      </c>
      <c r="AB84" s="210">
        <f>W84*各種係数!S84</f>
        <v>0</v>
      </c>
      <c r="AC84" s="210">
        <f>W84*各種係数!T84</f>
        <v>0</v>
      </c>
      <c r="AD84" s="207"/>
      <c r="AE84" s="207">
        <f>$AD$114*各種係数!R84</f>
        <v>0</v>
      </c>
      <c r="AF84" s="207">
        <f>AE84*各種係数!M84</f>
        <v>0</v>
      </c>
      <c r="AG84" s="212">
        <v>0</v>
      </c>
      <c r="AH84" s="212">
        <v>0</v>
      </c>
      <c r="AI84" s="212">
        <f>AG84*各種係数!O84</f>
        <v>0</v>
      </c>
      <c r="AJ84" s="212">
        <f>AG84*各種係数!P84</f>
        <v>0</v>
      </c>
      <c r="AK84" s="212">
        <f>AJ84*各種係数!Q84</f>
        <v>0</v>
      </c>
      <c r="AL84" s="212">
        <f>AG84*各種係数!S84</f>
        <v>0</v>
      </c>
      <c r="AM84" s="212">
        <f>AG84*各種係数!T84</f>
        <v>0</v>
      </c>
      <c r="AN84" s="204" t="str">
        <f t="shared" si="17"/>
        <v>575</v>
      </c>
      <c r="AO84" s="205" t="str">
        <f t="shared" si="17"/>
        <v>航空輸送</v>
      </c>
      <c r="AP84" s="207">
        <f t="shared" si="12"/>
        <v>0</v>
      </c>
      <c r="AQ84" s="207">
        <f t="shared" si="12"/>
        <v>0</v>
      </c>
      <c r="AR84" s="207">
        <f t="shared" si="12"/>
        <v>0</v>
      </c>
      <c r="AS84" s="207">
        <f t="shared" si="11"/>
        <v>0</v>
      </c>
      <c r="AT84" s="207">
        <f t="shared" si="11"/>
        <v>0</v>
      </c>
      <c r="AU84" s="207">
        <f t="shared" si="11"/>
        <v>0</v>
      </c>
      <c r="AV84" s="207">
        <f t="shared" si="11"/>
        <v>0</v>
      </c>
      <c r="AW84" s="214"/>
      <c r="AX84" s="214"/>
      <c r="AY84" s="215">
        <f>RANK(AP84,$AP$6:$AP$113)+COUNTIF($AP$6:AP84,AP84)-1</f>
        <v>79</v>
      </c>
      <c r="AZ84" s="216" t="str">
        <f t="shared" si="18"/>
        <v>575</v>
      </c>
      <c r="BA84" s="217" t="str">
        <f t="shared" si="18"/>
        <v>航空輸送</v>
      </c>
      <c r="BB84" s="218">
        <v>79</v>
      </c>
      <c r="BC84" s="218" t="str">
        <f t="shared" si="13"/>
        <v>575</v>
      </c>
      <c r="BD84" s="219" t="str">
        <f t="shared" si="14"/>
        <v>航空輸送</v>
      </c>
      <c r="BE84" s="208">
        <f t="shared" si="19"/>
        <v>0</v>
      </c>
      <c r="BF84" s="220">
        <f t="shared" si="20"/>
        <v>0</v>
      </c>
      <c r="BG84" s="212">
        <f t="shared" si="21"/>
        <v>0</v>
      </c>
      <c r="BH84" s="207">
        <f t="shared" si="15"/>
        <v>0</v>
      </c>
    </row>
    <row r="85" spans="1:60" s="1" customFormat="1" ht="19.899999999999999" customHeight="1">
      <c r="A85" s="182" t="s">
        <v>145</v>
      </c>
      <c r="B85" s="205" t="s">
        <v>144</v>
      </c>
      <c r="C85" s="206">
        <f>計算準備②!J86</f>
        <v>0</v>
      </c>
      <c r="D85" s="207">
        <f>$C85*各種係数!C85</f>
        <v>0</v>
      </c>
      <c r="E85" s="207">
        <f>$C85*各種係数!D85</f>
        <v>0</v>
      </c>
      <c r="F85" s="207">
        <f>$C85*各種係数!E85</f>
        <v>0</v>
      </c>
      <c r="G85" s="207">
        <f>$C85*各種係数!F85</f>
        <v>0</v>
      </c>
      <c r="H85" s="207">
        <f>$C85*各種係数!G85</f>
        <v>0</v>
      </c>
      <c r="I85" s="207">
        <f>$C85*各種係数!H85</f>
        <v>0</v>
      </c>
      <c r="J85" s="207">
        <f>$C85*各種係数!I85</f>
        <v>0</v>
      </c>
      <c r="K85" s="207">
        <f>$C85*各種係数!J85</f>
        <v>0</v>
      </c>
      <c r="L85" s="207">
        <f>$C85*各種係数!K85</f>
        <v>0</v>
      </c>
      <c r="M85" s="221">
        <f>SUM(K114)+C85</f>
        <v>0</v>
      </c>
      <c r="N85" s="207"/>
      <c r="O85" s="208">
        <f>M85*各種係数!N85</f>
        <v>0</v>
      </c>
      <c r="P85" s="208">
        <v>0</v>
      </c>
      <c r="Q85" s="208">
        <f>O85*各種係数!O85</f>
        <v>0</v>
      </c>
      <c r="R85" s="208">
        <f>O85*各種係数!P85</f>
        <v>0</v>
      </c>
      <c r="S85" s="208">
        <f>R85*各種係数!Q85</f>
        <v>0</v>
      </c>
      <c r="T85" s="208">
        <f>O85*各種係数!S85</f>
        <v>0</v>
      </c>
      <c r="U85" s="208">
        <f>O85*各種係数!T85</f>
        <v>0</v>
      </c>
      <c r="V85" s="207">
        <f>P85*各種係数!M85</f>
        <v>0</v>
      </c>
      <c r="W85" s="210">
        <v>0</v>
      </c>
      <c r="X85" s="210">
        <v>0</v>
      </c>
      <c r="Y85" s="210">
        <f>W85*各種係数!O85</f>
        <v>0</v>
      </c>
      <c r="Z85" s="210">
        <f>W85*各種係数!P85</f>
        <v>0</v>
      </c>
      <c r="AA85" s="210">
        <f>Z85*各種係数!Q85</f>
        <v>0</v>
      </c>
      <c r="AB85" s="210">
        <f>W85*各種係数!S85</f>
        <v>0</v>
      </c>
      <c r="AC85" s="210">
        <f>W85*各種係数!T85</f>
        <v>0</v>
      </c>
      <c r="AD85" s="207"/>
      <c r="AE85" s="207">
        <f>$AD$114*各種係数!R85</f>
        <v>0</v>
      </c>
      <c r="AF85" s="207">
        <f>AE85*各種係数!M85</f>
        <v>0</v>
      </c>
      <c r="AG85" s="212">
        <v>0</v>
      </c>
      <c r="AH85" s="212">
        <v>0</v>
      </c>
      <c r="AI85" s="212">
        <f>AG85*各種係数!O85</f>
        <v>0</v>
      </c>
      <c r="AJ85" s="212">
        <f>AG85*各種係数!P85</f>
        <v>0</v>
      </c>
      <c r="AK85" s="212">
        <f>AJ85*各種係数!Q85</f>
        <v>0</v>
      </c>
      <c r="AL85" s="212">
        <f>AG85*各種係数!S85</f>
        <v>0</v>
      </c>
      <c r="AM85" s="212">
        <f>AG85*各種係数!T85</f>
        <v>0</v>
      </c>
      <c r="AN85" s="204" t="str">
        <f t="shared" si="17"/>
        <v>576</v>
      </c>
      <c r="AO85" s="205" t="str">
        <f t="shared" si="17"/>
        <v>貨物利用運送</v>
      </c>
      <c r="AP85" s="207">
        <f t="shared" si="12"/>
        <v>0</v>
      </c>
      <c r="AQ85" s="207">
        <f t="shared" si="12"/>
        <v>0</v>
      </c>
      <c r="AR85" s="207">
        <f t="shared" si="12"/>
        <v>0</v>
      </c>
      <c r="AS85" s="207">
        <f t="shared" si="11"/>
        <v>0</v>
      </c>
      <c r="AT85" s="207">
        <f t="shared" si="11"/>
        <v>0</v>
      </c>
      <c r="AU85" s="207">
        <f t="shared" si="11"/>
        <v>0</v>
      </c>
      <c r="AV85" s="207">
        <f t="shared" si="11"/>
        <v>0</v>
      </c>
      <c r="AW85" s="214"/>
      <c r="AX85" s="214"/>
      <c r="AY85" s="215">
        <f>RANK(AP85,$AP$6:$AP$113)+COUNTIF($AP$6:AP85,AP85)-1</f>
        <v>80</v>
      </c>
      <c r="AZ85" s="216" t="str">
        <f t="shared" si="18"/>
        <v>576</v>
      </c>
      <c r="BA85" s="217" t="str">
        <f t="shared" si="18"/>
        <v>貨物利用運送</v>
      </c>
      <c r="BB85" s="218">
        <v>80</v>
      </c>
      <c r="BC85" s="218" t="str">
        <f t="shared" si="13"/>
        <v>576</v>
      </c>
      <c r="BD85" s="219" t="str">
        <f t="shared" si="14"/>
        <v>貨物利用運送</v>
      </c>
      <c r="BE85" s="208">
        <f t="shared" si="19"/>
        <v>0</v>
      </c>
      <c r="BF85" s="220">
        <f t="shared" si="20"/>
        <v>0</v>
      </c>
      <c r="BG85" s="212">
        <f t="shared" si="21"/>
        <v>0</v>
      </c>
      <c r="BH85" s="207">
        <f t="shared" si="15"/>
        <v>0</v>
      </c>
    </row>
    <row r="86" spans="1:60" s="1" customFormat="1" ht="19.899999999999999" customHeight="1">
      <c r="A86" s="182" t="s">
        <v>143</v>
      </c>
      <c r="B86" s="205" t="s">
        <v>142</v>
      </c>
      <c r="C86" s="206">
        <f>計算準備②!J87</f>
        <v>0</v>
      </c>
      <c r="D86" s="207">
        <f>$C86*各種係数!C86</f>
        <v>0</v>
      </c>
      <c r="E86" s="207">
        <f>$C86*各種係数!D86</f>
        <v>0</v>
      </c>
      <c r="F86" s="207">
        <f>$C86*各種係数!E86</f>
        <v>0</v>
      </c>
      <c r="G86" s="207">
        <f>$C86*各種係数!F86</f>
        <v>0</v>
      </c>
      <c r="H86" s="207">
        <f>$C86*各種係数!G86</f>
        <v>0</v>
      </c>
      <c r="I86" s="207">
        <f>$C86*各種係数!H86</f>
        <v>0</v>
      </c>
      <c r="J86" s="207">
        <f>$C86*各種係数!I86</f>
        <v>0</v>
      </c>
      <c r="K86" s="207">
        <f>$C86*各種係数!J86</f>
        <v>0</v>
      </c>
      <c r="L86" s="207">
        <f>$C86*各種係数!K86</f>
        <v>0</v>
      </c>
      <c r="M86" s="221">
        <f>SUM(L114)+C86</f>
        <v>0</v>
      </c>
      <c r="N86" s="207"/>
      <c r="O86" s="208">
        <f>M86*各種係数!N86</f>
        <v>0</v>
      </c>
      <c r="P86" s="208">
        <v>0</v>
      </c>
      <c r="Q86" s="208">
        <f>O86*各種係数!O86</f>
        <v>0</v>
      </c>
      <c r="R86" s="208">
        <f>O86*各種係数!P86</f>
        <v>0</v>
      </c>
      <c r="S86" s="208">
        <f>R86*各種係数!Q86</f>
        <v>0</v>
      </c>
      <c r="T86" s="208">
        <f>O86*各種係数!S86</f>
        <v>0</v>
      </c>
      <c r="U86" s="208">
        <f>O86*各種係数!T86</f>
        <v>0</v>
      </c>
      <c r="V86" s="207">
        <f>P86*各種係数!M86</f>
        <v>0</v>
      </c>
      <c r="W86" s="210">
        <v>0</v>
      </c>
      <c r="X86" s="210">
        <v>0</v>
      </c>
      <c r="Y86" s="210">
        <f>W86*各種係数!O86</f>
        <v>0</v>
      </c>
      <c r="Z86" s="210">
        <f>W86*各種係数!P86</f>
        <v>0</v>
      </c>
      <c r="AA86" s="210">
        <f>Z86*各種係数!Q86</f>
        <v>0</v>
      </c>
      <c r="AB86" s="210">
        <f>W86*各種係数!S86</f>
        <v>0</v>
      </c>
      <c r="AC86" s="210">
        <f>W86*各種係数!T86</f>
        <v>0</v>
      </c>
      <c r="AD86" s="207"/>
      <c r="AE86" s="207">
        <f>$AD$114*各種係数!R86</f>
        <v>0</v>
      </c>
      <c r="AF86" s="207">
        <f>AE86*各種係数!M86</f>
        <v>0</v>
      </c>
      <c r="AG86" s="212">
        <v>0</v>
      </c>
      <c r="AH86" s="212">
        <v>0</v>
      </c>
      <c r="AI86" s="212">
        <f>AG86*各種係数!O86</f>
        <v>0</v>
      </c>
      <c r="AJ86" s="212">
        <f>AG86*各種係数!P86</f>
        <v>0</v>
      </c>
      <c r="AK86" s="212">
        <f>AJ86*各種係数!Q86</f>
        <v>0</v>
      </c>
      <c r="AL86" s="212">
        <f>AG86*各種係数!S86</f>
        <v>0</v>
      </c>
      <c r="AM86" s="212">
        <f>AG86*各種係数!T86</f>
        <v>0</v>
      </c>
      <c r="AN86" s="204" t="str">
        <f t="shared" si="17"/>
        <v>577</v>
      </c>
      <c r="AO86" s="205" t="str">
        <f t="shared" si="17"/>
        <v>倉庫</v>
      </c>
      <c r="AP86" s="207">
        <f t="shared" si="12"/>
        <v>0</v>
      </c>
      <c r="AQ86" s="207">
        <f t="shared" si="12"/>
        <v>0</v>
      </c>
      <c r="AR86" s="207">
        <f t="shared" si="12"/>
        <v>0</v>
      </c>
      <c r="AS86" s="207">
        <f t="shared" si="11"/>
        <v>0</v>
      </c>
      <c r="AT86" s="207">
        <f t="shared" si="11"/>
        <v>0</v>
      </c>
      <c r="AU86" s="207">
        <f t="shared" si="11"/>
        <v>0</v>
      </c>
      <c r="AV86" s="207">
        <f t="shared" si="11"/>
        <v>0</v>
      </c>
      <c r="AW86" s="214"/>
      <c r="AX86" s="214"/>
      <c r="AY86" s="215">
        <f>RANK(AP86,$AP$6:$AP$113)+COUNTIF($AP$6:AP86,AP86)-1</f>
        <v>81</v>
      </c>
      <c r="AZ86" s="216" t="str">
        <f t="shared" si="18"/>
        <v>577</v>
      </c>
      <c r="BA86" s="217" t="str">
        <f t="shared" si="18"/>
        <v>倉庫</v>
      </c>
      <c r="BB86" s="218">
        <v>81</v>
      </c>
      <c r="BC86" s="218" t="str">
        <f t="shared" si="13"/>
        <v>577</v>
      </c>
      <c r="BD86" s="219" t="str">
        <f t="shared" si="14"/>
        <v>倉庫</v>
      </c>
      <c r="BE86" s="208">
        <f t="shared" si="19"/>
        <v>0</v>
      </c>
      <c r="BF86" s="220">
        <f t="shared" si="20"/>
        <v>0</v>
      </c>
      <c r="BG86" s="212">
        <f t="shared" si="21"/>
        <v>0</v>
      </c>
      <c r="BH86" s="207">
        <f t="shared" si="15"/>
        <v>0</v>
      </c>
    </row>
    <row r="87" spans="1:60" s="1" customFormat="1" ht="19.899999999999999" customHeight="1">
      <c r="A87" s="182" t="s">
        <v>74</v>
      </c>
      <c r="B87" s="205" t="s">
        <v>73</v>
      </c>
      <c r="C87" s="206">
        <f>計算準備②!J88</f>
        <v>0</v>
      </c>
      <c r="D87" s="207">
        <f>$C87*各種係数!C87</f>
        <v>0</v>
      </c>
      <c r="E87" s="207">
        <f>$C87*各種係数!D87</f>
        <v>0</v>
      </c>
      <c r="F87" s="207">
        <f>$C87*各種係数!E87</f>
        <v>0</v>
      </c>
      <c r="G87" s="207">
        <f>$C87*各種係数!F87</f>
        <v>0</v>
      </c>
      <c r="H87" s="207">
        <f>$C87*各種係数!G87</f>
        <v>0</v>
      </c>
      <c r="I87" s="207">
        <f>$C87*各種係数!H87</f>
        <v>0</v>
      </c>
      <c r="J87" s="207">
        <f>$C87*各種係数!I87</f>
        <v>0</v>
      </c>
      <c r="K87" s="207">
        <f>$C87*各種係数!J87</f>
        <v>0</v>
      </c>
      <c r="L87" s="207">
        <f>$C87*各種係数!K87</f>
        <v>0</v>
      </c>
      <c r="M87" s="207">
        <f t="shared" ref="M87:M113" si="24">C87-SUM(D87:L87)</f>
        <v>0</v>
      </c>
      <c r="N87" s="207"/>
      <c r="O87" s="208">
        <f>M87*各種係数!N87</f>
        <v>0</v>
      </c>
      <c r="P87" s="208">
        <v>0</v>
      </c>
      <c r="Q87" s="208">
        <f>O87*各種係数!O87</f>
        <v>0</v>
      </c>
      <c r="R87" s="208">
        <f>O87*各種係数!P87</f>
        <v>0</v>
      </c>
      <c r="S87" s="208">
        <f>R87*各種係数!Q87</f>
        <v>0</v>
      </c>
      <c r="T87" s="208">
        <f>O87*各種係数!S87</f>
        <v>0</v>
      </c>
      <c r="U87" s="208">
        <f>O87*各種係数!T87</f>
        <v>0</v>
      </c>
      <c r="V87" s="207">
        <f>P87*各種係数!M87</f>
        <v>0</v>
      </c>
      <c r="W87" s="210">
        <v>0</v>
      </c>
      <c r="X87" s="210">
        <v>0</v>
      </c>
      <c r="Y87" s="210">
        <f>W87*各種係数!O87</f>
        <v>0</v>
      </c>
      <c r="Z87" s="210">
        <f>W87*各種係数!P87</f>
        <v>0</v>
      </c>
      <c r="AA87" s="210">
        <f>Z87*各種係数!Q87</f>
        <v>0</v>
      </c>
      <c r="AB87" s="210">
        <f>W87*各種係数!S87</f>
        <v>0</v>
      </c>
      <c r="AC87" s="210">
        <f>W87*各種係数!T87</f>
        <v>0</v>
      </c>
      <c r="AD87" s="207"/>
      <c r="AE87" s="207">
        <f>$AD$114*各種係数!R87</f>
        <v>0</v>
      </c>
      <c r="AF87" s="207">
        <f>AE87*各種係数!M87</f>
        <v>0</v>
      </c>
      <c r="AG87" s="212">
        <v>0</v>
      </c>
      <c r="AH87" s="212">
        <v>0</v>
      </c>
      <c r="AI87" s="212">
        <f>AG87*各種係数!O87</f>
        <v>0</v>
      </c>
      <c r="AJ87" s="212">
        <f>AG87*各種係数!P87</f>
        <v>0</v>
      </c>
      <c r="AK87" s="212">
        <f>AJ87*各種係数!Q87</f>
        <v>0</v>
      </c>
      <c r="AL87" s="212">
        <f>AG87*各種係数!S87</f>
        <v>0</v>
      </c>
      <c r="AM87" s="212">
        <f>AG87*各種係数!T87</f>
        <v>0</v>
      </c>
      <c r="AN87" s="204" t="str">
        <f t="shared" si="17"/>
        <v>578</v>
      </c>
      <c r="AO87" s="205" t="str">
        <f t="shared" si="17"/>
        <v>運輸附帯サービス</v>
      </c>
      <c r="AP87" s="207">
        <f t="shared" si="12"/>
        <v>0</v>
      </c>
      <c r="AQ87" s="207">
        <f t="shared" si="12"/>
        <v>0</v>
      </c>
      <c r="AR87" s="207">
        <f t="shared" si="12"/>
        <v>0</v>
      </c>
      <c r="AS87" s="207">
        <f t="shared" si="11"/>
        <v>0</v>
      </c>
      <c r="AT87" s="207">
        <f t="shared" si="11"/>
        <v>0</v>
      </c>
      <c r="AU87" s="207">
        <f t="shared" si="11"/>
        <v>0</v>
      </c>
      <c r="AV87" s="207">
        <f t="shared" si="11"/>
        <v>0</v>
      </c>
      <c r="AW87" s="214"/>
      <c r="AX87" s="214"/>
      <c r="AY87" s="215">
        <f>RANK(AP87,$AP$6:$AP$113)+COUNTIF($AP$6:AP87,AP87)-1</f>
        <v>82</v>
      </c>
      <c r="AZ87" s="216" t="str">
        <f t="shared" si="18"/>
        <v>578</v>
      </c>
      <c r="BA87" s="217" t="str">
        <f t="shared" si="18"/>
        <v>運輸附帯サービス</v>
      </c>
      <c r="BB87" s="218">
        <v>82</v>
      </c>
      <c r="BC87" s="218" t="str">
        <f t="shared" si="13"/>
        <v>578</v>
      </c>
      <c r="BD87" s="219" t="str">
        <f t="shared" si="14"/>
        <v>運輸附帯サービス</v>
      </c>
      <c r="BE87" s="208">
        <f t="shared" si="19"/>
        <v>0</v>
      </c>
      <c r="BF87" s="220">
        <f t="shared" si="20"/>
        <v>0</v>
      </c>
      <c r="BG87" s="212">
        <f t="shared" si="21"/>
        <v>0</v>
      </c>
      <c r="BH87" s="207">
        <f t="shared" si="15"/>
        <v>0</v>
      </c>
    </row>
    <row r="88" spans="1:60" s="1" customFormat="1" ht="19.899999999999999" customHeight="1">
      <c r="A88" s="182" t="s">
        <v>141</v>
      </c>
      <c r="B88" s="205" t="s">
        <v>140</v>
      </c>
      <c r="C88" s="206">
        <f>計算準備②!J89</f>
        <v>0</v>
      </c>
      <c r="D88" s="207">
        <f>$C88*各種係数!C88</f>
        <v>0</v>
      </c>
      <c r="E88" s="207">
        <f>$C88*各種係数!D88</f>
        <v>0</v>
      </c>
      <c r="F88" s="207">
        <f>$C88*各種係数!E88</f>
        <v>0</v>
      </c>
      <c r="G88" s="207">
        <f>$C88*各種係数!F88</f>
        <v>0</v>
      </c>
      <c r="H88" s="207">
        <f>$C88*各種係数!G88</f>
        <v>0</v>
      </c>
      <c r="I88" s="207">
        <f>$C88*各種係数!H88</f>
        <v>0</v>
      </c>
      <c r="J88" s="207">
        <f>$C88*各種係数!I88</f>
        <v>0</v>
      </c>
      <c r="K88" s="207">
        <f>$C88*各種係数!J88</f>
        <v>0</v>
      </c>
      <c r="L88" s="207">
        <f>$C88*各種係数!K88</f>
        <v>0</v>
      </c>
      <c r="M88" s="207">
        <f t="shared" si="24"/>
        <v>0</v>
      </c>
      <c r="N88" s="207"/>
      <c r="O88" s="208">
        <f>M88*各種係数!N88</f>
        <v>0</v>
      </c>
      <c r="P88" s="208">
        <v>0</v>
      </c>
      <c r="Q88" s="208">
        <f>O88*各種係数!O88</f>
        <v>0</v>
      </c>
      <c r="R88" s="208">
        <f>O88*各種係数!P88</f>
        <v>0</v>
      </c>
      <c r="S88" s="208">
        <f>R88*各種係数!Q88</f>
        <v>0</v>
      </c>
      <c r="T88" s="208">
        <f>O88*各種係数!S88</f>
        <v>0</v>
      </c>
      <c r="U88" s="208">
        <f>O88*各種係数!T88</f>
        <v>0</v>
      </c>
      <c r="V88" s="207">
        <f>P88*各種係数!M88</f>
        <v>0</v>
      </c>
      <c r="W88" s="210">
        <v>0</v>
      </c>
      <c r="X88" s="210">
        <v>0</v>
      </c>
      <c r="Y88" s="210">
        <f>W88*各種係数!O88</f>
        <v>0</v>
      </c>
      <c r="Z88" s="210">
        <f>W88*各種係数!P88</f>
        <v>0</v>
      </c>
      <c r="AA88" s="210">
        <f>Z88*各種係数!Q88</f>
        <v>0</v>
      </c>
      <c r="AB88" s="210">
        <f>W88*各種係数!S88</f>
        <v>0</v>
      </c>
      <c r="AC88" s="210">
        <f>W88*各種係数!T88</f>
        <v>0</v>
      </c>
      <c r="AD88" s="207"/>
      <c r="AE88" s="207">
        <f>$AD$114*各種係数!R88</f>
        <v>0</v>
      </c>
      <c r="AF88" s="207">
        <f>AE88*各種係数!M88</f>
        <v>0</v>
      </c>
      <c r="AG88" s="212">
        <v>0</v>
      </c>
      <c r="AH88" s="212">
        <v>0</v>
      </c>
      <c r="AI88" s="212">
        <f>AG88*各種係数!O88</f>
        <v>0</v>
      </c>
      <c r="AJ88" s="212">
        <f>AG88*各種係数!P88</f>
        <v>0</v>
      </c>
      <c r="AK88" s="212">
        <f>AJ88*各種係数!Q88</f>
        <v>0</v>
      </c>
      <c r="AL88" s="212">
        <f>AG88*各種係数!S88</f>
        <v>0</v>
      </c>
      <c r="AM88" s="212">
        <f>AG88*各種係数!T88</f>
        <v>0</v>
      </c>
      <c r="AN88" s="204" t="str">
        <f t="shared" si="17"/>
        <v>579</v>
      </c>
      <c r="AO88" s="205" t="str">
        <f t="shared" si="17"/>
        <v>郵便・信書便</v>
      </c>
      <c r="AP88" s="207">
        <f t="shared" si="12"/>
        <v>0</v>
      </c>
      <c r="AQ88" s="207">
        <f t="shared" si="12"/>
        <v>0</v>
      </c>
      <c r="AR88" s="207">
        <f t="shared" si="12"/>
        <v>0</v>
      </c>
      <c r="AS88" s="207">
        <f t="shared" si="11"/>
        <v>0</v>
      </c>
      <c r="AT88" s="207">
        <f t="shared" si="11"/>
        <v>0</v>
      </c>
      <c r="AU88" s="207">
        <f t="shared" si="11"/>
        <v>0</v>
      </c>
      <c r="AV88" s="207">
        <f t="shared" si="11"/>
        <v>0</v>
      </c>
      <c r="AW88" s="214"/>
      <c r="AX88" s="214"/>
      <c r="AY88" s="215">
        <f>RANK(AP88,$AP$6:$AP$113)+COUNTIF($AP$6:AP88,AP88)-1</f>
        <v>83</v>
      </c>
      <c r="AZ88" s="216" t="str">
        <f t="shared" si="18"/>
        <v>579</v>
      </c>
      <c r="BA88" s="217" t="str">
        <f t="shared" si="18"/>
        <v>郵便・信書便</v>
      </c>
      <c r="BB88" s="218">
        <v>83</v>
      </c>
      <c r="BC88" s="218" t="str">
        <f t="shared" si="13"/>
        <v>579</v>
      </c>
      <c r="BD88" s="219" t="str">
        <f t="shared" si="14"/>
        <v>郵便・信書便</v>
      </c>
      <c r="BE88" s="208">
        <f t="shared" si="19"/>
        <v>0</v>
      </c>
      <c r="BF88" s="220">
        <f t="shared" si="20"/>
        <v>0</v>
      </c>
      <c r="BG88" s="212">
        <f t="shared" si="21"/>
        <v>0</v>
      </c>
      <c r="BH88" s="207">
        <f t="shared" si="15"/>
        <v>0</v>
      </c>
    </row>
    <row r="89" spans="1:60" s="1" customFormat="1" ht="19.899999999999999" customHeight="1">
      <c r="A89" s="182" t="s">
        <v>139</v>
      </c>
      <c r="B89" s="205" t="s">
        <v>138</v>
      </c>
      <c r="C89" s="206">
        <f>計算準備②!J90</f>
        <v>0</v>
      </c>
      <c r="D89" s="207">
        <f>$C89*各種係数!C89</f>
        <v>0</v>
      </c>
      <c r="E89" s="207">
        <f>$C89*各種係数!D89</f>
        <v>0</v>
      </c>
      <c r="F89" s="207">
        <f>$C89*各種係数!E89</f>
        <v>0</v>
      </c>
      <c r="G89" s="207">
        <f>$C89*各種係数!F89</f>
        <v>0</v>
      </c>
      <c r="H89" s="207">
        <f>$C89*各種係数!G89</f>
        <v>0</v>
      </c>
      <c r="I89" s="207">
        <f>$C89*各種係数!H89</f>
        <v>0</v>
      </c>
      <c r="J89" s="207">
        <f>$C89*各種係数!I89</f>
        <v>0</v>
      </c>
      <c r="K89" s="207">
        <f>$C89*各種係数!J89</f>
        <v>0</v>
      </c>
      <c r="L89" s="207">
        <f>$C89*各種係数!K89</f>
        <v>0</v>
      </c>
      <c r="M89" s="207">
        <f t="shared" si="24"/>
        <v>0</v>
      </c>
      <c r="N89" s="207"/>
      <c r="O89" s="208">
        <f>M89*各種係数!N89</f>
        <v>0</v>
      </c>
      <c r="P89" s="208">
        <v>0</v>
      </c>
      <c r="Q89" s="208">
        <f>O89*各種係数!O89</f>
        <v>0</v>
      </c>
      <c r="R89" s="208">
        <f>O89*各種係数!P89</f>
        <v>0</v>
      </c>
      <c r="S89" s="208">
        <f>R89*各種係数!Q89</f>
        <v>0</v>
      </c>
      <c r="T89" s="208">
        <f>O89*各種係数!S89</f>
        <v>0</v>
      </c>
      <c r="U89" s="208">
        <f>O89*各種係数!T89</f>
        <v>0</v>
      </c>
      <c r="V89" s="207">
        <f>P89*各種係数!M89</f>
        <v>0</v>
      </c>
      <c r="W89" s="210">
        <v>0</v>
      </c>
      <c r="X89" s="210">
        <v>0</v>
      </c>
      <c r="Y89" s="210">
        <f>W89*各種係数!O89</f>
        <v>0</v>
      </c>
      <c r="Z89" s="210">
        <f>W89*各種係数!P89</f>
        <v>0</v>
      </c>
      <c r="AA89" s="210">
        <f>Z89*各種係数!Q89</f>
        <v>0</v>
      </c>
      <c r="AB89" s="210">
        <f>W89*各種係数!S89</f>
        <v>0</v>
      </c>
      <c r="AC89" s="210">
        <f>W89*各種係数!T89</f>
        <v>0</v>
      </c>
      <c r="AD89" s="207"/>
      <c r="AE89" s="207">
        <f>$AD$114*各種係数!R89</f>
        <v>0</v>
      </c>
      <c r="AF89" s="207">
        <f>AE89*各種係数!M89</f>
        <v>0</v>
      </c>
      <c r="AG89" s="212">
        <v>0</v>
      </c>
      <c r="AH89" s="212">
        <v>0</v>
      </c>
      <c r="AI89" s="212">
        <f>AG89*各種係数!O89</f>
        <v>0</v>
      </c>
      <c r="AJ89" s="212">
        <f>AG89*各種係数!P89</f>
        <v>0</v>
      </c>
      <c r="AK89" s="212">
        <f>AJ89*各種係数!Q89</f>
        <v>0</v>
      </c>
      <c r="AL89" s="212">
        <f>AG89*各種係数!S89</f>
        <v>0</v>
      </c>
      <c r="AM89" s="212">
        <f>AG89*各種係数!T89</f>
        <v>0</v>
      </c>
      <c r="AN89" s="204" t="str">
        <f t="shared" si="17"/>
        <v>591</v>
      </c>
      <c r="AO89" s="205" t="str">
        <f t="shared" si="17"/>
        <v>通信</v>
      </c>
      <c r="AP89" s="207">
        <f t="shared" si="12"/>
        <v>0</v>
      </c>
      <c r="AQ89" s="207">
        <f t="shared" si="12"/>
        <v>0</v>
      </c>
      <c r="AR89" s="207">
        <f t="shared" si="12"/>
        <v>0</v>
      </c>
      <c r="AS89" s="207">
        <f t="shared" si="11"/>
        <v>0</v>
      </c>
      <c r="AT89" s="207">
        <f t="shared" si="11"/>
        <v>0</v>
      </c>
      <c r="AU89" s="207">
        <f t="shared" si="11"/>
        <v>0</v>
      </c>
      <c r="AV89" s="207">
        <f t="shared" si="11"/>
        <v>0</v>
      </c>
      <c r="AW89" s="214"/>
      <c r="AX89" s="214"/>
      <c r="AY89" s="215">
        <f>RANK(AP89,$AP$6:$AP$113)+COUNTIF($AP$6:AP89,AP89)-1</f>
        <v>84</v>
      </c>
      <c r="AZ89" s="216" t="str">
        <f t="shared" si="18"/>
        <v>591</v>
      </c>
      <c r="BA89" s="217" t="str">
        <f t="shared" si="18"/>
        <v>通信</v>
      </c>
      <c r="BB89" s="218">
        <v>84</v>
      </c>
      <c r="BC89" s="218" t="str">
        <f t="shared" si="13"/>
        <v>591</v>
      </c>
      <c r="BD89" s="219" t="str">
        <f t="shared" si="14"/>
        <v>通信</v>
      </c>
      <c r="BE89" s="208">
        <f t="shared" si="19"/>
        <v>0</v>
      </c>
      <c r="BF89" s="220">
        <f t="shared" si="20"/>
        <v>0</v>
      </c>
      <c r="BG89" s="212">
        <f t="shared" si="21"/>
        <v>0</v>
      </c>
      <c r="BH89" s="207">
        <f t="shared" si="15"/>
        <v>0</v>
      </c>
    </row>
    <row r="90" spans="1:60" s="1" customFormat="1" ht="19.899999999999999" customHeight="1">
      <c r="A90" s="182" t="s">
        <v>137</v>
      </c>
      <c r="B90" s="205" t="s">
        <v>136</v>
      </c>
      <c r="C90" s="206">
        <f>計算準備②!J91</f>
        <v>0</v>
      </c>
      <c r="D90" s="207">
        <f>$C90*各種係数!C90</f>
        <v>0</v>
      </c>
      <c r="E90" s="207">
        <f>$C90*各種係数!D90</f>
        <v>0</v>
      </c>
      <c r="F90" s="207">
        <f>$C90*各種係数!E90</f>
        <v>0</v>
      </c>
      <c r="G90" s="207">
        <f>$C90*各種係数!F90</f>
        <v>0</v>
      </c>
      <c r="H90" s="207">
        <f>$C90*各種係数!G90</f>
        <v>0</v>
      </c>
      <c r="I90" s="207">
        <f>$C90*各種係数!H90</f>
        <v>0</v>
      </c>
      <c r="J90" s="207">
        <f>$C90*各種係数!I90</f>
        <v>0</v>
      </c>
      <c r="K90" s="207">
        <f>$C90*各種係数!J90</f>
        <v>0</v>
      </c>
      <c r="L90" s="207">
        <f>$C90*各種係数!K90</f>
        <v>0</v>
      </c>
      <c r="M90" s="207">
        <f t="shared" si="24"/>
        <v>0</v>
      </c>
      <c r="N90" s="207"/>
      <c r="O90" s="208">
        <f>M90*各種係数!N90</f>
        <v>0</v>
      </c>
      <c r="P90" s="208">
        <v>0</v>
      </c>
      <c r="Q90" s="208">
        <f>O90*各種係数!O90</f>
        <v>0</v>
      </c>
      <c r="R90" s="208">
        <f>O90*各種係数!P90</f>
        <v>0</v>
      </c>
      <c r="S90" s="208">
        <f>R90*各種係数!Q90</f>
        <v>0</v>
      </c>
      <c r="T90" s="208">
        <f>O90*各種係数!S90</f>
        <v>0</v>
      </c>
      <c r="U90" s="208">
        <f>O90*各種係数!T90</f>
        <v>0</v>
      </c>
      <c r="V90" s="207">
        <f>P90*各種係数!M90</f>
        <v>0</v>
      </c>
      <c r="W90" s="210">
        <v>0</v>
      </c>
      <c r="X90" s="210">
        <v>0</v>
      </c>
      <c r="Y90" s="210">
        <f>W90*各種係数!O90</f>
        <v>0</v>
      </c>
      <c r="Z90" s="210">
        <f>W90*各種係数!P90</f>
        <v>0</v>
      </c>
      <c r="AA90" s="210">
        <f>Z90*各種係数!Q90</f>
        <v>0</v>
      </c>
      <c r="AB90" s="210">
        <f>W90*各種係数!S90</f>
        <v>0</v>
      </c>
      <c r="AC90" s="210">
        <f>W90*各種係数!T90</f>
        <v>0</v>
      </c>
      <c r="AD90" s="207"/>
      <c r="AE90" s="207">
        <f>$AD$114*各種係数!R90</f>
        <v>0</v>
      </c>
      <c r="AF90" s="207">
        <f>AE90*各種係数!M90</f>
        <v>0</v>
      </c>
      <c r="AG90" s="212">
        <v>0</v>
      </c>
      <c r="AH90" s="212">
        <v>0</v>
      </c>
      <c r="AI90" s="212">
        <f>AG90*各種係数!O90</f>
        <v>0</v>
      </c>
      <c r="AJ90" s="212">
        <f>AG90*各種係数!P90</f>
        <v>0</v>
      </c>
      <c r="AK90" s="212">
        <f>AJ90*各種係数!Q90</f>
        <v>0</v>
      </c>
      <c r="AL90" s="212">
        <f>AG90*各種係数!S90</f>
        <v>0</v>
      </c>
      <c r="AM90" s="212">
        <f>AG90*各種係数!T90</f>
        <v>0</v>
      </c>
      <c r="AN90" s="204" t="str">
        <f t="shared" si="17"/>
        <v>592</v>
      </c>
      <c r="AO90" s="205" t="str">
        <f t="shared" si="17"/>
        <v>放送</v>
      </c>
      <c r="AP90" s="207">
        <f t="shared" si="12"/>
        <v>0</v>
      </c>
      <c r="AQ90" s="207">
        <f t="shared" si="12"/>
        <v>0</v>
      </c>
      <c r="AR90" s="207">
        <f t="shared" si="12"/>
        <v>0</v>
      </c>
      <c r="AS90" s="207">
        <f t="shared" si="11"/>
        <v>0</v>
      </c>
      <c r="AT90" s="207">
        <f t="shared" si="11"/>
        <v>0</v>
      </c>
      <c r="AU90" s="207">
        <f t="shared" si="11"/>
        <v>0</v>
      </c>
      <c r="AV90" s="207">
        <f t="shared" si="11"/>
        <v>0</v>
      </c>
      <c r="AW90" s="214"/>
      <c r="AX90" s="214"/>
      <c r="AY90" s="215">
        <f>RANK(AP90,$AP$6:$AP$113)+COUNTIF($AP$6:AP90,AP90)-1</f>
        <v>85</v>
      </c>
      <c r="AZ90" s="216" t="str">
        <f t="shared" si="18"/>
        <v>592</v>
      </c>
      <c r="BA90" s="217" t="str">
        <f t="shared" si="18"/>
        <v>放送</v>
      </c>
      <c r="BB90" s="218">
        <v>85</v>
      </c>
      <c r="BC90" s="218" t="str">
        <f t="shared" si="13"/>
        <v>592</v>
      </c>
      <c r="BD90" s="219" t="str">
        <f t="shared" si="14"/>
        <v>放送</v>
      </c>
      <c r="BE90" s="208">
        <f t="shared" si="19"/>
        <v>0</v>
      </c>
      <c r="BF90" s="220">
        <f t="shared" si="20"/>
        <v>0</v>
      </c>
      <c r="BG90" s="212">
        <f t="shared" si="21"/>
        <v>0</v>
      </c>
      <c r="BH90" s="207">
        <f t="shared" si="15"/>
        <v>0</v>
      </c>
    </row>
    <row r="91" spans="1:60" s="1" customFormat="1" ht="19.899999999999999" customHeight="1">
      <c r="A91" s="182" t="s">
        <v>135</v>
      </c>
      <c r="B91" s="205" t="s">
        <v>134</v>
      </c>
      <c r="C91" s="206">
        <f>計算準備②!J92</f>
        <v>0</v>
      </c>
      <c r="D91" s="207">
        <f>$C91*各種係数!C91</f>
        <v>0</v>
      </c>
      <c r="E91" s="207">
        <f>$C91*各種係数!D91</f>
        <v>0</v>
      </c>
      <c r="F91" s="207">
        <f>$C91*各種係数!E91</f>
        <v>0</v>
      </c>
      <c r="G91" s="207">
        <f>$C91*各種係数!F91</f>
        <v>0</v>
      </c>
      <c r="H91" s="207">
        <f>$C91*各種係数!G91</f>
        <v>0</v>
      </c>
      <c r="I91" s="207">
        <f>$C91*各種係数!H91</f>
        <v>0</v>
      </c>
      <c r="J91" s="207">
        <f>$C91*各種係数!I91</f>
        <v>0</v>
      </c>
      <c r="K91" s="207">
        <f>$C91*各種係数!J91</f>
        <v>0</v>
      </c>
      <c r="L91" s="207">
        <f>$C91*各種係数!K91</f>
        <v>0</v>
      </c>
      <c r="M91" s="207">
        <f t="shared" si="24"/>
        <v>0</v>
      </c>
      <c r="N91" s="207"/>
      <c r="O91" s="208">
        <f>M91*各種係数!N91</f>
        <v>0</v>
      </c>
      <c r="P91" s="208">
        <v>0</v>
      </c>
      <c r="Q91" s="208">
        <f>O91*各種係数!O91</f>
        <v>0</v>
      </c>
      <c r="R91" s="208">
        <f>O91*各種係数!P91</f>
        <v>0</v>
      </c>
      <c r="S91" s="208">
        <f>R91*各種係数!Q91</f>
        <v>0</v>
      </c>
      <c r="T91" s="208">
        <f>O91*各種係数!S91</f>
        <v>0</v>
      </c>
      <c r="U91" s="208">
        <f>O91*各種係数!T91</f>
        <v>0</v>
      </c>
      <c r="V91" s="207">
        <f>P91*各種係数!M91</f>
        <v>0</v>
      </c>
      <c r="W91" s="210">
        <v>0</v>
      </c>
      <c r="X91" s="210">
        <v>0</v>
      </c>
      <c r="Y91" s="210">
        <f>W91*各種係数!O91</f>
        <v>0</v>
      </c>
      <c r="Z91" s="210">
        <f>W91*各種係数!P91</f>
        <v>0</v>
      </c>
      <c r="AA91" s="210">
        <f>Z91*各種係数!Q91</f>
        <v>0</v>
      </c>
      <c r="AB91" s="210">
        <f>W91*各種係数!S91</f>
        <v>0</v>
      </c>
      <c r="AC91" s="210">
        <f>W91*各種係数!T91</f>
        <v>0</v>
      </c>
      <c r="AD91" s="207"/>
      <c r="AE91" s="207">
        <f>$AD$114*各種係数!R91</f>
        <v>0</v>
      </c>
      <c r="AF91" s="207">
        <f>AE91*各種係数!M91</f>
        <v>0</v>
      </c>
      <c r="AG91" s="212">
        <v>0</v>
      </c>
      <c r="AH91" s="212">
        <v>0</v>
      </c>
      <c r="AI91" s="212">
        <f>AG91*各種係数!O91</f>
        <v>0</v>
      </c>
      <c r="AJ91" s="212">
        <f>AG91*各種係数!P91</f>
        <v>0</v>
      </c>
      <c r="AK91" s="212">
        <f>AJ91*各種係数!Q91</f>
        <v>0</v>
      </c>
      <c r="AL91" s="212">
        <f>AG91*各種係数!S91</f>
        <v>0</v>
      </c>
      <c r="AM91" s="212">
        <f>AG91*各種係数!T91</f>
        <v>0</v>
      </c>
      <c r="AN91" s="204" t="str">
        <f t="shared" si="17"/>
        <v>593</v>
      </c>
      <c r="AO91" s="205" t="str">
        <f t="shared" si="17"/>
        <v>情報サービス</v>
      </c>
      <c r="AP91" s="207">
        <f t="shared" si="12"/>
        <v>0</v>
      </c>
      <c r="AQ91" s="207">
        <f t="shared" si="12"/>
        <v>0</v>
      </c>
      <c r="AR91" s="207">
        <f t="shared" si="12"/>
        <v>0</v>
      </c>
      <c r="AS91" s="207">
        <f t="shared" si="11"/>
        <v>0</v>
      </c>
      <c r="AT91" s="207">
        <f t="shared" si="11"/>
        <v>0</v>
      </c>
      <c r="AU91" s="207">
        <f t="shared" si="11"/>
        <v>0</v>
      </c>
      <c r="AV91" s="207">
        <f t="shared" si="11"/>
        <v>0</v>
      </c>
      <c r="AW91" s="214"/>
      <c r="AX91" s="214"/>
      <c r="AY91" s="215">
        <f>RANK(AP91,$AP$6:$AP$113)+COUNTIF($AP$6:AP91,AP91)-1</f>
        <v>86</v>
      </c>
      <c r="AZ91" s="216" t="str">
        <f t="shared" si="18"/>
        <v>593</v>
      </c>
      <c r="BA91" s="217" t="str">
        <f t="shared" si="18"/>
        <v>情報サービス</v>
      </c>
      <c r="BB91" s="218">
        <v>86</v>
      </c>
      <c r="BC91" s="218" t="str">
        <f t="shared" si="13"/>
        <v>593</v>
      </c>
      <c r="BD91" s="219" t="str">
        <f t="shared" si="14"/>
        <v>情報サービス</v>
      </c>
      <c r="BE91" s="208">
        <f t="shared" si="19"/>
        <v>0</v>
      </c>
      <c r="BF91" s="220">
        <f t="shared" si="20"/>
        <v>0</v>
      </c>
      <c r="BG91" s="212">
        <f t="shared" si="21"/>
        <v>0</v>
      </c>
      <c r="BH91" s="207">
        <f t="shared" si="15"/>
        <v>0</v>
      </c>
    </row>
    <row r="92" spans="1:60" s="1" customFormat="1" ht="19.899999999999999" customHeight="1">
      <c r="A92" s="182" t="s">
        <v>133</v>
      </c>
      <c r="B92" s="205" t="s">
        <v>132</v>
      </c>
      <c r="C92" s="206">
        <f>計算準備②!J93</f>
        <v>0</v>
      </c>
      <c r="D92" s="207">
        <f>$C92*各種係数!C92</f>
        <v>0</v>
      </c>
      <c r="E92" s="207">
        <f>$C92*各種係数!D92</f>
        <v>0</v>
      </c>
      <c r="F92" s="207">
        <f>$C92*各種係数!E92</f>
        <v>0</v>
      </c>
      <c r="G92" s="207">
        <f>$C92*各種係数!F92</f>
        <v>0</v>
      </c>
      <c r="H92" s="207">
        <f>$C92*各種係数!G92</f>
        <v>0</v>
      </c>
      <c r="I92" s="207">
        <f>$C92*各種係数!H92</f>
        <v>0</v>
      </c>
      <c r="J92" s="207">
        <f>$C92*各種係数!I92</f>
        <v>0</v>
      </c>
      <c r="K92" s="207">
        <f>$C92*各種係数!J92</f>
        <v>0</v>
      </c>
      <c r="L92" s="207">
        <f>$C92*各種係数!K92</f>
        <v>0</v>
      </c>
      <c r="M92" s="207">
        <f t="shared" si="24"/>
        <v>0</v>
      </c>
      <c r="N92" s="207"/>
      <c r="O92" s="208">
        <f>M92*各種係数!N92</f>
        <v>0</v>
      </c>
      <c r="P92" s="208">
        <v>0</v>
      </c>
      <c r="Q92" s="208">
        <f>O92*各種係数!O92</f>
        <v>0</v>
      </c>
      <c r="R92" s="208">
        <f>O92*各種係数!P92</f>
        <v>0</v>
      </c>
      <c r="S92" s="208">
        <f>R92*各種係数!Q92</f>
        <v>0</v>
      </c>
      <c r="T92" s="208">
        <f>O92*各種係数!S92</f>
        <v>0</v>
      </c>
      <c r="U92" s="208">
        <f>O92*各種係数!T92</f>
        <v>0</v>
      </c>
      <c r="V92" s="207">
        <f>P92*各種係数!M92</f>
        <v>0</v>
      </c>
      <c r="W92" s="210">
        <v>0</v>
      </c>
      <c r="X92" s="210">
        <v>0</v>
      </c>
      <c r="Y92" s="210">
        <f>W92*各種係数!O92</f>
        <v>0</v>
      </c>
      <c r="Z92" s="210">
        <f>W92*各種係数!P92</f>
        <v>0</v>
      </c>
      <c r="AA92" s="210">
        <f>Z92*各種係数!Q92</f>
        <v>0</v>
      </c>
      <c r="AB92" s="210">
        <f>W92*各種係数!S92</f>
        <v>0</v>
      </c>
      <c r="AC92" s="210">
        <f>W92*各種係数!T92</f>
        <v>0</v>
      </c>
      <c r="AD92" s="207"/>
      <c r="AE92" s="207">
        <f>$AD$114*各種係数!R92</f>
        <v>0</v>
      </c>
      <c r="AF92" s="207">
        <f>AE92*各種係数!M92</f>
        <v>0</v>
      </c>
      <c r="AG92" s="212">
        <v>0</v>
      </c>
      <c r="AH92" s="212">
        <v>0</v>
      </c>
      <c r="AI92" s="212">
        <f>AG92*各種係数!O92</f>
        <v>0</v>
      </c>
      <c r="AJ92" s="212">
        <f>AG92*各種係数!P92</f>
        <v>0</v>
      </c>
      <c r="AK92" s="212">
        <f>AJ92*各種係数!Q92</f>
        <v>0</v>
      </c>
      <c r="AL92" s="212">
        <f>AG92*各種係数!S92</f>
        <v>0</v>
      </c>
      <c r="AM92" s="212">
        <f>AG92*各種係数!T92</f>
        <v>0</v>
      </c>
      <c r="AN92" s="204" t="str">
        <f t="shared" si="17"/>
        <v>594</v>
      </c>
      <c r="AO92" s="205" t="str">
        <f t="shared" si="17"/>
        <v>インターネット附随サービス</v>
      </c>
      <c r="AP92" s="207">
        <f t="shared" si="12"/>
        <v>0</v>
      </c>
      <c r="AQ92" s="207">
        <f t="shared" si="12"/>
        <v>0</v>
      </c>
      <c r="AR92" s="207">
        <f t="shared" si="12"/>
        <v>0</v>
      </c>
      <c r="AS92" s="207">
        <f t="shared" si="11"/>
        <v>0</v>
      </c>
      <c r="AT92" s="207">
        <f t="shared" si="11"/>
        <v>0</v>
      </c>
      <c r="AU92" s="207">
        <f t="shared" si="11"/>
        <v>0</v>
      </c>
      <c r="AV92" s="207">
        <f t="shared" si="11"/>
        <v>0</v>
      </c>
      <c r="AW92" s="214"/>
      <c r="AX92" s="214"/>
      <c r="AY92" s="215">
        <f>RANK(AP92,$AP$6:$AP$113)+COUNTIF($AP$6:AP92,AP92)-1</f>
        <v>87</v>
      </c>
      <c r="AZ92" s="216" t="str">
        <f t="shared" si="18"/>
        <v>594</v>
      </c>
      <c r="BA92" s="217" t="str">
        <f t="shared" si="18"/>
        <v>インターネット附随サービス</v>
      </c>
      <c r="BB92" s="218">
        <v>87</v>
      </c>
      <c r="BC92" s="218" t="str">
        <f t="shared" si="13"/>
        <v>594</v>
      </c>
      <c r="BD92" s="219" t="str">
        <f t="shared" si="14"/>
        <v>インターネット附随サービス</v>
      </c>
      <c r="BE92" s="208">
        <f t="shared" si="19"/>
        <v>0</v>
      </c>
      <c r="BF92" s="220">
        <f t="shared" si="20"/>
        <v>0</v>
      </c>
      <c r="BG92" s="212">
        <f t="shared" si="21"/>
        <v>0</v>
      </c>
      <c r="BH92" s="207">
        <f t="shared" si="15"/>
        <v>0</v>
      </c>
    </row>
    <row r="93" spans="1:60" s="1" customFormat="1" ht="19.899999999999999" customHeight="1">
      <c r="A93" s="182" t="s">
        <v>131</v>
      </c>
      <c r="B93" s="205" t="s">
        <v>130</v>
      </c>
      <c r="C93" s="206">
        <f>計算準備②!J94</f>
        <v>0</v>
      </c>
      <c r="D93" s="207">
        <f>$C93*各種係数!C93</f>
        <v>0</v>
      </c>
      <c r="E93" s="207">
        <f>$C93*各種係数!D93</f>
        <v>0</v>
      </c>
      <c r="F93" s="207">
        <f>$C93*各種係数!E93</f>
        <v>0</v>
      </c>
      <c r="G93" s="207">
        <f>$C93*各種係数!F93</f>
        <v>0</v>
      </c>
      <c r="H93" s="207">
        <f>$C93*各種係数!G93</f>
        <v>0</v>
      </c>
      <c r="I93" s="207">
        <f>$C93*各種係数!H93</f>
        <v>0</v>
      </c>
      <c r="J93" s="207">
        <f>$C93*各種係数!I93</f>
        <v>0</v>
      </c>
      <c r="K93" s="207">
        <f>$C93*各種係数!J93</f>
        <v>0</v>
      </c>
      <c r="L93" s="207">
        <f>$C93*各種係数!K93</f>
        <v>0</v>
      </c>
      <c r="M93" s="207">
        <f t="shared" si="24"/>
        <v>0</v>
      </c>
      <c r="N93" s="207"/>
      <c r="O93" s="208">
        <f>M93*各種係数!N93</f>
        <v>0</v>
      </c>
      <c r="P93" s="208">
        <v>0</v>
      </c>
      <c r="Q93" s="208">
        <f>O93*各種係数!O93</f>
        <v>0</v>
      </c>
      <c r="R93" s="208">
        <f>O93*各種係数!P93</f>
        <v>0</v>
      </c>
      <c r="S93" s="208">
        <f>R93*各種係数!Q93</f>
        <v>0</v>
      </c>
      <c r="T93" s="208">
        <f>O93*各種係数!S93</f>
        <v>0</v>
      </c>
      <c r="U93" s="208">
        <f>O93*各種係数!T93</f>
        <v>0</v>
      </c>
      <c r="V93" s="207">
        <f>P93*各種係数!M93</f>
        <v>0</v>
      </c>
      <c r="W93" s="210">
        <v>0</v>
      </c>
      <c r="X93" s="210">
        <v>0</v>
      </c>
      <c r="Y93" s="210">
        <f>W93*各種係数!O93</f>
        <v>0</v>
      </c>
      <c r="Z93" s="210">
        <f>W93*各種係数!P93</f>
        <v>0</v>
      </c>
      <c r="AA93" s="210">
        <f>Z93*各種係数!Q93</f>
        <v>0</v>
      </c>
      <c r="AB93" s="210">
        <f>W93*各種係数!S93</f>
        <v>0</v>
      </c>
      <c r="AC93" s="210">
        <f>W93*各種係数!T93</f>
        <v>0</v>
      </c>
      <c r="AD93" s="207"/>
      <c r="AE93" s="207">
        <f>$AD$114*各種係数!R93</f>
        <v>0</v>
      </c>
      <c r="AF93" s="207">
        <f>AE93*各種係数!M93</f>
        <v>0</v>
      </c>
      <c r="AG93" s="212">
        <v>0</v>
      </c>
      <c r="AH93" s="212">
        <v>0</v>
      </c>
      <c r="AI93" s="212">
        <f>AG93*各種係数!O93</f>
        <v>0</v>
      </c>
      <c r="AJ93" s="212">
        <f>AG93*各種係数!P93</f>
        <v>0</v>
      </c>
      <c r="AK93" s="212">
        <f>AJ93*各種係数!Q93</f>
        <v>0</v>
      </c>
      <c r="AL93" s="212">
        <f>AG93*各種係数!S93</f>
        <v>0</v>
      </c>
      <c r="AM93" s="212">
        <f>AG93*各種係数!T93</f>
        <v>0</v>
      </c>
      <c r="AN93" s="204" t="str">
        <f t="shared" si="17"/>
        <v>595</v>
      </c>
      <c r="AO93" s="205" t="str">
        <f t="shared" si="17"/>
        <v>映像・音声・文字情報制作</v>
      </c>
      <c r="AP93" s="207">
        <f t="shared" si="12"/>
        <v>0</v>
      </c>
      <c r="AQ93" s="207">
        <f t="shared" si="12"/>
        <v>0</v>
      </c>
      <c r="AR93" s="207">
        <f t="shared" si="12"/>
        <v>0</v>
      </c>
      <c r="AS93" s="207">
        <f t="shared" si="11"/>
        <v>0</v>
      </c>
      <c r="AT93" s="207">
        <f t="shared" si="11"/>
        <v>0</v>
      </c>
      <c r="AU93" s="207">
        <f t="shared" si="11"/>
        <v>0</v>
      </c>
      <c r="AV93" s="207">
        <f t="shared" si="11"/>
        <v>0</v>
      </c>
      <c r="AW93" s="214"/>
      <c r="AX93" s="214"/>
      <c r="AY93" s="215">
        <f>RANK(AP93,$AP$6:$AP$113)+COUNTIF($AP$6:AP93,AP93)-1</f>
        <v>88</v>
      </c>
      <c r="AZ93" s="216" t="str">
        <f t="shared" si="18"/>
        <v>595</v>
      </c>
      <c r="BA93" s="217" t="str">
        <f t="shared" si="18"/>
        <v>映像・音声・文字情報制作</v>
      </c>
      <c r="BB93" s="218">
        <v>88</v>
      </c>
      <c r="BC93" s="218" t="str">
        <f t="shared" si="13"/>
        <v>595</v>
      </c>
      <c r="BD93" s="219" t="str">
        <f t="shared" si="14"/>
        <v>映像・音声・文字情報制作</v>
      </c>
      <c r="BE93" s="208">
        <f t="shared" si="19"/>
        <v>0</v>
      </c>
      <c r="BF93" s="220">
        <f t="shared" si="20"/>
        <v>0</v>
      </c>
      <c r="BG93" s="212">
        <f t="shared" si="21"/>
        <v>0</v>
      </c>
      <c r="BH93" s="207">
        <f t="shared" si="15"/>
        <v>0</v>
      </c>
    </row>
    <row r="94" spans="1:60" s="1" customFormat="1" ht="19.899999999999999" customHeight="1">
      <c r="A94" s="182" t="s">
        <v>129</v>
      </c>
      <c r="B94" s="205" t="s">
        <v>26</v>
      </c>
      <c r="C94" s="206">
        <f>計算準備②!J95</f>
        <v>0</v>
      </c>
      <c r="D94" s="207">
        <f>$C94*各種係数!C94</f>
        <v>0</v>
      </c>
      <c r="E94" s="207">
        <f>$C94*各種係数!D94</f>
        <v>0</v>
      </c>
      <c r="F94" s="207">
        <f>$C94*各種係数!E94</f>
        <v>0</v>
      </c>
      <c r="G94" s="207">
        <f>$C94*各種係数!F94</f>
        <v>0</v>
      </c>
      <c r="H94" s="207">
        <f>$C94*各種係数!G94</f>
        <v>0</v>
      </c>
      <c r="I94" s="207">
        <f>$C94*各種係数!H94</f>
        <v>0</v>
      </c>
      <c r="J94" s="207">
        <f>$C94*各種係数!I94</f>
        <v>0</v>
      </c>
      <c r="K94" s="207">
        <f>$C94*各種係数!J94</f>
        <v>0</v>
      </c>
      <c r="L94" s="207">
        <f>$C94*各種係数!K94</f>
        <v>0</v>
      </c>
      <c r="M94" s="207">
        <f t="shared" si="24"/>
        <v>0</v>
      </c>
      <c r="N94" s="207"/>
      <c r="O94" s="208">
        <f>M94*各種係数!N94</f>
        <v>0</v>
      </c>
      <c r="P94" s="208">
        <v>0</v>
      </c>
      <c r="Q94" s="208">
        <f>O94*各種係数!O94</f>
        <v>0</v>
      </c>
      <c r="R94" s="208">
        <f>O94*各種係数!P94</f>
        <v>0</v>
      </c>
      <c r="S94" s="208">
        <f>R94*各種係数!Q94</f>
        <v>0</v>
      </c>
      <c r="T94" s="208">
        <f>O94*各種係数!S94</f>
        <v>0</v>
      </c>
      <c r="U94" s="208">
        <f>O94*各種係数!T94</f>
        <v>0</v>
      </c>
      <c r="V94" s="207">
        <f>P94*各種係数!M94</f>
        <v>0</v>
      </c>
      <c r="W94" s="210">
        <v>0</v>
      </c>
      <c r="X94" s="210">
        <v>0</v>
      </c>
      <c r="Y94" s="210">
        <f>W94*各種係数!O94</f>
        <v>0</v>
      </c>
      <c r="Z94" s="210">
        <f>W94*各種係数!P94</f>
        <v>0</v>
      </c>
      <c r="AA94" s="210">
        <f>Z94*各種係数!Q94</f>
        <v>0</v>
      </c>
      <c r="AB94" s="210">
        <f>W94*各種係数!S94</f>
        <v>0</v>
      </c>
      <c r="AC94" s="210">
        <f>W94*各種係数!T94</f>
        <v>0</v>
      </c>
      <c r="AD94" s="207"/>
      <c r="AE94" s="207">
        <f>$AD$114*各種係数!R94</f>
        <v>0</v>
      </c>
      <c r="AF94" s="207">
        <f>AE94*各種係数!M94</f>
        <v>0</v>
      </c>
      <c r="AG94" s="212">
        <v>0</v>
      </c>
      <c r="AH94" s="212">
        <v>0</v>
      </c>
      <c r="AI94" s="212">
        <f>AG94*各種係数!O94</f>
        <v>0</v>
      </c>
      <c r="AJ94" s="212">
        <f>AG94*各種係数!P94</f>
        <v>0</v>
      </c>
      <c r="AK94" s="212">
        <f>AJ94*各種係数!Q94</f>
        <v>0</v>
      </c>
      <c r="AL94" s="212">
        <f>AG94*各種係数!S94</f>
        <v>0</v>
      </c>
      <c r="AM94" s="212">
        <f>AG94*各種係数!T94</f>
        <v>0</v>
      </c>
      <c r="AN94" s="204" t="str">
        <f t="shared" si="17"/>
        <v>611</v>
      </c>
      <c r="AO94" s="205" t="str">
        <f t="shared" si="17"/>
        <v>公務</v>
      </c>
      <c r="AP94" s="207">
        <f t="shared" si="12"/>
        <v>0</v>
      </c>
      <c r="AQ94" s="207">
        <f t="shared" si="12"/>
        <v>0</v>
      </c>
      <c r="AR94" s="207">
        <f t="shared" si="12"/>
        <v>0</v>
      </c>
      <c r="AS94" s="207">
        <f t="shared" si="11"/>
        <v>0</v>
      </c>
      <c r="AT94" s="207">
        <f t="shared" si="11"/>
        <v>0</v>
      </c>
      <c r="AU94" s="207">
        <f t="shared" si="11"/>
        <v>0</v>
      </c>
      <c r="AV94" s="207">
        <f t="shared" si="11"/>
        <v>0</v>
      </c>
      <c r="AW94" s="214"/>
      <c r="AX94" s="214"/>
      <c r="AY94" s="215">
        <f>RANK(AP94,$AP$6:$AP$113)+COUNTIF($AP$6:AP94,AP94)-1</f>
        <v>89</v>
      </c>
      <c r="AZ94" s="216" t="str">
        <f t="shared" si="18"/>
        <v>611</v>
      </c>
      <c r="BA94" s="217" t="str">
        <f t="shared" si="18"/>
        <v>公務</v>
      </c>
      <c r="BB94" s="218">
        <v>89</v>
      </c>
      <c r="BC94" s="218" t="str">
        <f t="shared" si="13"/>
        <v>611</v>
      </c>
      <c r="BD94" s="219" t="str">
        <f t="shared" si="14"/>
        <v>公務</v>
      </c>
      <c r="BE94" s="208">
        <f t="shared" si="19"/>
        <v>0</v>
      </c>
      <c r="BF94" s="220">
        <f t="shared" si="20"/>
        <v>0</v>
      </c>
      <c r="BG94" s="212">
        <f t="shared" si="21"/>
        <v>0</v>
      </c>
      <c r="BH94" s="207">
        <f t="shared" si="15"/>
        <v>0</v>
      </c>
    </row>
    <row r="95" spans="1:60" s="1" customFormat="1" ht="19.899999999999999" customHeight="1">
      <c r="A95" s="182" t="s">
        <v>68</v>
      </c>
      <c r="B95" s="205" t="s">
        <v>67</v>
      </c>
      <c r="C95" s="206">
        <f>計算準備②!J96</f>
        <v>0</v>
      </c>
      <c r="D95" s="207">
        <f>$C95*各種係数!C95</f>
        <v>0</v>
      </c>
      <c r="E95" s="207">
        <f>$C95*各種係数!D95</f>
        <v>0</v>
      </c>
      <c r="F95" s="207">
        <f>$C95*各種係数!E95</f>
        <v>0</v>
      </c>
      <c r="G95" s="207">
        <f>$C95*各種係数!F95</f>
        <v>0</v>
      </c>
      <c r="H95" s="207">
        <f>$C95*各種係数!G95</f>
        <v>0</v>
      </c>
      <c r="I95" s="207">
        <f>$C95*各種係数!H95</f>
        <v>0</v>
      </c>
      <c r="J95" s="207">
        <f>$C95*各種係数!I95</f>
        <v>0</v>
      </c>
      <c r="K95" s="207">
        <f>$C95*各種係数!J95</f>
        <v>0</v>
      </c>
      <c r="L95" s="207">
        <f>$C95*各種係数!K95</f>
        <v>0</v>
      </c>
      <c r="M95" s="207">
        <f t="shared" si="24"/>
        <v>0</v>
      </c>
      <c r="N95" s="207"/>
      <c r="O95" s="208">
        <f>M95*各種係数!N95</f>
        <v>0</v>
      </c>
      <c r="P95" s="208">
        <v>0</v>
      </c>
      <c r="Q95" s="208">
        <f>O95*各種係数!O95</f>
        <v>0</v>
      </c>
      <c r="R95" s="208">
        <f>O95*各種係数!P95</f>
        <v>0</v>
      </c>
      <c r="S95" s="208">
        <f>R95*各種係数!Q95</f>
        <v>0</v>
      </c>
      <c r="T95" s="208">
        <f>O95*各種係数!S95</f>
        <v>0</v>
      </c>
      <c r="U95" s="208">
        <f>O95*各種係数!T95</f>
        <v>0</v>
      </c>
      <c r="V95" s="207">
        <f>P95*各種係数!M95</f>
        <v>0</v>
      </c>
      <c r="W95" s="210">
        <v>0</v>
      </c>
      <c r="X95" s="210">
        <v>0</v>
      </c>
      <c r="Y95" s="210">
        <f>W95*各種係数!O95</f>
        <v>0</v>
      </c>
      <c r="Z95" s="210">
        <f>W95*各種係数!P95</f>
        <v>0</v>
      </c>
      <c r="AA95" s="210">
        <f>Z95*各種係数!Q95</f>
        <v>0</v>
      </c>
      <c r="AB95" s="210">
        <f>W95*各種係数!S95</f>
        <v>0</v>
      </c>
      <c r="AC95" s="210">
        <f>W95*各種係数!T95</f>
        <v>0</v>
      </c>
      <c r="AD95" s="207"/>
      <c r="AE95" s="207">
        <f>$AD$114*各種係数!R95</f>
        <v>0</v>
      </c>
      <c r="AF95" s="207">
        <f>AE95*各種係数!M95</f>
        <v>0</v>
      </c>
      <c r="AG95" s="212">
        <v>0</v>
      </c>
      <c r="AH95" s="212">
        <v>0</v>
      </c>
      <c r="AI95" s="212">
        <f>AG95*各種係数!O95</f>
        <v>0</v>
      </c>
      <c r="AJ95" s="212">
        <f>AG95*各種係数!P95</f>
        <v>0</v>
      </c>
      <c r="AK95" s="212">
        <f>AJ95*各種係数!Q95</f>
        <v>0</v>
      </c>
      <c r="AL95" s="212">
        <f>AG95*各種係数!S95</f>
        <v>0</v>
      </c>
      <c r="AM95" s="212">
        <f>AG95*各種係数!T95</f>
        <v>0</v>
      </c>
      <c r="AN95" s="204" t="str">
        <f t="shared" si="17"/>
        <v>631</v>
      </c>
      <c r="AO95" s="205" t="str">
        <f t="shared" si="17"/>
        <v>教育</v>
      </c>
      <c r="AP95" s="207">
        <f t="shared" si="12"/>
        <v>0</v>
      </c>
      <c r="AQ95" s="207">
        <f t="shared" si="12"/>
        <v>0</v>
      </c>
      <c r="AR95" s="207">
        <f t="shared" si="12"/>
        <v>0</v>
      </c>
      <c r="AS95" s="207">
        <f t="shared" si="11"/>
        <v>0</v>
      </c>
      <c r="AT95" s="207">
        <f t="shared" si="11"/>
        <v>0</v>
      </c>
      <c r="AU95" s="207">
        <f t="shared" si="11"/>
        <v>0</v>
      </c>
      <c r="AV95" s="207">
        <f t="shared" si="11"/>
        <v>0</v>
      </c>
      <c r="AW95" s="214"/>
      <c r="AX95" s="214"/>
      <c r="AY95" s="215">
        <f>RANK(AP95,$AP$6:$AP$113)+COUNTIF($AP$6:AP95,AP95)-1</f>
        <v>90</v>
      </c>
      <c r="AZ95" s="216" t="str">
        <f t="shared" si="18"/>
        <v>631</v>
      </c>
      <c r="BA95" s="217" t="str">
        <f t="shared" si="18"/>
        <v>教育</v>
      </c>
      <c r="BB95" s="218">
        <v>90</v>
      </c>
      <c r="BC95" s="218" t="str">
        <f t="shared" si="13"/>
        <v>631</v>
      </c>
      <c r="BD95" s="219" t="str">
        <f t="shared" si="14"/>
        <v>教育</v>
      </c>
      <c r="BE95" s="208">
        <f t="shared" si="19"/>
        <v>0</v>
      </c>
      <c r="BF95" s="220">
        <f t="shared" si="20"/>
        <v>0</v>
      </c>
      <c r="BG95" s="212">
        <f t="shared" si="21"/>
        <v>0</v>
      </c>
      <c r="BH95" s="207">
        <f t="shared" si="15"/>
        <v>0</v>
      </c>
    </row>
    <row r="96" spans="1:60" s="1" customFormat="1" ht="19.899999999999999" customHeight="1">
      <c r="A96" s="182" t="s">
        <v>128</v>
      </c>
      <c r="B96" s="205" t="s">
        <v>127</v>
      </c>
      <c r="C96" s="206">
        <f>計算準備②!J97</f>
        <v>0</v>
      </c>
      <c r="D96" s="207">
        <f>$C96*各種係数!C96</f>
        <v>0</v>
      </c>
      <c r="E96" s="207">
        <f>$C96*各種係数!D96</f>
        <v>0</v>
      </c>
      <c r="F96" s="207">
        <f>$C96*各種係数!E96</f>
        <v>0</v>
      </c>
      <c r="G96" s="207">
        <f>$C96*各種係数!F96</f>
        <v>0</v>
      </c>
      <c r="H96" s="207">
        <f>$C96*各種係数!G96</f>
        <v>0</v>
      </c>
      <c r="I96" s="207">
        <f>$C96*各種係数!H96</f>
        <v>0</v>
      </c>
      <c r="J96" s="207">
        <f>$C96*各種係数!I96</f>
        <v>0</v>
      </c>
      <c r="K96" s="207">
        <f>$C96*各種係数!J96</f>
        <v>0</v>
      </c>
      <c r="L96" s="207">
        <f>$C96*各種係数!K96</f>
        <v>0</v>
      </c>
      <c r="M96" s="207">
        <f t="shared" si="24"/>
        <v>0</v>
      </c>
      <c r="N96" s="207"/>
      <c r="O96" s="208">
        <f>M96*各種係数!N96</f>
        <v>0</v>
      </c>
      <c r="P96" s="208">
        <v>0</v>
      </c>
      <c r="Q96" s="208">
        <f>O96*各種係数!O96</f>
        <v>0</v>
      </c>
      <c r="R96" s="208">
        <f>O96*各種係数!P96</f>
        <v>0</v>
      </c>
      <c r="S96" s="208">
        <f>R96*各種係数!Q96</f>
        <v>0</v>
      </c>
      <c r="T96" s="208">
        <f>O96*各種係数!S96</f>
        <v>0</v>
      </c>
      <c r="U96" s="208">
        <f>O96*各種係数!T96</f>
        <v>0</v>
      </c>
      <c r="V96" s="207">
        <f>P96*各種係数!M96</f>
        <v>0</v>
      </c>
      <c r="W96" s="210">
        <v>0</v>
      </c>
      <c r="X96" s="210">
        <v>0</v>
      </c>
      <c r="Y96" s="210">
        <f>W96*各種係数!O96</f>
        <v>0</v>
      </c>
      <c r="Z96" s="210">
        <f>W96*各種係数!P96</f>
        <v>0</v>
      </c>
      <c r="AA96" s="210">
        <f>Z96*各種係数!Q96</f>
        <v>0</v>
      </c>
      <c r="AB96" s="210">
        <f>W96*各種係数!S96</f>
        <v>0</v>
      </c>
      <c r="AC96" s="210">
        <f>W96*各種係数!T96</f>
        <v>0</v>
      </c>
      <c r="AD96" s="207"/>
      <c r="AE96" s="207">
        <f>$AD$114*各種係数!R96</f>
        <v>0</v>
      </c>
      <c r="AF96" s="207">
        <f>AE96*各種係数!M96</f>
        <v>0</v>
      </c>
      <c r="AG96" s="212">
        <v>0</v>
      </c>
      <c r="AH96" s="212">
        <v>0</v>
      </c>
      <c r="AI96" s="212">
        <f>AG96*各種係数!O96</f>
        <v>0</v>
      </c>
      <c r="AJ96" s="212">
        <f>AG96*各種係数!P96</f>
        <v>0</v>
      </c>
      <c r="AK96" s="212">
        <f>AJ96*各種係数!Q96</f>
        <v>0</v>
      </c>
      <c r="AL96" s="212">
        <f>AG96*各種係数!S96</f>
        <v>0</v>
      </c>
      <c r="AM96" s="212">
        <f>AG96*各種係数!T96</f>
        <v>0</v>
      </c>
      <c r="AN96" s="204" t="str">
        <f t="shared" si="17"/>
        <v>632</v>
      </c>
      <c r="AO96" s="205" t="str">
        <f t="shared" si="17"/>
        <v>研究</v>
      </c>
      <c r="AP96" s="207">
        <f t="shared" si="12"/>
        <v>0</v>
      </c>
      <c r="AQ96" s="207">
        <f t="shared" si="12"/>
        <v>0</v>
      </c>
      <c r="AR96" s="207">
        <f t="shared" si="12"/>
        <v>0</v>
      </c>
      <c r="AS96" s="207">
        <f t="shared" si="11"/>
        <v>0</v>
      </c>
      <c r="AT96" s="207">
        <f t="shared" si="11"/>
        <v>0</v>
      </c>
      <c r="AU96" s="207">
        <f t="shared" si="11"/>
        <v>0</v>
      </c>
      <c r="AV96" s="207">
        <f t="shared" si="11"/>
        <v>0</v>
      </c>
      <c r="AW96" s="214"/>
      <c r="AX96" s="214"/>
      <c r="AY96" s="215">
        <f>RANK(AP96,$AP$6:$AP$113)+COUNTIF($AP$6:AP96,AP96)-1</f>
        <v>91</v>
      </c>
      <c r="AZ96" s="216" t="str">
        <f t="shared" si="18"/>
        <v>632</v>
      </c>
      <c r="BA96" s="217" t="str">
        <f t="shared" si="18"/>
        <v>研究</v>
      </c>
      <c r="BB96" s="218">
        <v>91</v>
      </c>
      <c r="BC96" s="218" t="str">
        <f t="shared" si="13"/>
        <v>632</v>
      </c>
      <c r="BD96" s="219" t="str">
        <f t="shared" si="14"/>
        <v>研究</v>
      </c>
      <c r="BE96" s="208">
        <f t="shared" si="19"/>
        <v>0</v>
      </c>
      <c r="BF96" s="220">
        <f t="shared" si="20"/>
        <v>0</v>
      </c>
      <c r="BG96" s="212">
        <f t="shared" si="21"/>
        <v>0</v>
      </c>
      <c r="BH96" s="207">
        <f t="shared" si="15"/>
        <v>0</v>
      </c>
    </row>
    <row r="97" spans="1:60" s="1" customFormat="1" ht="19.899999999999999" customHeight="1">
      <c r="A97" s="182" t="s">
        <v>126</v>
      </c>
      <c r="B97" s="205" t="s">
        <v>125</v>
      </c>
      <c r="C97" s="206">
        <f>計算準備②!J98</f>
        <v>0</v>
      </c>
      <c r="D97" s="207">
        <f>$C97*各種係数!C97</f>
        <v>0</v>
      </c>
      <c r="E97" s="207">
        <f>$C97*各種係数!D97</f>
        <v>0</v>
      </c>
      <c r="F97" s="207">
        <f>$C97*各種係数!E97</f>
        <v>0</v>
      </c>
      <c r="G97" s="207">
        <f>$C97*各種係数!F97</f>
        <v>0</v>
      </c>
      <c r="H97" s="207">
        <f>$C97*各種係数!G97</f>
        <v>0</v>
      </c>
      <c r="I97" s="207">
        <f>$C97*各種係数!H97</f>
        <v>0</v>
      </c>
      <c r="J97" s="207">
        <f>$C97*各種係数!I97</f>
        <v>0</v>
      </c>
      <c r="K97" s="207">
        <f>$C97*各種係数!J97</f>
        <v>0</v>
      </c>
      <c r="L97" s="207">
        <f>$C97*各種係数!K97</f>
        <v>0</v>
      </c>
      <c r="M97" s="207">
        <f t="shared" si="24"/>
        <v>0</v>
      </c>
      <c r="N97" s="207"/>
      <c r="O97" s="208">
        <f>M97*各種係数!N97</f>
        <v>0</v>
      </c>
      <c r="P97" s="208">
        <v>0</v>
      </c>
      <c r="Q97" s="208">
        <f>O97*各種係数!O97</f>
        <v>0</v>
      </c>
      <c r="R97" s="208">
        <f>O97*各種係数!P97</f>
        <v>0</v>
      </c>
      <c r="S97" s="208">
        <f>R97*各種係数!Q97</f>
        <v>0</v>
      </c>
      <c r="T97" s="208">
        <f>O97*各種係数!S97</f>
        <v>0</v>
      </c>
      <c r="U97" s="208">
        <f>O97*各種係数!T97</f>
        <v>0</v>
      </c>
      <c r="V97" s="207">
        <f>P97*各種係数!M97</f>
        <v>0</v>
      </c>
      <c r="W97" s="210">
        <v>0</v>
      </c>
      <c r="X97" s="210">
        <v>0</v>
      </c>
      <c r="Y97" s="210">
        <f>W97*各種係数!O97</f>
        <v>0</v>
      </c>
      <c r="Z97" s="210">
        <f>W97*各種係数!P97</f>
        <v>0</v>
      </c>
      <c r="AA97" s="210">
        <f>Z97*各種係数!Q97</f>
        <v>0</v>
      </c>
      <c r="AB97" s="210">
        <f>W97*各種係数!S97</f>
        <v>0</v>
      </c>
      <c r="AC97" s="210">
        <f>W97*各種係数!T97</f>
        <v>0</v>
      </c>
      <c r="AD97" s="207"/>
      <c r="AE97" s="207">
        <f>$AD$114*各種係数!R97</f>
        <v>0</v>
      </c>
      <c r="AF97" s="207">
        <f>AE97*各種係数!M97</f>
        <v>0</v>
      </c>
      <c r="AG97" s="212">
        <v>0</v>
      </c>
      <c r="AH97" s="212">
        <v>0</v>
      </c>
      <c r="AI97" s="212">
        <f>AG97*各種係数!O97</f>
        <v>0</v>
      </c>
      <c r="AJ97" s="212">
        <f>AG97*各種係数!P97</f>
        <v>0</v>
      </c>
      <c r="AK97" s="212">
        <f>AJ97*各種係数!Q97</f>
        <v>0</v>
      </c>
      <c r="AL97" s="212">
        <f>AG97*各種係数!S97</f>
        <v>0</v>
      </c>
      <c r="AM97" s="212">
        <f>AG97*各種係数!T97</f>
        <v>0</v>
      </c>
      <c r="AN97" s="204" t="str">
        <f t="shared" si="17"/>
        <v>641</v>
      </c>
      <c r="AO97" s="205" t="str">
        <f t="shared" si="17"/>
        <v>医療</v>
      </c>
      <c r="AP97" s="207">
        <f t="shared" si="12"/>
        <v>0</v>
      </c>
      <c r="AQ97" s="207">
        <f t="shared" si="12"/>
        <v>0</v>
      </c>
      <c r="AR97" s="207">
        <f t="shared" si="12"/>
        <v>0</v>
      </c>
      <c r="AS97" s="207">
        <f t="shared" si="11"/>
        <v>0</v>
      </c>
      <c r="AT97" s="207">
        <f t="shared" si="11"/>
        <v>0</v>
      </c>
      <c r="AU97" s="207">
        <f t="shared" si="11"/>
        <v>0</v>
      </c>
      <c r="AV97" s="207">
        <f t="shared" si="11"/>
        <v>0</v>
      </c>
      <c r="AW97" s="214"/>
      <c r="AX97" s="214"/>
      <c r="AY97" s="215">
        <f>RANK(AP97,$AP$6:$AP$113)+COUNTIF($AP$6:AP97,AP97)-1</f>
        <v>92</v>
      </c>
      <c r="AZ97" s="216" t="str">
        <f t="shared" si="18"/>
        <v>641</v>
      </c>
      <c r="BA97" s="217" t="str">
        <f t="shared" si="18"/>
        <v>医療</v>
      </c>
      <c r="BB97" s="218">
        <v>92</v>
      </c>
      <c r="BC97" s="218" t="str">
        <f t="shared" si="13"/>
        <v>641</v>
      </c>
      <c r="BD97" s="219" t="str">
        <f t="shared" si="14"/>
        <v>医療</v>
      </c>
      <c r="BE97" s="208">
        <f t="shared" si="19"/>
        <v>0</v>
      </c>
      <c r="BF97" s="220">
        <f t="shared" si="20"/>
        <v>0</v>
      </c>
      <c r="BG97" s="212">
        <f t="shared" si="21"/>
        <v>0</v>
      </c>
      <c r="BH97" s="207">
        <f t="shared" si="15"/>
        <v>0</v>
      </c>
    </row>
    <row r="98" spans="1:60" s="1" customFormat="1" ht="19.899999999999999" customHeight="1">
      <c r="A98" s="182" t="s">
        <v>124</v>
      </c>
      <c r="B98" s="205" t="s">
        <v>123</v>
      </c>
      <c r="C98" s="206">
        <f>計算準備②!J99</f>
        <v>0</v>
      </c>
      <c r="D98" s="207">
        <f>$C98*各種係数!C98</f>
        <v>0</v>
      </c>
      <c r="E98" s="207">
        <f>$C98*各種係数!D98</f>
        <v>0</v>
      </c>
      <c r="F98" s="207">
        <f>$C98*各種係数!E98</f>
        <v>0</v>
      </c>
      <c r="G98" s="207">
        <f>$C98*各種係数!F98</f>
        <v>0</v>
      </c>
      <c r="H98" s="207">
        <f>$C98*各種係数!G98</f>
        <v>0</v>
      </c>
      <c r="I98" s="207">
        <f>$C98*各種係数!H98</f>
        <v>0</v>
      </c>
      <c r="J98" s="207">
        <f>$C98*各種係数!I98</f>
        <v>0</v>
      </c>
      <c r="K98" s="207">
        <f>$C98*各種係数!J98</f>
        <v>0</v>
      </c>
      <c r="L98" s="207">
        <f>$C98*各種係数!K98</f>
        <v>0</v>
      </c>
      <c r="M98" s="207">
        <f t="shared" si="24"/>
        <v>0</v>
      </c>
      <c r="N98" s="207"/>
      <c r="O98" s="208">
        <f>M98*各種係数!N98</f>
        <v>0</v>
      </c>
      <c r="P98" s="208">
        <v>0</v>
      </c>
      <c r="Q98" s="208">
        <f>O98*各種係数!O98</f>
        <v>0</v>
      </c>
      <c r="R98" s="208">
        <f>O98*各種係数!P98</f>
        <v>0</v>
      </c>
      <c r="S98" s="208">
        <f>R98*各種係数!Q98</f>
        <v>0</v>
      </c>
      <c r="T98" s="208">
        <f>O98*各種係数!S98</f>
        <v>0</v>
      </c>
      <c r="U98" s="208">
        <f>O98*各種係数!T98</f>
        <v>0</v>
      </c>
      <c r="V98" s="207">
        <f>P98*各種係数!M98</f>
        <v>0</v>
      </c>
      <c r="W98" s="210">
        <v>0</v>
      </c>
      <c r="X98" s="210">
        <v>0</v>
      </c>
      <c r="Y98" s="210">
        <f>W98*各種係数!O98</f>
        <v>0</v>
      </c>
      <c r="Z98" s="210">
        <f>W98*各種係数!P98</f>
        <v>0</v>
      </c>
      <c r="AA98" s="210">
        <f>Z98*各種係数!Q98</f>
        <v>0</v>
      </c>
      <c r="AB98" s="210">
        <f>W98*各種係数!S98</f>
        <v>0</v>
      </c>
      <c r="AC98" s="210">
        <f>W98*各種係数!T98</f>
        <v>0</v>
      </c>
      <c r="AD98" s="207"/>
      <c r="AE98" s="207">
        <f>$AD$114*各種係数!R98</f>
        <v>0</v>
      </c>
      <c r="AF98" s="207">
        <f>AE98*各種係数!M98</f>
        <v>0</v>
      </c>
      <c r="AG98" s="212">
        <v>0</v>
      </c>
      <c r="AH98" s="212">
        <v>0</v>
      </c>
      <c r="AI98" s="212">
        <f>AG98*各種係数!O98</f>
        <v>0</v>
      </c>
      <c r="AJ98" s="212">
        <f>AG98*各種係数!P98</f>
        <v>0</v>
      </c>
      <c r="AK98" s="212">
        <f>AJ98*各種係数!Q98</f>
        <v>0</v>
      </c>
      <c r="AL98" s="212">
        <f>AG98*各種係数!S98</f>
        <v>0</v>
      </c>
      <c r="AM98" s="212">
        <f>AG98*各種係数!T98</f>
        <v>0</v>
      </c>
      <c r="AN98" s="204" t="str">
        <f t="shared" si="17"/>
        <v>642</v>
      </c>
      <c r="AO98" s="205" t="str">
        <f t="shared" si="17"/>
        <v>保健衛生</v>
      </c>
      <c r="AP98" s="207">
        <f t="shared" si="12"/>
        <v>0</v>
      </c>
      <c r="AQ98" s="207">
        <f t="shared" si="12"/>
        <v>0</v>
      </c>
      <c r="AR98" s="207">
        <f t="shared" si="12"/>
        <v>0</v>
      </c>
      <c r="AS98" s="207">
        <f t="shared" si="11"/>
        <v>0</v>
      </c>
      <c r="AT98" s="207">
        <f t="shared" si="11"/>
        <v>0</v>
      </c>
      <c r="AU98" s="207">
        <f t="shared" si="11"/>
        <v>0</v>
      </c>
      <c r="AV98" s="207">
        <f t="shared" si="11"/>
        <v>0</v>
      </c>
      <c r="AW98" s="214"/>
      <c r="AX98" s="214"/>
      <c r="AY98" s="215">
        <f>RANK(AP98,$AP$6:$AP$113)+COUNTIF($AP$6:AP98,AP98)-1</f>
        <v>93</v>
      </c>
      <c r="AZ98" s="216" t="str">
        <f t="shared" si="18"/>
        <v>642</v>
      </c>
      <c r="BA98" s="217" t="str">
        <f t="shared" si="18"/>
        <v>保健衛生</v>
      </c>
      <c r="BB98" s="218">
        <v>93</v>
      </c>
      <c r="BC98" s="218" t="str">
        <f t="shared" si="13"/>
        <v>642</v>
      </c>
      <c r="BD98" s="219" t="str">
        <f t="shared" si="14"/>
        <v>保健衛生</v>
      </c>
      <c r="BE98" s="208">
        <f t="shared" si="19"/>
        <v>0</v>
      </c>
      <c r="BF98" s="220">
        <f t="shared" si="20"/>
        <v>0</v>
      </c>
      <c r="BG98" s="212">
        <f t="shared" si="21"/>
        <v>0</v>
      </c>
      <c r="BH98" s="207">
        <f t="shared" si="15"/>
        <v>0</v>
      </c>
    </row>
    <row r="99" spans="1:60" s="1" customFormat="1" ht="19.899999999999999" customHeight="1">
      <c r="A99" s="182" t="s">
        <v>122</v>
      </c>
      <c r="B99" s="205" t="s">
        <v>121</v>
      </c>
      <c r="C99" s="206">
        <f>計算準備②!J100</f>
        <v>0</v>
      </c>
      <c r="D99" s="207">
        <f>$C99*各種係数!C99</f>
        <v>0</v>
      </c>
      <c r="E99" s="207">
        <f>$C99*各種係数!D99</f>
        <v>0</v>
      </c>
      <c r="F99" s="207">
        <f>$C99*各種係数!E99</f>
        <v>0</v>
      </c>
      <c r="G99" s="207">
        <f>$C99*各種係数!F99</f>
        <v>0</v>
      </c>
      <c r="H99" s="207">
        <f>$C99*各種係数!G99</f>
        <v>0</v>
      </c>
      <c r="I99" s="207">
        <f>$C99*各種係数!H99</f>
        <v>0</v>
      </c>
      <c r="J99" s="207">
        <f>$C99*各種係数!I99</f>
        <v>0</v>
      </c>
      <c r="K99" s="207">
        <f>$C99*各種係数!J99</f>
        <v>0</v>
      </c>
      <c r="L99" s="207">
        <f>$C99*各種係数!K99</f>
        <v>0</v>
      </c>
      <c r="M99" s="207">
        <f t="shared" si="24"/>
        <v>0</v>
      </c>
      <c r="N99" s="207"/>
      <c r="O99" s="208">
        <f>M99*各種係数!N99</f>
        <v>0</v>
      </c>
      <c r="P99" s="208">
        <v>0</v>
      </c>
      <c r="Q99" s="208">
        <f>O99*各種係数!O99</f>
        <v>0</v>
      </c>
      <c r="R99" s="208">
        <f>O99*各種係数!P99</f>
        <v>0</v>
      </c>
      <c r="S99" s="208">
        <f>R99*各種係数!Q99</f>
        <v>0</v>
      </c>
      <c r="T99" s="208">
        <f>O99*各種係数!S99</f>
        <v>0</v>
      </c>
      <c r="U99" s="208">
        <f>O99*各種係数!T99</f>
        <v>0</v>
      </c>
      <c r="V99" s="207">
        <f>P99*各種係数!M99</f>
        <v>0</v>
      </c>
      <c r="W99" s="210">
        <v>0</v>
      </c>
      <c r="X99" s="210">
        <v>0</v>
      </c>
      <c r="Y99" s="210">
        <f>W99*各種係数!O99</f>
        <v>0</v>
      </c>
      <c r="Z99" s="210">
        <f>W99*各種係数!P99</f>
        <v>0</v>
      </c>
      <c r="AA99" s="210">
        <f>Z99*各種係数!Q99</f>
        <v>0</v>
      </c>
      <c r="AB99" s="210">
        <f>W99*各種係数!S99</f>
        <v>0</v>
      </c>
      <c r="AC99" s="210">
        <f>W99*各種係数!T99</f>
        <v>0</v>
      </c>
      <c r="AD99" s="207"/>
      <c r="AE99" s="207">
        <f>$AD$114*各種係数!R99</f>
        <v>0</v>
      </c>
      <c r="AF99" s="207">
        <f>AE99*各種係数!M99</f>
        <v>0</v>
      </c>
      <c r="AG99" s="212">
        <v>0</v>
      </c>
      <c r="AH99" s="212">
        <v>0</v>
      </c>
      <c r="AI99" s="212">
        <f>AG99*各種係数!O99</f>
        <v>0</v>
      </c>
      <c r="AJ99" s="212">
        <f>AG99*各種係数!P99</f>
        <v>0</v>
      </c>
      <c r="AK99" s="212">
        <f>AJ99*各種係数!Q99</f>
        <v>0</v>
      </c>
      <c r="AL99" s="212">
        <f>AG99*各種係数!S99</f>
        <v>0</v>
      </c>
      <c r="AM99" s="212">
        <f>AG99*各種係数!T99</f>
        <v>0</v>
      </c>
      <c r="AN99" s="204" t="str">
        <f t="shared" si="17"/>
        <v>643</v>
      </c>
      <c r="AO99" s="205" t="str">
        <f t="shared" si="17"/>
        <v>社会保険・社会福祉</v>
      </c>
      <c r="AP99" s="207">
        <f t="shared" si="12"/>
        <v>0</v>
      </c>
      <c r="AQ99" s="207">
        <f t="shared" si="12"/>
        <v>0</v>
      </c>
      <c r="AR99" s="207">
        <f t="shared" si="12"/>
        <v>0</v>
      </c>
      <c r="AS99" s="207">
        <f t="shared" si="11"/>
        <v>0</v>
      </c>
      <c r="AT99" s="207">
        <f t="shared" si="11"/>
        <v>0</v>
      </c>
      <c r="AU99" s="207">
        <f t="shared" si="11"/>
        <v>0</v>
      </c>
      <c r="AV99" s="207">
        <f t="shared" si="11"/>
        <v>0</v>
      </c>
      <c r="AW99" s="214"/>
      <c r="AX99" s="214"/>
      <c r="AY99" s="215">
        <f>RANK(AP99,$AP$6:$AP$113)+COUNTIF($AP$6:AP99,AP99)-1</f>
        <v>94</v>
      </c>
      <c r="AZ99" s="216" t="str">
        <f t="shared" si="18"/>
        <v>643</v>
      </c>
      <c r="BA99" s="217" t="str">
        <f t="shared" si="18"/>
        <v>社会保険・社会福祉</v>
      </c>
      <c r="BB99" s="218">
        <v>94</v>
      </c>
      <c r="BC99" s="218" t="str">
        <f t="shared" si="13"/>
        <v>643</v>
      </c>
      <c r="BD99" s="219" t="str">
        <f t="shared" si="14"/>
        <v>社会保険・社会福祉</v>
      </c>
      <c r="BE99" s="208">
        <f t="shared" si="19"/>
        <v>0</v>
      </c>
      <c r="BF99" s="220">
        <f t="shared" si="20"/>
        <v>0</v>
      </c>
      <c r="BG99" s="212">
        <f t="shared" si="21"/>
        <v>0</v>
      </c>
      <c r="BH99" s="207">
        <f t="shared" si="15"/>
        <v>0</v>
      </c>
    </row>
    <row r="100" spans="1:60" s="1" customFormat="1" ht="19.899999999999999" customHeight="1">
      <c r="A100" s="182" t="s">
        <v>120</v>
      </c>
      <c r="B100" s="205" t="s">
        <v>119</v>
      </c>
      <c r="C100" s="206">
        <f>計算準備②!J101</f>
        <v>0</v>
      </c>
      <c r="D100" s="207">
        <f>$C100*各種係数!C100</f>
        <v>0</v>
      </c>
      <c r="E100" s="207">
        <f>$C100*各種係数!D100</f>
        <v>0</v>
      </c>
      <c r="F100" s="207">
        <f>$C100*各種係数!E100</f>
        <v>0</v>
      </c>
      <c r="G100" s="207">
        <f>$C100*各種係数!F100</f>
        <v>0</v>
      </c>
      <c r="H100" s="207">
        <f>$C100*各種係数!G100</f>
        <v>0</v>
      </c>
      <c r="I100" s="207">
        <f>$C100*各種係数!H100</f>
        <v>0</v>
      </c>
      <c r="J100" s="207">
        <f>$C100*各種係数!I100</f>
        <v>0</v>
      </c>
      <c r="K100" s="207">
        <f>$C100*各種係数!J100</f>
        <v>0</v>
      </c>
      <c r="L100" s="207">
        <f>$C100*各種係数!K100</f>
        <v>0</v>
      </c>
      <c r="M100" s="207">
        <f t="shared" si="24"/>
        <v>0</v>
      </c>
      <c r="N100" s="207"/>
      <c r="O100" s="208">
        <f>M100*各種係数!N100</f>
        <v>0</v>
      </c>
      <c r="P100" s="208">
        <v>0</v>
      </c>
      <c r="Q100" s="208">
        <f>O100*各種係数!O100</f>
        <v>0</v>
      </c>
      <c r="R100" s="208">
        <f>O100*各種係数!P100</f>
        <v>0</v>
      </c>
      <c r="S100" s="208">
        <f>R100*各種係数!Q100</f>
        <v>0</v>
      </c>
      <c r="T100" s="208">
        <f>O100*各種係数!S100</f>
        <v>0</v>
      </c>
      <c r="U100" s="208">
        <f>O100*各種係数!T100</f>
        <v>0</v>
      </c>
      <c r="V100" s="207">
        <f>P100*各種係数!M100</f>
        <v>0</v>
      </c>
      <c r="W100" s="210">
        <v>0</v>
      </c>
      <c r="X100" s="210">
        <v>0</v>
      </c>
      <c r="Y100" s="210">
        <f>W100*各種係数!O100</f>
        <v>0</v>
      </c>
      <c r="Z100" s="210">
        <f>W100*各種係数!P100</f>
        <v>0</v>
      </c>
      <c r="AA100" s="210">
        <f>Z100*各種係数!Q100</f>
        <v>0</v>
      </c>
      <c r="AB100" s="210">
        <f>W100*各種係数!S100</f>
        <v>0</v>
      </c>
      <c r="AC100" s="210">
        <f>W100*各種係数!T100</f>
        <v>0</v>
      </c>
      <c r="AD100" s="207"/>
      <c r="AE100" s="207">
        <f>$AD$114*各種係数!R100</f>
        <v>0</v>
      </c>
      <c r="AF100" s="207">
        <f>AE100*各種係数!M100</f>
        <v>0</v>
      </c>
      <c r="AG100" s="212">
        <v>0</v>
      </c>
      <c r="AH100" s="212">
        <v>0</v>
      </c>
      <c r="AI100" s="212">
        <f>AG100*各種係数!O100</f>
        <v>0</v>
      </c>
      <c r="AJ100" s="212">
        <f>AG100*各種係数!P100</f>
        <v>0</v>
      </c>
      <c r="AK100" s="212">
        <f>AJ100*各種係数!Q100</f>
        <v>0</v>
      </c>
      <c r="AL100" s="212">
        <f>AG100*各種係数!S100</f>
        <v>0</v>
      </c>
      <c r="AM100" s="212">
        <f>AG100*各種係数!T100</f>
        <v>0</v>
      </c>
      <c r="AN100" s="204" t="str">
        <f t="shared" si="17"/>
        <v>644</v>
      </c>
      <c r="AO100" s="205" t="str">
        <f t="shared" si="17"/>
        <v>介護</v>
      </c>
      <c r="AP100" s="207">
        <f t="shared" si="12"/>
        <v>0</v>
      </c>
      <c r="AQ100" s="207">
        <f t="shared" si="12"/>
        <v>0</v>
      </c>
      <c r="AR100" s="207">
        <f t="shared" si="12"/>
        <v>0</v>
      </c>
      <c r="AS100" s="207">
        <f t="shared" si="11"/>
        <v>0</v>
      </c>
      <c r="AT100" s="207">
        <f t="shared" si="11"/>
        <v>0</v>
      </c>
      <c r="AU100" s="207">
        <f t="shared" si="11"/>
        <v>0</v>
      </c>
      <c r="AV100" s="207">
        <f t="shared" si="11"/>
        <v>0</v>
      </c>
      <c r="AW100" s="214"/>
      <c r="AX100" s="214"/>
      <c r="AY100" s="215">
        <f>RANK(AP100,$AP$6:$AP$113)+COUNTIF($AP$6:AP100,AP100)-1</f>
        <v>95</v>
      </c>
      <c r="AZ100" s="216" t="str">
        <f t="shared" si="18"/>
        <v>644</v>
      </c>
      <c r="BA100" s="217" t="str">
        <f t="shared" si="18"/>
        <v>介護</v>
      </c>
      <c r="BB100" s="218">
        <v>95</v>
      </c>
      <c r="BC100" s="218" t="str">
        <f t="shared" si="13"/>
        <v>644</v>
      </c>
      <c r="BD100" s="219" t="str">
        <f t="shared" si="14"/>
        <v>介護</v>
      </c>
      <c r="BE100" s="208">
        <f t="shared" si="19"/>
        <v>0</v>
      </c>
      <c r="BF100" s="220">
        <f t="shared" si="20"/>
        <v>0</v>
      </c>
      <c r="BG100" s="212">
        <f t="shared" si="21"/>
        <v>0</v>
      </c>
      <c r="BH100" s="207">
        <f t="shared" si="15"/>
        <v>0</v>
      </c>
    </row>
    <row r="101" spans="1:60" s="1" customFormat="1" ht="19.899999999999999" customHeight="1">
      <c r="A101" s="182" t="s">
        <v>118</v>
      </c>
      <c r="B101" s="205" t="s">
        <v>27</v>
      </c>
      <c r="C101" s="206">
        <f>計算準備②!J102</f>
        <v>0</v>
      </c>
      <c r="D101" s="207">
        <f>$C101*各種係数!C101</f>
        <v>0</v>
      </c>
      <c r="E101" s="207">
        <f>$C101*各種係数!D101</f>
        <v>0</v>
      </c>
      <c r="F101" s="207">
        <f>$C101*各種係数!E101</f>
        <v>0</v>
      </c>
      <c r="G101" s="207">
        <f>$C101*各種係数!F101</f>
        <v>0</v>
      </c>
      <c r="H101" s="207">
        <f>$C101*各種係数!G101</f>
        <v>0</v>
      </c>
      <c r="I101" s="207">
        <f>$C101*各種係数!H101</f>
        <v>0</v>
      </c>
      <c r="J101" s="207">
        <f>$C101*各種係数!I101</f>
        <v>0</v>
      </c>
      <c r="K101" s="207">
        <f>$C101*各種係数!J101</f>
        <v>0</v>
      </c>
      <c r="L101" s="207">
        <f>$C101*各種係数!K101</f>
        <v>0</v>
      </c>
      <c r="M101" s="207">
        <f t="shared" si="24"/>
        <v>0</v>
      </c>
      <c r="N101" s="207"/>
      <c r="O101" s="208">
        <f>M101*各種係数!N101</f>
        <v>0</v>
      </c>
      <c r="P101" s="208">
        <v>0</v>
      </c>
      <c r="Q101" s="208">
        <f>O101*各種係数!O101</f>
        <v>0</v>
      </c>
      <c r="R101" s="208">
        <f>O101*各種係数!P101</f>
        <v>0</v>
      </c>
      <c r="S101" s="208">
        <f>R101*各種係数!Q101</f>
        <v>0</v>
      </c>
      <c r="T101" s="208">
        <f>O101*各種係数!S101</f>
        <v>0</v>
      </c>
      <c r="U101" s="208">
        <f>O101*各種係数!T101</f>
        <v>0</v>
      </c>
      <c r="V101" s="207">
        <f>P101*各種係数!M101</f>
        <v>0</v>
      </c>
      <c r="W101" s="210">
        <v>0</v>
      </c>
      <c r="X101" s="210">
        <v>0</v>
      </c>
      <c r="Y101" s="210">
        <f>W101*各種係数!O101</f>
        <v>0</v>
      </c>
      <c r="Z101" s="210">
        <f>W101*各種係数!P101</f>
        <v>0</v>
      </c>
      <c r="AA101" s="210">
        <f>Z101*各種係数!Q101</f>
        <v>0</v>
      </c>
      <c r="AB101" s="210">
        <f>W101*各種係数!S101</f>
        <v>0</v>
      </c>
      <c r="AC101" s="210">
        <f>W101*各種係数!T101</f>
        <v>0</v>
      </c>
      <c r="AD101" s="207"/>
      <c r="AE101" s="207">
        <f>$AD$114*各種係数!R101</f>
        <v>0</v>
      </c>
      <c r="AF101" s="207">
        <f>AE101*各種係数!M101</f>
        <v>0</v>
      </c>
      <c r="AG101" s="212">
        <v>0</v>
      </c>
      <c r="AH101" s="212">
        <v>0</v>
      </c>
      <c r="AI101" s="212">
        <f>AG101*各種係数!O101</f>
        <v>0</v>
      </c>
      <c r="AJ101" s="212">
        <f>AG101*各種係数!P101</f>
        <v>0</v>
      </c>
      <c r="AK101" s="212">
        <f>AJ101*各種係数!Q101</f>
        <v>0</v>
      </c>
      <c r="AL101" s="212">
        <f>AG101*各種係数!S101</f>
        <v>0</v>
      </c>
      <c r="AM101" s="212">
        <f>AG101*各種係数!T101</f>
        <v>0</v>
      </c>
      <c r="AN101" s="204" t="str">
        <f t="shared" si="17"/>
        <v>659</v>
      </c>
      <c r="AO101" s="205" t="str">
        <f t="shared" si="17"/>
        <v>他に分類されない会員制団体</v>
      </c>
      <c r="AP101" s="207">
        <f t="shared" si="12"/>
        <v>0</v>
      </c>
      <c r="AQ101" s="207">
        <f t="shared" si="12"/>
        <v>0</v>
      </c>
      <c r="AR101" s="207">
        <f t="shared" si="12"/>
        <v>0</v>
      </c>
      <c r="AS101" s="207">
        <f t="shared" si="11"/>
        <v>0</v>
      </c>
      <c r="AT101" s="207">
        <f t="shared" si="11"/>
        <v>0</v>
      </c>
      <c r="AU101" s="207">
        <f t="shared" si="11"/>
        <v>0</v>
      </c>
      <c r="AV101" s="207">
        <f t="shared" si="11"/>
        <v>0</v>
      </c>
      <c r="AW101" s="214"/>
      <c r="AX101" s="214"/>
      <c r="AY101" s="215">
        <f>RANK(AP101,$AP$6:$AP$113)+COUNTIF($AP$6:AP101,AP101)-1</f>
        <v>96</v>
      </c>
      <c r="AZ101" s="216" t="str">
        <f t="shared" si="18"/>
        <v>659</v>
      </c>
      <c r="BA101" s="217" t="str">
        <f t="shared" si="18"/>
        <v>他に分類されない会員制団体</v>
      </c>
      <c r="BB101" s="218">
        <v>96</v>
      </c>
      <c r="BC101" s="218" t="str">
        <f t="shared" si="13"/>
        <v>659</v>
      </c>
      <c r="BD101" s="219" t="str">
        <f t="shared" si="14"/>
        <v>他に分類されない会員制団体</v>
      </c>
      <c r="BE101" s="208">
        <f t="shared" si="19"/>
        <v>0</v>
      </c>
      <c r="BF101" s="220">
        <f t="shared" si="20"/>
        <v>0</v>
      </c>
      <c r="BG101" s="212">
        <f t="shared" si="21"/>
        <v>0</v>
      </c>
      <c r="BH101" s="207">
        <f t="shared" si="15"/>
        <v>0</v>
      </c>
    </row>
    <row r="102" spans="1:60" s="1" customFormat="1" ht="19.899999999999999" customHeight="1">
      <c r="A102" s="182" t="s">
        <v>72</v>
      </c>
      <c r="B102" s="205" t="s">
        <v>71</v>
      </c>
      <c r="C102" s="206">
        <f>計算準備②!J103</f>
        <v>0</v>
      </c>
      <c r="D102" s="207">
        <f>$C102*各種係数!C102</f>
        <v>0</v>
      </c>
      <c r="E102" s="207">
        <f>$C102*各種係数!D102</f>
        <v>0</v>
      </c>
      <c r="F102" s="207">
        <f>$C102*各種係数!E102</f>
        <v>0</v>
      </c>
      <c r="G102" s="207">
        <f>$C102*各種係数!F102</f>
        <v>0</v>
      </c>
      <c r="H102" s="207">
        <f>$C102*各種係数!G102</f>
        <v>0</v>
      </c>
      <c r="I102" s="207">
        <f>$C102*各種係数!H102</f>
        <v>0</v>
      </c>
      <c r="J102" s="207">
        <f>$C102*各種係数!I102</f>
        <v>0</v>
      </c>
      <c r="K102" s="207">
        <f>$C102*各種係数!J102</f>
        <v>0</v>
      </c>
      <c r="L102" s="207">
        <f>$C102*各種係数!K102</f>
        <v>0</v>
      </c>
      <c r="M102" s="207">
        <f t="shared" si="24"/>
        <v>0</v>
      </c>
      <c r="N102" s="207"/>
      <c r="O102" s="208">
        <f>M102*各種係数!N102</f>
        <v>0</v>
      </c>
      <c r="P102" s="208">
        <v>0</v>
      </c>
      <c r="Q102" s="208">
        <f>O102*各種係数!O102</f>
        <v>0</v>
      </c>
      <c r="R102" s="208">
        <f>O102*各種係数!P102</f>
        <v>0</v>
      </c>
      <c r="S102" s="208">
        <f>R102*各種係数!Q102</f>
        <v>0</v>
      </c>
      <c r="T102" s="208">
        <f>O102*各種係数!S102</f>
        <v>0</v>
      </c>
      <c r="U102" s="208">
        <f>O102*各種係数!T102</f>
        <v>0</v>
      </c>
      <c r="V102" s="207">
        <f>P102*各種係数!M102</f>
        <v>0</v>
      </c>
      <c r="W102" s="210">
        <v>0</v>
      </c>
      <c r="X102" s="210">
        <v>0</v>
      </c>
      <c r="Y102" s="210">
        <f>W102*各種係数!O102</f>
        <v>0</v>
      </c>
      <c r="Z102" s="210">
        <f>W102*各種係数!P102</f>
        <v>0</v>
      </c>
      <c r="AA102" s="210">
        <f>Z102*各種係数!Q102</f>
        <v>0</v>
      </c>
      <c r="AB102" s="210">
        <f>W102*各種係数!S102</f>
        <v>0</v>
      </c>
      <c r="AC102" s="210">
        <f>W102*各種係数!T102</f>
        <v>0</v>
      </c>
      <c r="AD102" s="207"/>
      <c r="AE102" s="207">
        <f>$AD$114*各種係数!R102</f>
        <v>0</v>
      </c>
      <c r="AF102" s="207">
        <f>AE102*各種係数!M102</f>
        <v>0</v>
      </c>
      <c r="AG102" s="212">
        <v>0</v>
      </c>
      <c r="AH102" s="212">
        <v>0</v>
      </c>
      <c r="AI102" s="212">
        <f>AG102*各種係数!O102</f>
        <v>0</v>
      </c>
      <c r="AJ102" s="212">
        <f>AG102*各種係数!P102</f>
        <v>0</v>
      </c>
      <c r="AK102" s="212">
        <f>AJ102*各種係数!Q102</f>
        <v>0</v>
      </c>
      <c r="AL102" s="212">
        <f>AG102*各種係数!S102</f>
        <v>0</v>
      </c>
      <c r="AM102" s="212">
        <f>AG102*各種係数!T102</f>
        <v>0</v>
      </c>
      <c r="AN102" s="204" t="str">
        <f t="shared" si="17"/>
        <v>661</v>
      </c>
      <c r="AO102" s="205" t="str">
        <f t="shared" si="17"/>
        <v>物品賃貸サービス</v>
      </c>
      <c r="AP102" s="207">
        <f t="shared" si="12"/>
        <v>0</v>
      </c>
      <c r="AQ102" s="207">
        <f t="shared" si="12"/>
        <v>0</v>
      </c>
      <c r="AR102" s="207">
        <f t="shared" si="12"/>
        <v>0</v>
      </c>
      <c r="AS102" s="207">
        <f t="shared" si="11"/>
        <v>0</v>
      </c>
      <c r="AT102" s="207">
        <f t="shared" si="11"/>
        <v>0</v>
      </c>
      <c r="AU102" s="207">
        <f t="shared" si="11"/>
        <v>0</v>
      </c>
      <c r="AV102" s="207">
        <f t="shared" si="11"/>
        <v>0</v>
      </c>
      <c r="AW102" s="214"/>
      <c r="AX102" s="214"/>
      <c r="AY102" s="215">
        <f>RANK(AP102,$AP$6:$AP$113)+COUNTIF($AP$6:AP102,AP102)-1</f>
        <v>97</v>
      </c>
      <c r="AZ102" s="216" t="str">
        <f t="shared" si="18"/>
        <v>661</v>
      </c>
      <c r="BA102" s="217" t="str">
        <f t="shared" si="18"/>
        <v>物品賃貸サービス</v>
      </c>
      <c r="BB102" s="218">
        <v>97</v>
      </c>
      <c r="BC102" s="218" t="str">
        <f t="shared" si="13"/>
        <v>661</v>
      </c>
      <c r="BD102" s="219" t="str">
        <f t="shared" si="14"/>
        <v>物品賃貸サービス</v>
      </c>
      <c r="BE102" s="208">
        <f t="shared" si="19"/>
        <v>0</v>
      </c>
      <c r="BF102" s="220">
        <f t="shared" si="20"/>
        <v>0</v>
      </c>
      <c r="BG102" s="212">
        <f t="shared" si="21"/>
        <v>0</v>
      </c>
      <c r="BH102" s="207">
        <f t="shared" si="15"/>
        <v>0</v>
      </c>
    </row>
    <row r="103" spans="1:60" s="1" customFormat="1" ht="19.899999999999999" customHeight="1">
      <c r="A103" s="182" t="s">
        <v>117</v>
      </c>
      <c r="B103" s="205" t="s">
        <v>116</v>
      </c>
      <c r="C103" s="206">
        <f>計算準備②!J104</f>
        <v>0</v>
      </c>
      <c r="D103" s="207">
        <f>$C103*各種係数!C103</f>
        <v>0</v>
      </c>
      <c r="E103" s="207">
        <f>$C103*各種係数!D103</f>
        <v>0</v>
      </c>
      <c r="F103" s="207">
        <f>$C103*各種係数!E103</f>
        <v>0</v>
      </c>
      <c r="G103" s="207">
        <f>$C103*各種係数!F103</f>
        <v>0</v>
      </c>
      <c r="H103" s="207">
        <f>$C103*各種係数!G103</f>
        <v>0</v>
      </c>
      <c r="I103" s="207">
        <f>$C103*各種係数!H103</f>
        <v>0</v>
      </c>
      <c r="J103" s="207">
        <f>$C103*各種係数!I103</f>
        <v>0</v>
      </c>
      <c r="K103" s="207">
        <f>$C103*各種係数!J103</f>
        <v>0</v>
      </c>
      <c r="L103" s="207">
        <f>$C103*各種係数!K103</f>
        <v>0</v>
      </c>
      <c r="M103" s="207">
        <f t="shared" si="24"/>
        <v>0</v>
      </c>
      <c r="N103" s="207"/>
      <c r="O103" s="208">
        <f>M103*各種係数!N103</f>
        <v>0</v>
      </c>
      <c r="P103" s="208">
        <v>0</v>
      </c>
      <c r="Q103" s="208">
        <f>O103*各種係数!O103</f>
        <v>0</v>
      </c>
      <c r="R103" s="208">
        <f>O103*各種係数!P103</f>
        <v>0</v>
      </c>
      <c r="S103" s="208">
        <f>R103*各種係数!Q103</f>
        <v>0</v>
      </c>
      <c r="T103" s="208">
        <f>O103*各種係数!S103</f>
        <v>0</v>
      </c>
      <c r="U103" s="208">
        <f>O103*各種係数!T103</f>
        <v>0</v>
      </c>
      <c r="V103" s="207">
        <f>P103*各種係数!M103</f>
        <v>0</v>
      </c>
      <c r="W103" s="210">
        <v>0</v>
      </c>
      <c r="X103" s="210">
        <v>0</v>
      </c>
      <c r="Y103" s="210">
        <f>W103*各種係数!O103</f>
        <v>0</v>
      </c>
      <c r="Z103" s="210">
        <f>W103*各種係数!P103</f>
        <v>0</v>
      </c>
      <c r="AA103" s="210">
        <f>Z103*各種係数!Q103</f>
        <v>0</v>
      </c>
      <c r="AB103" s="210">
        <f>W103*各種係数!S103</f>
        <v>0</v>
      </c>
      <c r="AC103" s="210">
        <f>W103*各種係数!T103</f>
        <v>0</v>
      </c>
      <c r="AD103" s="207"/>
      <c r="AE103" s="207">
        <f>$AD$114*各種係数!R103</f>
        <v>0</v>
      </c>
      <c r="AF103" s="207">
        <f>AE103*各種係数!M103</f>
        <v>0</v>
      </c>
      <c r="AG103" s="212">
        <v>0</v>
      </c>
      <c r="AH103" s="212">
        <v>0</v>
      </c>
      <c r="AI103" s="212">
        <f>AG103*各種係数!O103</f>
        <v>0</v>
      </c>
      <c r="AJ103" s="212">
        <f>AG103*各種係数!P103</f>
        <v>0</v>
      </c>
      <c r="AK103" s="212">
        <f>AJ103*各種係数!Q103</f>
        <v>0</v>
      </c>
      <c r="AL103" s="212">
        <f>AG103*各種係数!S103</f>
        <v>0</v>
      </c>
      <c r="AM103" s="212">
        <f>AG103*各種係数!T103</f>
        <v>0</v>
      </c>
      <c r="AN103" s="204" t="str">
        <f t="shared" si="17"/>
        <v>662</v>
      </c>
      <c r="AO103" s="205" t="str">
        <f t="shared" si="17"/>
        <v>広告</v>
      </c>
      <c r="AP103" s="207">
        <f t="shared" si="12"/>
        <v>0</v>
      </c>
      <c r="AQ103" s="207">
        <f t="shared" si="12"/>
        <v>0</v>
      </c>
      <c r="AR103" s="207">
        <f t="shared" si="12"/>
        <v>0</v>
      </c>
      <c r="AS103" s="207">
        <f t="shared" si="11"/>
        <v>0</v>
      </c>
      <c r="AT103" s="207">
        <f t="shared" si="11"/>
        <v>0</v>
      </c>
      <c r="AU103" s="207">
        <f t="shared" si="11"/>
        <v>0</v>
      </c>
      <c r="AV103" s="207">
        <f t="shared" si="11"/>
        <v>0</v>
      </c>
      <c r="AW103" s="214"/>
      <c r="AX103" s="214"/>
      <c r="AY103" s="215">
        <f>RANK(AP103,$AP$6:$AP$113)+COUNTIF($AP$6:AP103,AP103)-1</f>
        <v>98</v>
      </c>
      <c r="AZ103" s="216" t="str">
        <f t="shared" si="18"/>
        <v>662</v>
      </c>
      <c r="BA103" s="217" t="str">
        <f t="shared" si="18"/>
        <v>広告</v>
      </c>
      <c r="BB103" s="218">
        <v>98</v>
      </c>
      <c r="BC103" s="218" t="str">
        <f t="shared" si="13"/>
        <v>662</v>
      </c>
      <c r="BD103" s="219" t="str">
        <f t="shared" si="14"/>
        <v>広告</v>
      </c>
      <c r="BE103" s="208">
        <f t="shared" si="19"/>
        <v>0</v>
      </c>
      <c r="BF103" s="220">
        <f t="shared" si="20"/>
        <v>0</v>
      </c>
      <c r="BG103" s="212">
        <f t="shared" si="21"/>
        <v>0</v>
      </c>
      <c r="BH103" s="207">
        <f t="shared" si="15"/>
        <v>0</v>
      </c>
    </row>
    <row r="104" spans="1:60" s="1" customFormat="1" ht="19.899999999999999" customHeight="1">
      <c r="A104" s="182" t="s">
        <v>115</v>
      </c>
      <c r="B104" s="205" t="s">
        <v>114</v>
      </c>
      <c r="C104" s="206">
        <f>計算準備②!J105</f>
        <v>0</v>
      </c>
      <c r="D104" s="207">
        <f>$C104*各種係数!C104</f>
        <v>0</v>
      </c>
      <c r="E104" s="207">
        <f>$C104*各種係数!D104</f>
        <v>0</v>
      </c>
      <c r="F104" s="207">
        <f>$C104*各種係数!E104</f>
        <v>0</v>
      </c>
      <c r="G104" s="207">
        <f>$C104*各種係数!F104</f>
        <v>0</v>
      </c>
      <c r="H104" s="207">
        <f>$C104*各種係数!G104</f>
        <v>0</v>
      </c>
      <c r="I104" s="207">
        <f>$C104*各種係数!H104</f>
        <v>0</v>
      </c>
      <c r="J104" s="207">
        <f>$C104*各種係数!I104</f>
        <v>0</v>
      </c>
      <c r="K104" s="207">
        <f>$C104*各種係数!J104</f>
        <v>0</v>
      </c>
      <c r="L104" s="207">
        <f>$C104*各種係数!K104</f>
        <v>0</v>
      </c>
      <c r="M104" s="207">
        <f t="shared" si="24"/>
        <v>0</v>
      </c>
      <c r="N104" s="207"/>
      <c r="O104" s="208">
        <f>M104*各種係数!N104</f>
        <v>0</v>
      </c>
      <c r="P104" s="208">
        <v>0</v>
      </c>
      <c r="Q104" s="208">
        <f>O104*各種係数!O104</f>
        <v>0</v>
      </c>
      <c r="R104" s="208">
        <f>O104*各種係数!P104</f>
        <v>0</v>
      </c>
      <c r="S104" s="208">
        <f>R104*各種係数!Q104</f>
        <v>0</v>
      </c>
      <c r="T104" s="208">
        <f>O104*各種係数!S104</f>
        <v>0</v>
      </c>
      <c r="U104" s="208">
        <f>O104*各種係数!T104</f>
        <v>0</v>
      </c>
      <c r="V104" s="207">
        <f>P104*各種係数!M104</f>
        <v>0</v>
      </c>
      <c r="W104" s="210">
        <v>0</v>
      </c>
      <c r="X104" s="210">
        <v>0</v>
      </c>
      <c r="Y104" s="210">
        <f>W104*各種係数!O104</f>
        <v>0</v>
      </c>
      <c r="Z104" s="210">
        <f>W104*各種係数!P104</f>
        <v>0</v>
      </c>
      <c r="AA104" s="210">
        <f>Z104*各種係数!Q104</f>
        <v>0</v>
      </c>
      <c r="AB104" s="210">
        <f>W104*各種係数!S104</f>
        <v>0</v>
      </c>
      <c r="AC104" s="210">
        <f>W104*各種係数!T104</f>
        <v>0</v>
      </c>
      <c r="AD104" s="207"/>
      <c r="AE104" s="207">
        <f>$AD$114*各種係数!R104</f>
        <v>0</v>
      </c>
      <c r="AF104" s="207">
        <f>AE104*各種係数!M104</f>
        <v>0</v>
      </c>
      <c r="AG104" s="212">
        <v>0</v>
      </c>
      <c r="AH104" s="212">
        <v>0</v>
      </c>
      <c r="AI104" s="212">
        <f>AG104*各種係数!O104</f>
        <v>0</v>
      </c>
      <c r="AJ104" s="212">
        <f>AG104*各種係数!P104</f>
        <v>0</v>
      </c>
      <c r="AK104" s="212">
        <f>AJ104*各種係数!Q104</f>
        <v>0</v>
      </c>
      <c r="AL104" s="212">
        <f>AG104*各種係数!S104</f>
        <v>0</v>
      </c>
      <c r="AM104" s="212">
        <f>AG104*各種係数!T104</f>
        <v>0</v>
      </c>
      <c r="AN104" s="204" t="str">
        <f t="shared" si="17"/>
        <v>663</v>
      </c>
      <c r="AO104" s="205" t="str">
        <f t="shared" si="17"/>
        <v>自動車整備・機械修理</v>
      </c>
      <c r="AP104" s="207">
        <f t="shared" si="12"/>
        <v>0</v>
      </c>
      <c r="AQ104" s="207">
        <f t="shared" si="12"/>
        <v>0</v>
      </c>
      <c r="AR104" s="207">
        <f t="shared" si="12"/>
        <v>0</v>
      </c>
      <c r="AS104" s="207">
        <f t="shared" si="11"/>
        <v>0</v>
      </c>
      <c r="AT104" s="207">
        <f t="shared" si="11"/>
        <v>0</v>
      </c>
      <c r="AU104" s="207">
        <f t="shared" si="11"/>
        <v>0</v>
      </c>
      <c r="AV104" s="207">
        <f t="shared" si="11"/>
        <v>0</v>
      </c>
      <c r="AW104" s="214"/>
      <c r="AX104" s="214"/>
      <c r="AY104" s="215">
        <f>RANK(AP104,$AP$6:$AP$113)+COUNTIF($AP$6:AP104,AP104)-1</f>
        <v>99</v>
      </c>
      <c r="AZ104" s="216" t="str">
        <f t="shared" si="18"/>
        <v>663</v>
      </c>
      <c r="BA104" s="217" t="str">
        <f t="shared" si="18"/>
        <v>自動車整備・機械修理</v>
      </c>
      <c r="BB104" s="218">
        <v>99</v>
      </c>
      <c r="BC104" s="218" t="str">
        <f t="shared" si="13"/>
        <v>663</v>
      </c>
      <c r="BD104" s="219" t="str">
        <f t="shared" si="14"/>
        <v>自動車整備・機械修理</v>
      </c>
      <c r="BE104" s="208">
        <f t="shared" si="19"/>
        <v>0</v>
      </c>
      <c r="BF104" s="220">
        <f t="shared" si="20"/>
        <v>0</v>
      </c>
      <c r="BG104" s="212">
        <f t="shared" si="21"/>
        <v>0</v>
      </c>
      <c r="BH104" s="207">
        <f t="shared" si="15"/>
        <v>0</v>
      </c>
    </row>
    <row r="105" spans="1:60" s="1" customFormat="1" ht="19.899999999999999" customHeight="1">
      <c r="A105" s="182" t="s">
        <v>113</v>
      </c>
      <c r="B105" s="205" t="s">
        <v>112</v>
      </c>
      <c r="C105" s="206">
        <f>計算準備②!J106</f>
        <v>0</v>
      </c>
      <c r="D105" s="207">
        <f>$C105*各種係数!C105</f>
        <v>0</v>
      </c>
      <c r="E105" s="207">
        <f>$C105*各種係数!D105</f>
        <v>0</v>
      </c>
      <c r="F105" s="207">
        <f>$C105*各種係数!E105</f>
        <v>0</v>
      </c>
      <c r="G105" s="207">
        <f>$C105*各種係数!F105</f>
        <v>0</v>
      </c>
      <c r="H105" s="207">
        <f>$C105*各種係数!G105</f>
        <v>0</v>
      </c>
      <c r="I105" s="207">
        <f>$C105*各種係数!H105</f>
        <v>0</v>
      </c>
      <c r="J105" s="207">
        <f>$C105*各種係数!I105</f>
        <v>0</v>
      </c>
      <c r="K105" s="207">
        <f>$C105*各種係数!J105</f>
        <v>0</v>
      </c>
      <c r="L105" s="207">
        <f>$C105*各種係数!K105</f>
        <v>0</v>
      </c>
      <c r="M105" s="207">
        <f t="shared" si="24"/>
        <v>0</v>
      </c>
      <c r="N105" s="207"/>
      <c r="O105" s="208">
        <f>M105*各種係数!N105</f>
        <v>0</v>
      </c>
      <c r="P105" s="208">
        <v>0</v>
      </c>
      <c r="Q105" s="208">
        <f>O105*各種係数!O105</f>
        <v>0</v>
      </c>
      <c r="R105" s="208">
        <f>O105*各種係数!P105</f>
        <v>0</v>
      </c>
      <c r="S105" s="208">
        <f>R105*各種係数!Q105</f>
        <v>0</v>
      </c>
      <c r="T105" s="208">
        <f>O105*各種係数!S105</f>
        <v>0</v>
      </c>
      <c r="U105" s="208">
        <f>O105*各種係数!T105</f>
        <v>0</v>
      </c>
      <c r="V105" s="207">
        <f>P105*各種係数!M105</f>
        <v>0</v>
      </c>
      <c r="W105" s="210">
        <v>0</v>
      </c>
      <c r="X105" s="210">
        <v>0</v>
      </c>
      <c r="Y105" s="210">
        <f>W105*各種係数!O105</f>
        <v>0</v>
      </c>
      <c r="Z105" s="210">
        <f>W105*各種係数!P105</f>
        <v>0</v>
      </c>
      <c r="AA105" s="210">
        <f>Z105*各種係数!Q105</f>
        <v>0</v>
      </c>
      <c r="AB105" s="210">
        <f>W105*各種係数!S105</f>
        <v>0</v>
      </c>
      <c r="AC105" s="210">
        <f>W105*各種係数!T105</f>
        <v>0</v>
      </c>
      <c r="AD105" s="207"/>
      <c r="AE105" s="207">
        <f>$AD$114*各種係数!R105</f>
        <v>0</v>
      </c>
      <c r="AF105" s="207">
        <f>AE105*各種係数!M105</f>
        <v>0</v>
      </c>
      <c r="AG105" s="212">
        <v>0</v>
      </c>
      <c r="AH105" s="212">
        <v>0</v>
      </c>
      <c r="AI105" s="212">
        <f>AG105*各種係数!O105</f>
        <v>0</v>
      </c>
      <c r="AJ105" s="212">
        <f>AG105*各種係数!P105</f>
        <v>0</v>
      </c>
      <c r="AK105" s="212">
        <f>AJ105*各種係数!Q105</f>
        <v>0</v>
      </c>
      <c r="AL105" s="212">
        <f>AG105*各種係数!S105</f>
        <v>0</v>
      </c>
      <c r="AM105" s="212">
        <f>AG105*各種係数!T105</f>
        <v>0</v>
      </c>
      <c r="AN105" s="204" t="str">
        <f t="shared" si="17"/>
        <v>669</v>
      </c>
      <c r="AO105" s="205" t="str">
        <f t="shared" si="17"/>
        <v>その他の対事業所サービス</v>
      </c>
      <c r="AP105" s="207">
        <f t="shared" si="12"/>
        <v>0</v>
      </c>
      <c r="AQ105" s="207">
        <f t="shared" si="12"/>
        <v>0</v>
      </c>
      <c r="AR105" s="207">
        <f t="shared" si="12"/>
        <v>0</v>
      </c>
      <c r="AS105" s="207">
        <f t="shared" si="11"/>
        <v>0</v>
      </c>
      <c r="AT105" s="207">
        <f t="shared" si="11"/>
        <v>0</v>
      </c>
      <c r="AU105" s="207">
        <f t="shared" si="11"/>
        <v>0</v>
      </c>
      <c r="AV105" s="207">
        <f t="shared" si="11"/>
        <v>0</v>
      </c>
      <c r="AW105" s="214"/>
      <c r="AX105" s="214"/>
      <c r="AY105" s="215">
        <f>RANK(AP105,$AP$6:$AP$113)+COUNTIF($AP$6:AP105,AP105)-1</f>
        <v>100</v>
      </c>
      <c r="AZ105" s="216" t="str">
        <f t="shared" si="18"/>
        <v>669</v>
      </c>
      <c r="BA105" s="217" t="str">
        <f t="shared" si="18"/>
        <v>その他の対事業所サービス</v>
      </c>
      <c r="BB105" s="218">
        <v>100</v>
      </c>
      <c r="BC105" s="218" t="str">
        <f t="shared" si="13"/>
        <v>669</v>
      </c>
      <c r="BD105" s="219" t="str">
        <f t="shared" si="14"/>
        <v>その他の対事業所サービス</v>
      </c>
      <c r="BE105" s="208">
        <f t="shared" si="19"/>
        <v>0</v>
      </c>
      <c r="BF105" s="220">
        <f t="shared" si="20"/>
        <v>0</v>
      </c>
      <c r="BG105" s="212">
        <f t="shared" si="21"/>
        <v>0</v>
      </c>
      <c r="BH105" s="207">
        <f t="shared" si="15"/>
        <v>0</v>
      </c>
    </row>
    <row r="106" spans="1:60" s="1" customFormat="1" ht="19.899999999999999" customHeight="1">
      <c r="A106" s="182" t="s">
        <v>105</v>
      </c>
      <c r="B106" s="205" t="s">
        <v>104</v>
      </c>
      <c r="C106" s="206">
        <f>計算準備②!J107</f>
        <v>0</v>
      </c>
      <c r="D106" s="207">
        <f>$C106*各種係数!C106</f>
        <v>0</v>
      </c>
      <c r="E106" s="207">
        <f>$C106*各種係数!D106</f>
        <v>0</v>
      </c>
      <c r="F106" s="207">
        <f>$C106*各種係数!E106</f>
        <v>0</v>
      </c>
      <c r="G106" s="207">
        <f>$C106*各種係数!F106</f>
        <v>0</v>
      </c>
      <c r="H106" s="207">
        <f>$C106*各種係数!G106</f>
        <v>0</v>
      </c>
      <c r="I106" s="207">
        <f>$C106*各種係数!H106</f>
        <v>0</v>
      </c>
      <c r="J106" s="207">
        <f>$C106*各種係数!I106</f>
        <v>0</v>
      </c>
      <c r="K106" s="207">
        <f>$C106*各種係数!J106</f>
        <v>0</v>
      </c>
      <c r="L106" s="207">
        <f>$C106*各種係数!K106</f>
        <v>0</v>
      </c>
      <c r="M106" s="207">
        <f t="shared" si="24"/>
        <v>0</v>
      </c>
      <c r="N106" s="207"/>
      <c r="O106" s="208">
        <f>M106*各種係数!N106</f>
        <v>0</v>
      </c>
      <c r="P106" s="208">
        <v>0</v>
      </c>
      <c r="Q106" s="208">
        <f>O106*各種係数!O106</f>
        <v>0</v>
      </c>
      <c r="R106" s="208">
        <f>O106*各種係数!P106</f>
        <v>0</v>
      </c>
      <c r="S106" s="208">
        <f>R106*各種係数!Q106</f>
        <v>0</v>
      </c>
      <c r="T106" s="208">
        <f>O106*各種係数!S106</f>
        <v>0</v>
      </c>
      <c r="U106" s="208">
        <f>O106*各種係数!T106</f>
        <v>0</v>
      </c>
      <c r="V106" s="207">
        <f>P106*各種係数!M106</f>
        <v>0</v>
      </c>
      <c r="W106" s="210">
        <v>0</v>
      </c>
      <c r="X106" s="210">
        <v>0</v>
      </c>
      <c r="Y106" s="210">
        <f>W106*各種係数!O106</f>
        <v>0</v>
      </c>
      <c r="Z106" s="210">
        <f>W106*各種係数!P106</f>
        <v>0</v>
      </c>
      <c r="AA106" s="210">
        <f>Z106*各種係数!Q106</f>
        <v>0</v>
      </c>
      <c r="AB106" s="210">
        <f>W106*各種係数!S106</f>
        <v>0</v>
      </c>
      <c r="AC106" s="210">
        <f>W106*各種係数!T106</f>
        <v>0</v>
      </c>
      <c r="AD106" s="207"/>
      <c r="AE106" s="207">
        <f>$AD$114*各種係数!R106</f>
        <v>0</v>
      </c>
      <c r="AF106" s="207">
        <f>AE106*各種係数!M106</f>
        <v>0</v>
      </c>
      <c r="AG106" s="212">
        <v>0</v>
      </c>
      <c r="AH106" s="212">
        <v>0</v>
      </c>
      <c r="AI106" s="212">
        <f>AG106*各種係数!O106</f>
        <v>0</v>
      </c>
      <c r="AJ106" s="212">
        <f>AG106*各種係数!P106</f>
        <v>0</v>
      </c>
      <c r="AK106" s="212">
        <f>AJ106*各種係数!Q106</f>
        <v>0</v>
      </c>
      <c r="AL106" s="212">
        <f>AG106*各種係数!S106</f>
        <v>0</v>
      </c>
      <c r="AM106" s="212">
        <f>AG106*各種係数!T106</f>
        <v>0</v>
      </c>
      <c r="AN106" s="204" t="str">
        <f t="shared" si="17"/>
        <v>671</v>
      </c>
      <c r="AO106" s="205" t="str">
        <f t="shared" si="17"/>
        <v>宿泊業</v>
      </c>
      <c r="AP106" s="207">
        <f t="shared" si="12"/>
        <v>0</v>
      </c>
      <c r="AQ106" s="207">
        <f t="shared" si="12"/>
        <v>0</v>
      </c>
      <c r="AR106" s="207">
        <f t="shared" si="12"/>
        <v>0</v>
      </c>
      <c r="AS106" s="207">
        <f t="shared" si="11"/>
        <v>0</v>
      </c>
      <c r="AT106" s="207">
        <f t="shared" si="11"/>
        <v>0</v>
      </c>
      <c r="AU106" s="207">
        <f t="shared" si="11"/>
        <v>0</v>
      </c>
      <c r="AV106" s="207">
        <f t="shared" si="11"/>
        <v>0</v>
      </c>
      <c r="AW106" s="214"/>
      <c r="AX106" s="214"/>
      <c r="AY106" s="215">
        <f>RANK(AP106,$AP$6:$AP$113)+COUNTIF($AP$6:AP106,AP106)-1</f>
        <v>101</v>
      </c>
      <c r="AZ106" s="216" t="str">
        <f t="shared" si="18"/>
        <v>671</v>
      </c>
      <c r="BA106" s="217" t="str">
        <f t="shared" si="18"/>
        <v>宿泊業</v>
      </c>
      <c r="BB106" s="218">
        <v>101</v>
      </c>
      <c r="BC106" s="218" t="str">
        <f t="shared" si="13"/>
        <v>671</v>
      </c>
      <c r="BD106" s="219" t="str">
        <f t="shared" si="14"/>
        <v>宿泊業</v>
      </c>
      <c r="BE106" s="208">
        <f t="shared" si="19"/>
        <v>0</v>
      </c>
      <c r="BF106" s="220">
        <f t="shared" si="20"/>
        <v>0</v>
      </c>
      <c r="BG106" s="212">
        <f t="shared" si="21"/>
        <v>0</v>
      </c>
      <c r="BH106" s="207">
        <f t="shared" si="15"/>
        <v>0</v>
      </c>
    </row>
    <row r="107" spans="1:60" s="1" customFormat="1" ht="19.899999999999999" customHeight="1">
      <c r="A107" s="182" t="s">
        <v>103</v>
      </c>
      <c r="B107" s="205" t="s">
        <v>102</v>
      </c>
      <c r="C107" s="206">
        <f>計算準備②!J108</f>
        <v>0</v>
      </c>
      <c r="D107" s="207">
        <f>$C107*各種係数!C107</f>
        <v>0</v>
      </c>
      <c r="E107" s="207">
        <f>$C107*各種係数!D107</f>
        <v>0</v>
      </c>
      <c r="F107" s="207">
        <f>$C107*各種係数!E107</f>
        <v>0</v>
      </c>
      <c r="G107" s="207">
        <f>$C107*各種係数!F107</f>
        <v>0</v>
      </c>
      <c r="H107" s="207">
        <f>$C107*各種係数!G107</f>
        <v>0</v>
      </c>
      <c r="I107" s="207">
        <f>$C107*各種係数!H107</f>
        <v>0</v>
      </c>
      <c r="J107" s="207">
        <f>$C107*各種係数!I107</f>
        <v>0</v>
      </c>
      <c r="K107" s="207">
        <f>$C107*各種係数!J107</f>
        <v>0</v>
      </c>
      <c r="L107" s="207">
        <f>$C107*各種係数!K107</f>
        <v>0</v>
      </c>
      <c r="M107" s="207">
        <f t="shared" si="24"/>
        <v>0</v>
      </c>
      <c r="N107" s="207"/>
      <c r="O107" s="208">
        <f>M107*各種係数!N107</f>
        <v>0</v>
      </c>
      <c r="P107" s="208">
        <v>0</v>
      </c>
      <c r="Q107" s="208">
        <f>O107*各種係数!O107</f>
        <v>0</v>
      </c>
      <c r="R107" s="208">
        <f>O107*各種係数!P107</f>
        <v>0</v>
      </c>
      <c r="S107" s="208">
        <f>R107*各種係数!Q107</f>
        <v>0</v>
      </c>
      <c r="T107" s="208">
        <f>O107*各種係数!S107</f>
        <v>0</v>
      </c>
      <c r="U107" s="208">
        <f>O107*各種係数!T107</f>
        <v>0</v>
      </c>
      <c r="V107" s="207">
        <f>P107*各種係数!M107</f>
        <v>0</v>
      </c>
      <c r="W107" s="210">
        <v>0</v>
      </c>
      <c r="X107" s="210">
        <v>0</v>
      </c>
      <c r="Y107" s="210">
        <f>W107*各種係数!O107</f>
        <v>0</v>
      </c>
      <c r="Z107" s="210">
        <f>W107*各種係数!P107</f>
        <v>0</v>
      </c>
      <c r="AA107" s="210">
        <f>Z107*各種係数!Q107</f>
        <v>0</v>
      </c>
      <c r="AB107" s="210">
        <f>W107*各種係数!S107</f>
        <v>0</v>
      </c>
      <c r="AC107" s="210">
        <f>W107*各種係数!T107</f>
        <v>0</v>
      </c>
      <c r="AD107" s="207"/>
      <c r="AE107" s="207">
        <f>$AD$114*各種係数!R107</f>
        <v>0</v>
      </c>
      <c r="AF107" s="207">
        <f>AE107*各種係数!M107</f>
        <v>0</v>
      </c>
      <c r="AG107" s="212">
        <v>0</v>
      </c>
      <c r="AH107" s="212">
        <v>0</v>
      </c>
      <c r="AI107" s="212">
        <f>AG107*各種係数!O107</f>
        <v>0</v>
      </c>
      <c r="AJ107" s="212">
        <f>AG107*各種係数!P107</f>
        <v>0</v>
      </c>
      <c r="AK107" s="212">
        <f>AJ107*各種係数!Q107</f>
        <v>0</v>
      </c>
      <c r="AL107" s="212">
        <f>AG107*各種係数!S107</f>
        <v>0</v>
      </c>
      <c r="AM107" s="212">
        <f>AG107*各種係数!T107</f>
        <v>0</v>
      </c>
      <c r="AN107" s="204" t="str">
        <f t="shared" si="17"/>
        <v>672</v>
      </c>
      <c r="AO107" s="205" t="str">
        <f t="shared" si="17"/>
        <v>飲食サービス</v>
      </c>
      <c r="AP107" s="207">
        <f t="shared" si="12"/>
        <v>0</v>
      </c>
      <c r="AQ107" s="207">
        <f t="shared" si="12"/>
        <v>0</v>
      </c>
      <c r="AR107" s="207">
        <f t="shared" si="12"/>
        <v>0</v>
      </c>
      <c r="AS107" s="207">
        <f t="shared" si="11"/>
        <v>0</v>
      </c>
      <c r="AT107" s="207">
        <f t="shared" si="11"/>
        <v>0</v>
      </c>
      <c r="AU107" s="207">
        <f t="shared" si="11"/>
        <v>0</v>
      </c>
      <c r="AV107" s="207">
        <f t="shared" si="11"/>
        <v>0</v>
      </c>
      <c r="AW107" s="214"/>
      <c r="AX107" s="214"/>
      <c r="AY107" s="215">
        <f>RANK(AP107,$AP$6:$AP$113)+COUNTIF($AP$6:AP107,AP107)-1</f>
        <v>102</v>
      </c>
      <c r="AZ107" s="216" t="str">
        <f t="shared" si="18"/>
        <v>672</v>
      </c>
      <c r="BA107" s="217" t="str">
        <f t="shared" si="18"/>
        <v>飲食サービス</v>
      </c>
      <c r="BB107" s="218">
        <v>102</v>
      </c>
      <c r="BC107" s="218" t="str">
        <f t="shared" si="13"/>
        <v>672</v>
      </c>
      <c r="BD107" s="219" t="str">
        <f t="shared" si="14"/>
        <v>飲食サービス</v>
      </c>
      <c r="BE107" s="208">
        <f t="shared" si="19"/>
        <v>0</v>
      </c>
      <c r="BF107" s="220">
        <f t="shared" si="20"/>
        <v>0</v>
      </c>
      <c r="BG107" s="212">
        <f t="shared" si="21"/>
        <v>0</v>
      </c>
      <c r="BH107" s="207">
        <f t="shared" si="15"/>
        <v>0</v>
      </c>
    </row>
    <row r="108" spans="1:60" s="1" customFormat="1" ht="19.899999999999999" customHeight="1">
      <c r="A108" s="182" t="s">
        <v>66</v>
      </c>
      <c r="B108" s="205" t="s">
        <v>65</v>
      </c>
      <c r="C108" s="206">
        <f>計算準備②!J109</f>
        <v>0</v>
      </c>
      <c r="D108" s="207">
        <f>$C108*各種係数!C108</f>
        <v>0</v>
      </c>
      <c r="E108" s="207">
        <f>$C108*各種係数!D108</f>
        <v>0</v>
      </c>
      <c r="F108" s="207">
        <f>$C108*各種係数!E108</f>
        <v>0</v>
      </c>
      <c r="G108" s="207">
        <f>$C108*各種係数!F108</f>
        <v>0</v>
      </c>
      <c r="H108" s="207">
        <f>$C108*各種係数!G108</f>
        <v>0</v>
      </c>
      <c r="I108" s="207">
        <f>$C108*各種係数!H108</f>
        <v>0</v>
      </c>
      <c r="J108" s="207">
        <f>$C108*各種係数!I108</f>
        <v>0</v>
      </c>
      <c r="K108" s="207">
        <f>$C108*各種係数!J108</f>
        <v>0</v>
      </c>
      <c r="L108" s="207">
        <f>$C108*各種係数!K108</f>
        <v>0</v>
      </c>
      <c r="M108" s="207">
        <f t="shared" si="24"/>
        <v>0</v>
      </c>
      <c r="N108" s="207"/>
      <c r="O108" s="208">
        <f>M108*各種係数!N108</f>
        <v>0</v>
      </c>
      <c r="P108" s="208">
        <v>0</v>
      </c>
      <c r="Q108" s="208">
        <f>O108*各種係数!O108</f>
        <v>0</v>
      </c>
      <c r="R108" s="208">
        <f>O108*各種係数!P108</f>
        <v>0</v>
      </c>
      <c r="S108" s="208">
        <f>R108*各種係数!Q108</f>
        <v>0</v>
      </c>
      <c r="T108" s="208">
        <f>O108*各種係数!S108</f>
        <v>0</v>
      </c>
      <c r="U108" s="208">
        <f>O108*各種係数!T108</f>
        <v>0</v>
      </c>
      <c r="V108" s="207">
        <f>P108*各種係数!M108</f>
        <v>0</v>
      </c>
      <c r="W108" s="210">
        <v>0</v>
      </c>
      <c r="X108" s="210">
        <v>0</v>
      </c>
      <c r="Y108" s="210">
        <f>W108*各種係数!O108</f>
        <v>0</v>
      </c>
      <c r="Z108" s="210">
        <f>W108*各種係数!P108</f>
        <v>0</v>
      </c>
      <c r="AA108" s="210">
        <f>Z108*各種係数!Q108</f>
        <v>0</v>
      </c>
      <c r="AB108" s="210">
        <f>W108*各種係数!S108</f>
        <v>0</v>
      </c>
      <c r="AC108" s="210">
        <f>W108*各種係数!T108</f>
        <v>0</v>
      </c>
      <c r="AD108" s="207"/>
      <c r="AE108" s="207">
        <f>$AD$114*各種係数!R108</f>
        <v>0</v>
      </c>
      <c r="AF108" s="207">
        <f>AE108*各種係数!M108</f>
        <v>0</v>
      </c>
      <c r="AG108" s="212">
        <v>0</v>
      </c>
      <c r="AH108" s="212">
        <v>0</v>
      </c>
      <c r="AI108" s="212">
        <f>AG108*各種係数!O108</f>
        <v>0</v>
      </c>
      <c r="AJ108" s="212">
        <f>AG108*各種係数!P108</f>
        <v>0</v>
      </c>
      <c r="AK108" s="212">
        <f>AJ108*各種係数!Q108</f>
        <v>0</v>
      </c>
      <c r="AL108" s="212">
        <f>AG108*各種係数!S108</f>
        <v>0</v>
      </c>
      <c r="AM108" s="212">
        <f>AG108*各種係数!T108</f>
        <v>0</v>
      </c>
      <c r="AN108" s="204" t="str">
        <f t="shared" si="17"/>
        <v>673</v>
      </c>
      <c r="AO108" s="205" t="str">
        <f t="shared" si="17"/>
        <v>洗濯・理容・美容・浴場業</v>
      </c>
      <c r="AP108" s="207">
        <f t="shared" si="12"/>
        <v>0</v>
      </c>
      <c r="AQ108" s="207">
        <f t="shared" si="12"/>
        <v>0</v>
      </c>
      <c r="AR108" s="207">
        <f t="shared" si="12"/>
        <v>0</v>
      </c>
      <c r="AS108" s="207">
        <f t="shared" si="11"/>
        <v>0</v>
      </c>
      <c r="AT108" s="207">
        <f t="shared" si="11"/>
        <v>0</v>
      </c>
      <c r="AU108" s="207">
        <f t="shared" si="11"/>
        <v>0</v>
      </c>
      <c r="AV108" s="207">
        <f t="shared" si="11"/>
        <v>0</v>
      </c>
      <c r="AW108" s="214"/>
      <c r="AX108" s="214"/>
      <c r="AY108" s="215">
        <f>RANK(AP108,$AP$6:$AP$113)+COUNTIF($AP$6:AP108,AP108)-1</f>
        <v>103</v>
      </c>
      <c r="AZ108" s="216" t="str">
        <f t="shared" si="18"/>
        <v>673</v>
      </c>
      <c r="BA108" s="217" t="str">
        <f t="shared" si="18"/>
        <v>洗濯・理容・美容・浴場業</v>
      </c>
      <c r="BB108" s="218">
        <v>103</v>
      </c>
      <c r="BC108" s="218" t="str">
        <f t="shared" si="13"/>
        <v>673</v>
      </c>
      <c r="BD108" s="219" t="str">
        <f t="shared" si="14"/>
        <v>洗濯・理容・美容・浴場業</v>
      </c>
      <c r="BE108" s="208">
        <f t="shared" si="19"/>
        <v>0</v>
      </c>
      <c r="BF108" s="220">
        <f t="shared" si="20"/>
        <v>0</v>
      </c>
      <c r="BG108" s="212">
        <f t="shared" si="21"/>
        <v>0</v>
      </c>
      <c r="BH108" s="207">
        <f t="shared" si="15"/>
        <v>0</v>
      </c>
    </row>
    <row r="109" spans="1:60" s="1" customFormat="1" ht="19.899999999999999" customHeight="1">
      <c r="A109" s="182" t="s">
        <v>64</v>
      </c>
      <c r="B109" s="205" t="s">
        <v>63</v>
      </c>
      <c r="C109" s="206">
        <f>計算準備②!J110</f>
        <v>0</v>
      </c>
      <c r="D109" s="207">
        <f>$C109*各種係数!C109</f>
        <v>0</v>
      </c>
      <c r="E109" s="207">
        <f>$C109*各種係数!D109</f>
        <v>0</v>
      </c>
      <c r="F109" s="207">
        <f>$C109*各種係数!E109</f>
        <v>0</v>
      </c>
      <c r="G109" s="207">
        <f>$C109*各種係数!F109</f>
        <v>0</v>
      </c>
      <c r="H109" s="207">
        <f>$C109*各種係数!G109</f>
        <v>0</v>
      </c>
      <c r="I109" s="207">
        <f>$C109*各種係数!H109</f>
        <v>0</v>
      </c>
      <c r="J109" s="207">
        <f>$C109*各種係数!I109</f>
        <v>0</v>
      </c>
      <c r="K109" s="207">
        <f>$C109*各種係数!J109</f>
        <v>0</v>
      </c>
      <c r="L109" s="207">
        <f>$C109*各種係数!K109</f>
        <v>0</v>
      </c>
      <c r="M109" s="207">
        <f t="shared" si="24"/>
        <v>0</v>
      </c>
      <c r="N109" s="207"/>
      <c r="O109" s="208">
        <f>M109*各種係数!N109</f>
        <v>0</v>
      </c>
      <c r="P109" s="208">
        <v>0</v>
      </c>
      <c r="Q109" s="208">
        <f>O109*各種係数!O109</f>
        <v>0</v>
      </c>
      <c r="R109" s="208">
        <f>O109*各種係数!P109</f>
        <v>0</v>
      </c>
      <c r="S109" s="208">
        <f>R109*各種係数!Q109</f>
        <v>0</v>
      </c>
      <c r="T109" s="208">
        <f>O109*各種係数!S109</f>
        <v>0</v>
      </c>
      <c r="U109" s="208">
        <f>O109*各種係数!T109</f>
        <v>0</v>
      </c>
      <c r="V109" s="207">
        <f>P109*各種係数!M109</f>
        <v>0</v>
      </c>
      <c r="W109" s="210">
        <v>0</v>
      </c>
      <c r="X109" s="210">
        <v>0</v>
      </c>
      <c r="Y109" s="210">
        <f>W109*各種係数!O109</f>
        <v>0</v>
      </c>
      <c r="Z109" s="210">
        <f>W109*各種係数!P109</f>
        <v>0</v>
      </c>
      <c r="AA109" s="210">
        <f>Z109*各種係数!Q109</f>
        <v>0</v>
      </c>
      <c r="AB109" s="210">
        <f>W109*各種係数!S109</f>
        <v>0</v>
      </c>
      <c r="AC109" s="210">
        <f>W109*各種係数!T109</f>
        <v>0</v>
      </c>
      <c r="AD109" s="207"/>
      <c r="AE109" s="207">
        <f>$AD$114*各種係数!R109</f>
        <v>0</v>
      </c>
      <c r="AF109" s="207">
        <f>AE109*各種係数!M109</f>
        <v>0</v>
      </c>
      <c r="AG109" s="212">
        <v>0</v>
      </c>
      <c r="AH109" s="212">
        <v>0</v>
      </c>
      <c r="AI109" s="212">
        <f>AG109*各種係数!O109</f>
        <v>0</v>
      </c>
      <c r="AJ109" s="212">
        <f>AG109*各種係数!P109</f>
        <v>0</v>
      </c>
      <c r="AK109" s="212">
        <f>AJ109*各種係数!Q109</f>
        <v>0</v>
      </c>
      <c r="AL109" s="212">
        <f>AG109*各種係数!S109</f>
        <v>0</v>
      </c>
      <c r="AM109" s="212">
        <f>AG109*各種係数!T109</f>
        <v>0</v>
      </c>
      <c r="AN109" s="204" t="str">
        <f t="shared" si="17"/>
        <v>674</v>
      </c>
      <c r="AO109" s="205" t="str">
        <f t="shared" si="17"/>
        <v>娯楽サービス</v>
      </c>
      <c r="AP109" s="207">
        <f t="shared" si="12"/>
        <v>0</v>
      </c>
      <c r="AQ109" s="207">
        <f t="shared" si="12"/>
        <v>0</v>
      </c>
      <c r="AR109" s="207">
        <f t="shared" si="12"/>
        <v>0</v>
      </c>
      <c r="AS109" s="207">
        <f t="shared" si="11"/>
        <v>0</v>
      </c>
      <c r="AT109" s="207">
        <f t="shared" si="11"/>
        <v>0</v>
      </c>
      <c r="AU109" s="207">
        <f t="shared" si="11"/>
        <v>0</v>
      </c>
      <c r="AV109" s="207">
        <f t="shared" si="11"/>
        <v>0</v>
      </c>
      <c r="AW109" s="214"/>
      <c r="AX109" s="214"/>
      <c r="AY109" s="215">
        <f>RANK(AP109,$AP$6:$AP$113)+COUNTIF($AP$6:AP109,AP109)-1</f>
        <v>104</v>
      </c>
      <c r="AZ109" s="216" t="str">
        <f t="shared" si="18"/>
        <v>674</v>
      </c>
      <c r="BA109" s="217" t="str">
        <f t="shared" si="18"/>
        <v>娯楽サービス</v>
      </c>
      <c r="BB109" s="218">
        <v>104</v>
      </c>
      <c r="BC109" s="218" t="str">
        <f t="shared" si="13"/>
        <v>674</v>
      </c>
      <c r="BD109" s="219" t="str">
        <f t="shared" si="14"/>
        <v>娯楽サービス</v>
      </c>
      <c r="BE109" s="208">
        <f t="shared" si="19"/>
        <v>0</v>
      </c>
      <c r="BF109" s="220">
        <f t="shared" si="20"/>
        <v>0</v>
      </c>
      <c r="BG109" s="212">
        <f t="shared" si="21"/>
        <v>0</v>
      </c>
      <c r="BH109" s="207">
        <f t="shared" si="15"/>
        <v>0</v>
      </c>
    </row>
    <row r="110" spans="1:60" s="1" customFormat="1" ht="19.899999999999999" customHeight="1">
      <c r="A110" s="182" t="s">
        <v>385</v>
      </c>
      <c r="B110" s="205" t="s">
        <v>386</v>
      </c>
      <c r="C110" s="206">
        <f>計算準備②!J111</f>
        <v>0</v>
      </c>
      <c r="D110" s="207">
        <f>$C110*各種係数!C110</f>
        <v>0</v>
      </c>
      <c r="E110" s="207">
        <f>$C110*各種係数!D110</f>
        <v>0</v>
      </c>
      <c r="F110" s="207">
        <f>$C110*各種係数!E110</f>
        <v>0</v>
      </c>
      <c r="G110" s="207">
        <f>$C110*各種係数!F110</f>
        <v>0</v>
      </c>
      <c r="H110" s="207">
        <f>$C110*各種係数!G110</f>
        <v>0</v>
      </c>
      <c r="I110" s="207">
        <f>$C110*各種係数!H110</f>
        <v>0</v>
      </c>
      <c r="J110" s="207">
        <f>$C110*各種係数!I110</f>
        <v>0</v>
      </c>
      <c r="K110" s="207">
        <f>$C110*各種係数!J110</f>
        <v>0</v>
      </c>
      <c r="L110" s="207">
        <f>$C110*各種係数!K110</f>
        <v>0</v>
      </c>
      <c r="M110" s="207">
        <f t="shared" si="24"/>
        <v>0</v>
      </c>
      <c r="N110" s="207"/>
      <c r="O110" s="208">
        <f>M110*各種係数!N110</f>
        <v>0</v>
      </c>
      <c r="P110" s="208">
        <v>0</v>
      </c>
      <c r="Q110" s="208">
        <f>O110*各種係数!O110</f>
        <v>0</v>
      </c>
      <c r="R110" s="208">
        <f>O110*各種係数!P110</f>
        <v>0</v>
      </c>
      <c r="S110" s="208">
        <f>R110*各種係数!Q110</f>
        <v>0</v>
      </c>
      <c r="T110" s="208">
        <f>O110*各種係数!S110</f>
        <v>0</v>
      </c>
      <c r="U110" s="208">
        <f>O110*各種係数!T110</f>
        <v>0</v>
      </c>
      <c r="V110" s="207">
        <f>P110*各種係数!M110</f>
        <v>0</v>
      </c>
      <c r="W110" s="210">
        <v>0</v>
      </c>
      <c r="X110" s="210">
        <v>0</v>
      </c>
      <c r="Y110" s="210">
        <f>W110*各種係数!O110</f>
        <v>0</v>
      </c>
      <c r="Z110" s="210">
        <f>W110*各種係数!P110</f>
        <v>0</v>
      </c>
      <c r="AA110" s="210">
        <f>Z110*各種係数!Q110</f>
        <v>0</v>
      </c>
      <c r="AB110" s="210">
        <f>W110*各種係数!S110</f>
        <v>0</v>
      </c>
      <c r="AC110" s="210">
        <f>W110*各種係数!T110</f>
        <v>0</v>
      </c>
      <c r="AD110" s="207"/>
      <c r="AE110" s="207">
        <f>$AD$114*各種係数!R110</f>
        <v>0</v>
      </c>
      <c r="AF110" s="207">
        <f>AE110*各種係数!M110</f>
        <v>0</v>
      </c>
      <c r="AG110" s="212">
        <v>0</v>
      </c>
      <c r="AH110" s="212">
        <v>0</v>
      </c>
      <c r="AI110" s="212">
        <f>AG110*各種係数!O110</f>
        <v>0</v>
      </c>
      <c r="AJ110" s="212">
        <f>AG110*各種係数!P110</f>
        <v>0</v>
      </c>
      <c r="AK110" s="212">
        <f>AJ110*各種係数!Q110</f>
        <v>0</v>
      </c>
      <c r="AL110" s="212">
        <f>AG110*各種係数!S110</f>
        <v>0</v>
      </c>
      <c r="AM110" s="212">
        <f>AG110*各種係数!T110</f>
        <v>0</v>
      </c>
      <c r="AN110" s="204" t="str">
        <f t="shared" si="17"/>
        <v>675</v>
      </c>
      <c r="AO110" s="205" t="str">
        <f t="shared" si="17"/>
        <v>獣医業</v>
      </c>
      <c r="AP110" s="207">
        <f t="shared" si="12"/>
        <v>0</v>
      </c>
      <c r="AQ110" s="207">
        <f t="shared" si="12"/>
        <v>0</v>
      </c>
      <c r="AR110" s="207">
        <f t="shared" si="12"/>
        <v>0</v>
      </c>
      <c r="AS110" s="207">
        <f t="shared" si="11"/>
        <v>0</v>
      </c>
      <c r="AT110" s="207">
        <f t="shared" si="11"/>
        <v>0</v>
      </c>
      <c r="AU110" s="207">
        <f t="shared" si="11"/>
        <v>0</v>
      </c>
      <c r="AV110" s="207">
        <f t="shared" si="11"/>
        <v>0</v>
      </c>
      <c r="AW110" s="214"/>
      <c r="AX110" s="214"/>
      <c r="AY110" s="215">
        <f>RANK(AP110,$AP$6:$AP$113)+COUNTIF($AP$6:AP110,AP110)-1</f>
        <v>105</v>
      </c>
      <c r="AZ110" s="216" t="str">
        <f t="shared" si="18"/>
        <v>675</v>
      </c>
      <c r="BA110" s="217" t="str">
        <f t="shared" si="18"/>
        <v>獣医業</v>
      </c>
      <c r="BB110" s="218">
        <v>105</v>
      </c>
      <c r="BC110" s="218" t="str">
        <f t="shared" si="13"/>
        <v>675</v>
      </c>
      <c r="BD110" s="219" t="str">
        <f t="shared" si="14"/>
        <v>獣医業</v>
      </c>
      <c r="BE110" s="208">
        <f t="shared" si="19"/>
        <v>0</v>
      </c>
      <c r="BF110" s="220">
        <f t="shared" si="20"/>
        <v>0</v>
      </c>
      <c r="BG110" s="212">
        <f t="shared" si="21"/>
        <v>0</v>
      </c>
      <c r="BH110" s="207">
        <f t="shared" si="15"/>
        <v>0</v>
      </c>
    </row>
    <row r="111" spans="1:60" s="1" customFormat="1" ht="19.899999999999999" customHeight="1">
      <c r="A111" s="182" t="s">
        <v>109</v>
      </c>
      <c r="B111" s="205" t="s">
        <v>108</v>
      </c>
      <c r="C111" s="206">
        <f>計算準備②!J112</f>
        <v>0</v>
      </c>
      <c r="D111" s="207">
        <f>$C111*各種係数!C111</f>
        <v>0</v>
      </c>
      <c r="E111" s="207">
        <f>$C111*各種係数!D111</f>
        <v>0</v>
      </c>
      <c r="F111" s="207">
        <f>$C111*各種係数!E111</f>
        <v>0</v>
      </c>
      <c r="G111" s="207">
        <f>$C111*各種係数!F111</f>
        <v>0</v>
      </c>
      <c r="H111" s="207">
        <f>$C111*各種係数!G111</f>
        <v>0</v>
      </c>
      <c r="I111" s="207">
        <f>$C111*各種係数!H111</f>
        <v>0</v>
      </c>
      <c r="J111" s="207">
        <f>$C111*各種係数!I111</f>
        <v>0</v>
      </c>
      <c r="K111" s="207">
        <f>$C111*各種係数!J111</f>
        <v>0</v>
      </c>
      <c r="L111" s="207">
        <f>$C111*各種係数!K111</f>
        <v>0</v>
      </c>
      <c r="M111" s="207">
        <f t="shared" si="24"/>
        <v>0</v>
      </c>
      <c r="N111" s="207"/>
      <c r="O111" s="208">
        <f>M111*各種係数!N111</f>
        <v>0</v>
      </c>
      <c r="P111" s="208">
        <v>0</v>
      </c>
      <c r="Q111" s="208">
        <f>O111*各種係数!O111</f>
        <v>0</v>
      </c>
      <c r="R111" s="208">
        <f>O111*各種係数!P111</f>
        <v>0</v>
      </c>
      <c r="S111" s="208">
        <f>R111*各種係数!Q111</f>
        <v>0</v>
      </c>
      <c r="T111" s="208">
        <f>O111*各種係数!S111</f>
        <v>0</v>
      </c>
      <c r="U111" s="208">
        <f>O111*各種係数!T111</f>
        <v>0</v>
      </c>
      <c r="V111" s="207">
        <f>P111*各種係数!M111</f>
        <v>0</v>
      </c>
      <c r="W111" s="210">
        <v>0</v>
      </c>
      <c r="X111" s="210">
        <v>0</v>
      </c>
      <c r="Y111" s="210">
        <f>W111*各種係数!O111</f>
        <v>0</v>
      </c>
      <c r="Z111" s="210">
        <f>W111*各種係数!P111</f>
        <v>0</v>
      </c>
      <c r="AA111" s="210">
        <f>Z111*各種係数!Q111</f>
        <v>0</v>
      </c>
      <c r="AB111" s="210">
        <f>W111*各種係数!S111</f>
        <v>0</v>
      </c>
      <c r="AC111" s="210">
        <f>W111*各種係数!T111</f>
        <v>0</v>
      </c>
      <c r="AD111" s="207"/>
      <c r="AE111" s="207">
        <f>$AD$114*各種係数!R111</f>
        <v>0</v>
      </c>
      <c r="AF111" s="207">
        <f>AE111*各種係数!M111</f>
        <v>0</v>
      </c>
      <c r="AG111" s="212">
        <v>0</v>
      </c>
      <c r="AH111" s="212">
        <v>0</v>
      </c>
      <c r="AI111" s="212">
        <f>AG111*各種係数!O111</f>
        <v>0</v>
      </c>
      <c r="AJ111" s="212">
        <f>AG111*各種係数!P111</f>
        <v>0</v>
      </c>
      <c r="AK111" s="212">
        <f>AJ111*各種係数!Q111</f>
        <v>0</v>
      </c>
      <c r="AL111" s="212">
        <f>AG111*各種係数!S111</f>
        <v>0</v>
      </c>
      <c r="AM111" s="212">
        <f>AG111*各種係数!T111</f>
        <v>0</v>
      </c>
      <c r="AN111" s="204" t="str">
        <f t="shared" si="17"/>
        <v>679</v>
      </c>
      <c r="AO111" s="205" t="str">
        <f t="shared" si="17"/>
        <v>その他の対個人サービス</v>
      </c>
      <c r="AP111" s="207">
        <f t="shared" si="12"/>
        <v>0</v>
      </c>
      <c r="AQ111" s="207">
        <f t="shared" si="12"/>
        <v>0</v>
      </c>
      <c r="AR111" s="207">
        <f t="shared" si="12"/>
        <v>0</v>
      </c>
      <c r="AS111" s="207">
        <f t="shared" si="11"/>
        <v>0</v>
      </c>
      <c r="AT111" s="207">
        <f t="shared" si="11"/>
        <v>0</v>
      </c>
      <c r="AU111" s="207">
        <f t="shared" si="11"/>
        <v>0</v>
      </c>
      <c r="AV111" s="207">
        <f t="shared" si="11"/>
        <v>0</v>
      </c>
      <c r="AW111" s="214"/>
      <c r="AX111" s="214"/>
      <c r="AY111" s="215">
        <f>RANK(AP111,$AP$6:$AP$113)+COUNTIF($AP$6:AP111,AP111)-1</f>
        <v>106</v>
      </c>
      <c r="AZ111" s="216" t="str">
        <f t="shared" si="18"/>
        <v>679</v>
      </c>
      <c r="BA111" s="217" t="str">
        <f t="shared" si="18"/>
        <v>その他の対個人サービス</v>
      </c>
      <c r="BB111" s="218">
        <v>106</v>
      </c>
      <c r="BC111" s="218" t="str">
        <f t="shared" si="13"/>
        <v>679</v>
      </c>
      <c r="BD111" s="219" t="str">
        <f t="shared" si="14"/>
        <v>その他の対個人サービス</v>
      </c>
      <c r="BE111" s="208">
        <f t="shared" si="19"/>
        <v>0</v>
      </c>
      <c r="BF111" s="220">
        <f t="shared" si="20"/>
        <v>0</v>
      </c>
      <c r="BG111" s="212">
        <f t="shared" si="21"/>
        <v>0</v>
      </c>
      <c r="BH111" s="207">
        <f t="shared" si="15"/>
        <v>0</v>
      </c>
    </row>
    <row r="112" spans="1:60" s="1" customFormat="1" ht="19.899999999999999" customHeight="1">
      <c r="A112" s="182" t="s">
        <v>107</v>
      </c>
      <c r="B112" s="205" t="s">
        <v>28</v>
      </c>
      <c r="C112" s="206">
        <f>計算準備②!J113</f>
        <v>0</v>
      </c>
      <c r="D112" s="207">
        <f>$C112*各種係数!C112</f>
        <v>0</v>
      </c>
      <c r="E112" s="207">
        <f>$C112*各種係数!D112</f>
        <v>0</v>
      </c>
      <c r="F112" s="207">
        <f>$C112*各種係数!E112</f>
        <v>0</v>
      </c>
      <c r="G112" s="207">
        <f>$C112*各種係数!F112</f>
        <v>0</v>
      </c>
      <c r="H112" s="207">
        <f>$C112*各種係数!G112</f>
        <v>0</v>
      </c>
      <c r="I112" s="207">
        <f>$C112*各種係数!H112</f>
        <v>0</v>
      </c>
      <c r="J112" s="207">
        <f>$C112*各種係数!I112</f>
        <v>0</v>
      </c>
      <c r="K112" s="207">
        <f>$C112*各種係数!J112</f>
        <v>0</v>
      </c>
      <c r="L112" s="207">
        <f>$C112*各種係数!K112</f>
        <v>0</v>
      </c>
      <c r="M112" s="207">
        <f t="shared" si="24"/>
        <v>0</v>
      </c>
      <c r="N112" s="207"/>
      <c r="O112" s="208">
        <f>M112*各種係数!N112</f>
        <v>0</v>
      </c>
      <c r="P112" s="208">
        <v>0</v>
      </c>
      <c r="Q112" s="208">
        <f>O112*各種係数!O112</f>
        <v>0</v>
      </c>
      <c r="R112" s="208">
        <f>O112*各種係数!P112</f>
        <v>0</v>
      </c>
      <c r="S112" s="208">
        <f>R112*各種係数!Q112</f>
        <v>0</v>
      </c>
      <c r="T112" s="208">
        <f>O112*各種係数!S112</f>
        <v>0</v>
      </c>
      <c r="U112" s="208">
        <f>O112*各種係数!T112</f>
        <v>0</v>
      </c>
      <c r="V112" s="207">
        <f>P112*各種係数!M112</f>
        <v>0</v>
      </c>
      <c r="W112" s="210">
        <v>0</v>
      </c>
      <c r="X112" s="210">
        <v>0</v>
      </c>
      <c r="Y112" s="210">
        <f>W112*各種係数!O112</f>
        <v>0</v>
      </c>
      <c r="Z112" s="210">
        <f>W112*各種係数!P112</f>
        <v>0</v>
      </c>
      <c r="AA112" s="210">
        <f>Z112*各種係数!Q112</f>
        <v>0</v>
      </c>
      <c r="AB112" s="210">
        <f>W112*各種係数!S112</f>
        <v>0</v>
      </c>
      <c r="AC112" s="210">
        <f>W112*各種係数!T112</f>
        <v>0</v>
      </c>
      <c r="AD112" s="207"/>
      <c r="AE112" s="207">
        <f>$AD$114*各種係数!R112</f>
        <v>0</v>
      </c>
      <c r="AF112" s="207">
        <f>AE112*各種係数!M112</f>
        <v>0</v>
      </c>
      <c r="AG112" s="212">
        <v>0</v>
      </c>
      <c r="AH112" s="212">
        <v>0</v>
      </c>
      <c r="AI112" s="212">
        <f>AG112*各種係数!O112</f>
        <v>0</v>
      </c>
      <c r="AJ112" s="212">
        <f>AG112*各種係数!P112</f>
        <v>0</v>
      </c>
      <c r="AK112" s="212">
        <f>AJ112*各種係数!Q112</f>
        <v>0</v>
      </c>
      <c r="AL112" s="212">
        <f>AG112*各種係数!S112</f>
        <v>0</v>
      </c>
      <c r="AM112" s="212">
        <f>AG112*各種係数!T112</f>
        <v>0</v>
      </c>
      <c r="AN112" s="204" t="str">
        <f t="shared" si="17"/>
        <v>681</v>
      </c>
      <c r="AO112" s="205" t="str">
        <f t="shared" si="17"/>
        <v>事務用品</v>
      </c>
      <c r="AP112" s="207">
        <f t="shared" si="12"/>
        <v>0</v>
      </c>
      <c r="AQ112" s="207">
        <f t="shared" si="12"/>
        <v>0</v>
      </c>
      <c r="AR112" s="207">
        <f t="shared" si="12"/>
        <v>0</v>
      </c>
      <c r="AS112" s="207">
        <f t="shared" si="11"/>
        <v>0</v>
      </c>
      <c r="AT112" s="207">
        <f t="shared" si="11"/>
        <v>0</v>
      </c>
      <c r="AU112" s="207">
        <f t="shared" si="11"/>
        <v>0</v>
      </c>
      <c r="AV112" s="207">
        <f t="shared" si="11"/>
        <v>0</v>
      </c>
      <c r="AW112" s="214"/>
      <c r="AX112" s="214"/>
      <c r="AY112" s="215">
        <f>RANK(AP112,$AP$6:$AP$113)+COUNTIF($AP$6:AP112,AP112)-1</f>
        <v>107</v>
      </c>
      <c r="AZ112" s="216" t="str">
        <f t="shared" si="18"/>
        <v>681</v>
      </c>
      <c r="BA112" s="217" t="str">
        <f t="shared" si="18"/>
        <v>事務用品</v>
      </c>
      <c r="BB112" s="218">
        <v>107</v>
      </c>
      <c r="BC112" s="218" t="str">
        <f t="shared" si="13"/>
        <v>681</v>
      </c>
      <c r="BD112" s="219" t="str">
        <f t="shared" si="14"/>
        <v>事務用品</v>
      </c>
      <c r="BE112" s="208">
        <f t="shared" si="19"/>
        <v>0</v>
      </c>
      <c r="BF112" s="220">
        <f t="shared" si="20"/>
        <v>0</v>
      </c>
      <c r="BG112" s="212">
        <f t="shared" si="21"/>
        <v>0</v>
      </c>
      <c r="BH112" s="207">
        <f t="shared" si="15"/>
        <v>0</v>
      </c>
    </row>
    <row r="113" spans="1:60" s="1" customFormat="1" ht="19.899999999999999" customHeight="1" thickBot="1">
      <c r="A113" s="222" t="s">
        <v>106</v>
      </c>
      <c r="B113" s="223" t="s">
        <v>29</v>
      </c>
      <c r="C113" s="224">
        <f>計算準備②!J114</f>
        <v>0</v>
      </c>
      <c r="D113" s="225">
        <f>$C113*各種係数!C113</f>
        <v>0</v>
      </c>
      <c r="E113" s="225">
        <f>$C113*各種係数!D113</f>
        <v>0</v>
      </c>
      <c r="F113" s="225">
        <f>$C113*各種係数!E113</f>
        <v>0</v>
      </c>
      <c r="G113" s="225">
        <f>$C113*各種係数!F113</f>
        <v>0</v>
      </c>
      <c r="H113" s="225">
        <f>$C113*各種係数!G113</f>
        <v>0</v>
      </c>
      <c r="I113" s="225">
        <f>$C113*各種係数!H113</f>
        <v>0</v>
      </c>
      <c r="J113" s="225">
        <f>$C113*各種係数!I113</f>
        <v>0</v>
      </c>
      <c r="K113" s="225">
        <f>$C113*各種係数!J113</f>
        <v>0</v>
      </c>
      <c r="L113" s="225">
        <f>$C113*各種係数!K113</f>
        <v>0</v>
      </c>
      <c r="M113" s="225">
        <f t="shared" si="24"/>
        <v>0</v>
      </c>
      <c r="N113" s="225"/>
      <c r="O113" s="209">
        <f>M113*各種係数!N113</f>
        <v>0</v>
      </c>
      <c r="P113" s="209">
        <v>0</v>
      </c>
      <c r="Q113" s="209">
        <f>O113*各種係数!O113</f>
        <v>0</v>
      </c>
      <c r="R113" s="209">
        <f>O113*各種係数!P113</f>
        <v>0</v>
      </c>
      <c r="S113" s="209">
        <f>R113*各種係数!Q113</f>
        <v>0</v>
      </c>
      <c r="T113" s="209">
        <f>O113*各種係数!S113</f>
        <v>0</v>
      </c>
      <c r="U113" s="209">
        <f>O113*各種係数!T113</f>
        <v>0</v>
      </c>
      <c r="V113" s="225">
        <f>P113*各種係数!M113</f>
        <v>0</v>
      </c>
      <c r="W113" s="211">
        <v>0</v>
      </c>
      <c r="X113" s="211">
        <v>0</v>
      </c>
      <c r="Y113" s="211">
        <f>W113*各種係数!O113</f>
        <v>0</v>
      </c>
      <c r="Z113" s="211">
        <f>W113*各種係数!P113</f>
        <v>0</v>
      </c>
      <c r="AA113" s="211">
        <f>Z113*各種係数!Q113</f>
        <v>0</v>
      </c>
      <c r="AB113" s="211">
        <f>W113*各種係数!S113</f>
        <v>0</v>
      </c>
      <c r="AC113" s="211">
        <f>W113*各種係数!T113</f>
        <v>0</v>
      </c>
      <c r="AD113" s="225"/>
      <c r="AE113" s="225">
        <f>$AD$114*各種係数!R113</f>
        <v>0</v>
      </c>
      <c r="AF113" s="225">
        <f>AE113*各種係数!M113</f>
        <v>0</v>
      </c>
      <c r="AG113" s="213">
        <v>0</v>
      </c>
      <c r="AH113" s="213">
        <v>0</v>
      </c>
      <c r="AI113" s="213">
        <f>AG113*各種係数!O113</f>
        <v>0</v>
      </c>
      <c r="AJ113" s="213">
        <f>AG113*各種係数!P113</f>
        <v>0</v>
      </c>
      <c r="AK113" s="213">
        <f>AJ113*各種係数!Q113</f>
        <v>0</v>
      </c>
      <c r="AL113" s="213">
        <f>AG113*各種係数!S113</f>
        <v>0</v>
      </c>
      <c r="AM113" s="213">
        <f>AG113*各種係数!T113</f>
        <v>0</v>
      </c>
      <c r="AN113" s="226" t="str">
        <f t="shared" si="17"/>
        <v>691</v>
      </c>
      <c r="AO113" s="223" t="str">
        <f t="shared" si="17"/>
        <v>分類不明</v>
      </c>
      <c r="AP113" s="225">
        <f t="shared" si="12"/>
        <v>0</v>
      </c>
      <c r="AQ113" s="225">
        <f t="shared" si="12"/>
        <v>0</v>
      </c>
      <c r="AR113" s="225">
        <f t="shared" si="12"/>
        <v>0</v>
      </c>
      <c r="AS113" s="225">
        <f t="shared" si="11"/>
        <v>0</v>
      </c>
      <c r="AT113" s="225">
        <f t="shared" si="11"/>
        <v>0</v>
      </c>
      <c r="AU113" s="225">
        <f t="shared" si="11"/>
        <v>0</v>
      </c>
      <c r="AV113" s="225">
        <f t="shared" si="11"/>
        <v>0</v>
      </c>
      <c r="AW113" s="214"/>
      <c r="AX113" s="214"/>
      <c r="AY113" s="227">
        <f>RANK(AP113,$AP$6:$AP$113)+COUNTIF($AP$6:AP113,AP113)-1</f>
        <v>108</v>
      </c>
      <c r="AZ113" s="228" t="str">
        <f t="shared" si="18"/>
        <v>691</v>
      </c>
      <c r="BA113" s="229" t="str">
        <f t="shared" si="18"/>
        <v>分類不明</v>
      </c>
      <c r="BB113" s="230">
        <v>108</v>
      </c>
      <c r="BC113" s="230" t="str">
        <f t="shared" si="13"/>
        <v>691</v>
      </c>
      <c r="BD113" s="231" t="str">
        <f t="shared" si="14"/>
        <v>分類不明</v>
      </c>
      <c r="BE113" s="209">
        <f t="shared" si="19"/>
        <v>0</v>
      </c>
      <c r="BF113" s="232">
        <f t="shared" si="20"/>
        <v>0</v>
      </c>
      <c r="BG113" s="213">
        <f t="shared" si="21"/>
        <v>0</v>
      </c>
      <c r="BH113" s="225">
        <f t="shared" si="15"/>
        <v>0</v>
      </c>
    </row>
    <row r="114" spans="1:60" s="1" customFormat="1" ht="19.899999999999999" customHeight="1" thickTop="1">
      <c r="A114" s="233" t="s">
        <v>387</v>
      </c>
      <c r="B114" s="234"/>
      <c r="C114" s="235">
        <f>SUM(C6:C113)</f>
        <v>0</v>
      </c>
      <c r="D114" s="236">
        <f t="shared" ref="D114:AC114" si="25">SUM(D6:D113)</f>
        <v>0</v>
      </c>
      <c r="E114" s="236">
        <f t="shared" si="25"/>
        <v>0</v>
      </c>
      <c r="F114" s="236">
        <f t="shared" si="25"/>
        <v>0</v>
      </c>
      <c r="G114" s="236">
        <f t="shared" si="25"/>
        <v>0</v>
      </c>
      <c r="H114" s="236">
        <f t="shared" si="25"/>
        <v>0</v>
      </c>
      <c r="I114" s="236">
        <f t="shared" si="25"/>
        <v>0</v>
      </c>
      <c r="J114" s="236">
        <f t="shared" si="25"/>
        <v>0</v>
      </c>
      <c r="K114" s="236">
        <f t="shared" si="25"/>
        <v>0</v>
      </c>
      <c r="L114" s="236">
        <f t="shared" si="25"/>
        <v>0</v>
      </c>
      <c r="M114" s="237">
        <f>SUM(M6:M113)</f>
        <v>0</v>
      </c>
      <c r="N114" s="237"/>
      <c r="O114" s="238">
        <f t="shared" si="25"/>
        <v>0</v>
      </c>
      <c r="P114" s="238">
        <f t="shared" si="25"/>
        <v>0</v>
      </c>
      <c r="Q114" s="238">
        <f t="shared" si="25"/>
        <v>0</v>
      </c>
      <c r="R114" s="238">
        <f t="shared" si="25"/>
        <v>0</v>
      </c>
      <c r="S114" s="238">
        <f t="shared" si="25"/>
        <v>0</v>
      </c>
      <c r="T114" s="238">
        <f t="shared" si="25"/>
        <v>0</v>
      </c>
      <c r="U114" s="238">
        <f t="shared" si="25"/>
        <v>0</v>
      </c>
      <c r="V114" s="237">
        <f t="shared" si="25"/>
        <v>0</v>
      </c>
      <c r="W114" s="239">
        <f t="shared" si="25"/>
        <v>0</v>
      </c>
      <c r="X114" s="239">
        <f t="shared" si="25"/>
        <v>0</v>
      </c>
      <c r="Y114" s="239">
        <f t="shared" si="25"/>
        <v>0</v>
      </c>
      <c r="Z114" s="239">
        <f t="shared" si="25"/>
        <v>0</v>
      </c>
      <c r="AA114" s="239">
        <f t="shared" si="25"/>
        <v>0</v>
      </c>
      <c r="AB114" s="239">
        <f t="shared" si="25"/>
        <v>0</v>
      </c>
      <c r="AC114" s="239">
        <f t="shared" si="25"/>
        <v>0</v>
      </c>
      <c r="AD114" s="237">
        <f>(S114+AA114)*各種係数!Y18</f>
        <v>0</v>
      </c>
      <c r="AE114" s="237">
        <f t="shared" ref="AE114:AV114" si="26">SUM(AE6:AE113)</f>
        <v>0</v>
      </c>
      <c r="AF114" s="237">
        <f t="shared" si="26"/>
        <v>0</v>
      </c>
      <c r="AG114" s="240">
        <f t="shared" si="26"/>
        <v>0</v>
      </c>
      <c r="AH114" s="240">
        <f t="shared" si="26"/>
        <v>0</v>
      </c>
      <c r="AI114" s="240">
        <f t="shared" si="26"/>
        <v>0</v>
      </c>
      <c r="AJ114" s="240">
        <f t="shared" si="26"/>
        <v>0</v>
      </c>
      <c r="AK114" s="240">
        <f t="shared" si="26"/>
        <v>0</v>
      </c>
      <c r="AL114" s="240">
        <f t="shared" si="26"/>
        <v>0</v>
      </c>
      <c r="AM114" s="240">
        <f t="shared" si="26"/>
        <v>0</v>
      </c>
      <c r="AN114" s="233" t="str">
        <f t="shared" ref="AN114" si="27">A114</f>
        <v>　　　産　　　　　　　　業　　　　　　　　計</v>
      </c>
      <c r="AO114" s="234" t="str">
        <f>A114</f>
        <v>　　　産　　　　　　　　業　　　　　　　　計</v>
      </c>
      <c r="AP114" s="237">
        <f t="shared" si="26"/>
        <v>0</v>
      </c>
      <c r="AQ114" s="237">
        <f t="shared" si="26"/>
        <v>0</v>
      </c>
      <c r="AR114" s="237">
        <f t="shared" si="26"/>
        <v>0</v>
      </c>
      <c r="AS114" s="237">
        <f t="shared" si="26"/>
        <v>0</v>
      </c>
      <c r="AT114" s="237">
        <f t="shared" ref="AT114" si="28">SUM(AT6:AT113)</f>
        <v>0</v>
      </c>
      <c r="AU114" s="237">
        <f t="shared" si="26"/>
        <v>0</v>
      </c>
      <c r="AV114" s="237">
        <f t="shared" si="26"/>
        <v>0</v>
      </c>
      <c r="AY114" s="241" t="s">
        <v>388</v>
      </c>
    </row>
    <row r="115" spans="1:60" ht="19.899999999999999" customHeight="1">
      <c r="A115" s="242"/>
      <c r="B115" s="243"/>
      <c r="C115" s="244"/>
      <c r="D115" s="245"/>
      <c r="E115" s="245"/>
      <c r="F115" s="245"/>
      <c r="G115" s="245"/>
      <c r="H115" s="245"/>
      <c r="I115" s="245"/>
      <c r="J115" s="245"/>
      <c r="K115" s="245"/>
      <c r="L115" s="245"/>
      <c r="M115" s="245"/>
      <c r="N115" s="245"/>
    </row>
    <row r="116" spans="1:60" ht="19.899999999999999" customHeight="1"/>
  </sheetData>
  <mergeCells count="17">
    <mergeCell ref="C2:N2"/>
    <mergeCell ref="O2:U2"/>
    <mergeCell ref="W2:AC2"/>
    <mergeCell ref="AG2:AM2"/>
    <mergeCell ref="AP2:AV2"/>
    <mergeCell ref="BD4:BD5"/>
    <mergeCell ref="BB3:BD3"/>
    <mergeCell ref="A4:A5"/>
    <mergeCell ref="B4:B5"/>
    <mergeCell ref="D4:E4"/>
    <mergeCell ref="F4:L4"/>
    <mergeCell ref="AN4:AN5"/>
    <mergeCell ref="AO4:AO5"/>
    <mergeCell ref="AZ4:AZ5"/>
    <mergeCell ref="BA4:BA5"/>
    <mergeCell ref="BC4:BC5"/>
    <mergeCell ref="AY3:BA3"/>
  </mergeCells>
  <phoneticPr fontId="3"/>
  <pageMargins left="0.25" right="0.25" top="0.75" bottom="0.75" header="0.3" footer="0.3"/>
  <pageSetup paperSize="8" scale="33" fitToWidth="0" orientation="landscape" r:id="rId1"/>
  <headerFooter alignWithMargins="0">
    <oddHeader>&amp;C&amp;A</oddHeader>
    <oddFooter>&amp;C&amp;P</oddFooter>
  </headerFooter>
  <colBreaks count="3" manualBreakCount="3">
    <brk id="14" max="114" man="1"/>
    <brk id="39" max="113" man="1"/>
    <brk id="48" max="11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2AFE-242D-404D-B138-C95E0AF5C6CA}">
  <sheetPr codeName="Sheet13">
    <pageSetUpPr fitToPage="1"/>
  </sheetPr>
  <dimension ref="A1:FN123"/>
  <sheetViews>
    <sheetView showGridLines="0" view="pageBreakPreview" zoomScaleNormal="100" zoomScaleSheetLayoutView="100" workbookViewId="0"/>
  </sheetViews>
  <sheetFormatPr defaultRowHeight="16.5"/>
  <cols>
    <col min="1" max="1" width="4" style="246" bestFit="1" customWidth="1"/>
    <col min="2" max="2" width="30.75" style="247" customWidth="1"/>
    <col min="3" max="110" width="15.75" style="3" customWidth="1"/>
    <col min="111" max="111" width="12.375" style="3" bestFit="1" customWidth="1"/>
    <col min="112" max="120" width="9" style="4"/>
    <col min="121" max="326" width="9" style="3"/>
    <col min="327" max="327" width="4" style="3" bestFit="1" customWidth="1"/>
    <col min="328" max="328" width="26.75" style="3" customWidth="1"/>
    <col min="329" max="366" width="12.75" style="3" customWidth="1"/>
    <col min="367" max="368" width="12.375" style="3" bestFit="1" customWidth="1"/>
    <col min="369" max="582" width="9" style="3"/>
    <col min="583" max="583" width="4" style="3" bestFit="1" customWidth="1"/>
    <col min="584" max="584" width="26.75" style="3" customWidth="1"/>
    <col min="585" max="622" width="12.75" style="3" customWidth="1"/>
    <col min="623" max="624" width="12.375" style="3" bestFit="1" customWidth="1"/>
    <col min="625" max="838" width="9" style="3"/>
    <col min="839" max="839" width="4" style="3" bestFit="1" customWidth="1"/>
    <col min="840" max="840" width="26.75" style="3" customWidth="1"/>
    <col min="841" max="878" width="12.75" style="3" customWidth="1"/>
    <col min="879" max="880" width="12.375" style="3" bestFit="1" customWidth="1"/>
    <col min="881" max="1094" width="9" style="3"/>
    <col min="1095" max="1095" width="4" style="3" bestFit="1" customWidth="1"/>
    <col min="1096" max="1096" width="26.75" style="3" customWidth="1"/>
    <col min="1097" max="1134" width="12.75" style="3" customWidth="1"/>
    <col min="1135" max="1136" width="12.375" style="3" bestFit="1" customWidth="1"/>
    <col min="1137" max="1350" width="9" style="3"/>
    <col min="1351" max="1351" width="4" style="3" bestFit="1" customWidth="1"/>
    <col min="1352" max="1352" width="26.75" style="3" customWidth="1"/>
    <col min="1353" max="1390" width="12.75" style="3" customWidth="1"/>
    <col min="1391" max="1392" width="12.375" style="3" bestFit="1" customWidth="1"/>
    <col min="1393" max="1606" width="9" style="3"/>
    <col min="1607" max="1607" width="4" style="3" bestFit="1" customWidth="1"/>
    <col min="1608" max="1608" width="26.75" style="3" customWidth="1"/>
    <col min="1609" max="1646" width="12.75" style="3" customWidth="1"/>
    <col min="1647" max="1648" width="12.375" style="3" bestFit="1" customWidth="1"/>
    <col min="1649" max="1862" width="9" style="3"/>
    <col min="1863" max="1863" width="4" style="3" bestFit="1" customWidth="1"/>
    <col min="1864" max="1864" width="26.75" style="3" customWidth="1"/>
    <col min="1865" max="1902" width="12.75" style="3" customWidth="1"/>
    <col min="1903" max="1904" width="12.375" style="3" bestFit="1" customWidth="1"/>
    <col min="1905" max="2118" width="9" style="3"/>
    <col min="2119" max="2119" width="4" style="3" bestFit="1" customWidth="1"/>
    <col min="2120" max="2120" width="26.75" style="3" customWidth="1"/>
    <col min="2121" max="2158" width="12.75" style="3" customWidth="1"/>
    <col min="2159" max="2160" width="12.375" style="3" bestFit="1" customWidth="1"/>
    <col min="2161" max="2374" width="9" style="3"/>
    <col min="2375" max="2375" width="4" style="3" bestFit="1" customWidth="1"/>
    <col min="2376" max="2376" width="26.75" style="3" customWidth="1"/>
    <col min="2377" max="2414" width="12.75" style="3" customWidth="1"/>
    <col min="2415" max="2416" width="12.375" style="3" bestFit="1" customWidth="1"/>
    <col min="2417" max="2630" width="9" style="3"/>
    <col min="2631" max="2631" width="4" style="3" bestFit="1" customWidth="1"/>
    <col min="2632" max="2632" width="26.75" style="3" customWidth="1"/>
    <col min="2633" max="2670" width="12.75" style="3" customWidth="1"/>
    <col min="2671" max="2672" width="12.375" style="3" bestFit="1" customWidth="1"/>
    <col min="2673" max="2886" width="9" style="3"/>
    <col min="2887" max="2887" width="4" style="3" bestFit="1" customWidth="1"/>
    <col min="2888" max="2888" width="26.75" style="3" customWidth="1"/>
    <col min="2889" max="2926" width="12.75" style="3" customWidth="1"/>
    <col min="2927" max="2928" width="12.375" style="3" bestFit="1" customWidth="1"/>
    <col min="2929" max="3142" width="9" style="3"/>
    <col min="3143" max="3143" width="4" style="3" bestFit="1" customWidth="1"/>
    <col min="3144" max="3144" width="26.75" style="3" customWidth="1"/>
    <col min="3145" max="3182" width="12.75" style="3" customWidth="1"/>
    <col min="3183" max="3184" width="12.375" style="3" bestFit="1" customWidth="1"/>
    <col min="3185" max="3398" width="9" style="3"/>
    <col min="3399" max="3399" width="4" style="3" bestFit="1" customWidth="1"/>
    <col min="3400" max="3400" width="26.75" style="3" customWidth="1"/>
    <col min="3401" max="3438" width="12.75" style="3" customWidth="1"/>
    <col min="3439" max="3440" width="12.375" style="3" bestFit="1" customWidth="1"/>
    <col min="3441" max="3654" width="9" style="3"/>
    <col min="3655" max="3655" width="4" style="3" bestFit="1" customWidth="1"/>
    <col min="3656" max="3656" width="26.75" style="3" customWidth="1"/>
    <col min="3657" max="3694" width="12.75" style="3" customWidth="1"/>
    <col min="3695" max="3696" width="12.375" style="3" bestFit="1" customWidth="1"/>
    <col min="3697" max="3910" width="9" style="3"/>
    <col min="3911" max="3911" width="4" style="3" bestFit="1" customWidth="1"/>
    <col min="3912" max="3912" width="26.75" style="3" customWidth="1"/>
    <col min="3913" max="3950" width="12.75" style="3" customWidth="1"/>
    <col min="3951" max="3952" width="12.375" style="3" bestFit="1" customWidth="1"/>
    <col min="3953" max="4166" width="9" style="3"/>
    <col min="4167" max="4167" width="4" style="3" bestFit="1" customWidth="1"/>
    <col min="4168" max="4168" width="26.75" style="3" customWidth="1"/>
    <col min="4169" max="4206" width="12.75" style="3" customWidth="1"/>
    <col min="4207" max="4208" width="12.375" style="3" bestFit="1" customWidth="1"/>
    <col min="4209" max="4422" width="9" style="3"/>
    <col min="4423" max="4423" width="4" style="3" bestFit="1" customWidth="1"/>
    <col min="4424" max="4424" width="26.75" style="3" customWidth="1"/>
    <col min="4425" max="4462" width="12.75" style="3" customWidth="1"/>
    <col min="4463" max="4464" width="12.375" style="3" bestFit="1" customWidth="1"/>
    <col min="4465" max="4678" width="9" style="3"/>
    <col min="4679" max="4679" width="4" style="3" bestFit="1" customWidth="1"/>
    <col min="4680" max="4680" width="26.75" style="3" customWidth="1"/>
    <col min="4681" max="4718" width="12.75" style="3" customWidth="1"/>
    <col min="4719" max="4720" width="12.375" style="3" bestFit="1" customWidth="1"/>
    <col min="4721" max="4934" width="9" style="3"/>
    <col min="4935" max="4935" width="4" style="3" bestFit="1" customWidth="1"/>
    <col min="4936" max="4936" width="26.75" style="3" customWidth="1"/>
    <col min="4937" max="4974" width="12.75" style="3" customWidth="1"/>
    <col min="4975" max="4976" width="12.375" style="3" bestFit="1" customWidth="1"/>
    <col min="4977" max="5190" width="9" style="3"/>
    <col min="5191" max="5191" width="4" style="3" bestFit="1" customWidth="1"/>
    <col min="5192" max="5192" width="26.75" style="3" customWidth="1"/>
    <col min="5193" max="5230" width="12.75" style="3" customWidth="1"/>
    <col min="5231" max="5232" width="12.375" style="3" bestFit="1" customWidth="1"/>
    <col min="5233" max="5446" width="9" style="3"/>
    <col min="5447" max="5447" width="4" style="3" bestFit="1" customWidth="1"/>
    <col min="5448" max="5448" width="26.75" style="3" customWidth="1"/>
    <col min="5449" max="5486" width="12.75" style="3" customWidth="1"/>
    <col min="5487" max="5488" width="12.375" style="3" bestFit="1" customWidth="1"/>
    <col min="5489" max="5702" width="9" style="3"/>
    <col min="5703" max="5703" width="4" style="3" bestFit="1" customWidth="1"/>
    <col min="5704" max="5704" width="26.75" style="3" customWidth="1"/>
    <col min="5705" max="5742" width="12.75" style="3" customWidth="1"/>
    <col min="5743" max="5744" width="12.375" style="3" bestFit="1" customWidth="1"/>
    <col min="5745" max="5958" width="9" style="3"/>
    <col min="5959" max="5959" width="4" style="3" bestFit="1" customWidth="1"/>
    <col min="5960" max="5960" width="26.75" style="3" customWidth="1"/>
    <col min="5961" max="5998" width="12.75" style="3" customWidth="1"/>
    <col min="5999" max="6000" width="12.375" style="3" bestFit="1" customWidth="1"/>
    <col min="6001" max="6214" width="9" style="3"/>
    <col min="6215" max="6215" width="4" style="3" bestFit="1" customWidth="1"/>
    <col min="6216" max="6216" width="26.75" style="3" customWidth="1"/>
    <col min="6217" max="6254" width="12.75" style="3" customWidth="1"/>
    <col min="6255" max="6256" width="12.375" style="3" bestFit="1" customWidth="1"/>
    <col min="6257" max="6470" width="9" style="3"/>
    <col min="6471" max="6471" width="4" style="3" bestFit="1" customWidth="1"/>
    <col min="6472" max="6472" width="26.75" style="3" customWidth="1"/>
    <col min="6473" max="6510" width="12.75" style="3" customWidth="1"/>
    <col min="6511" max="6512" width="12.375" style="3" bestFit="1" customWidth="1"/>
    <col min="6513" max="6726" width="9" style="3"/>
    <col min="6727" max="6727" width="4" style="3" bestFit="1" customWidth="1"/>
    <col min="6728" max="6728" width="26.75" style="3" customWidth="1"/>
    <col min="6729" max="6766" width="12.75" style="3" customWidth="1"/>
    <col min="6767" max="6768" width="12.375" style="3" bestFit="1" customWidth="1"/>
    <col min="6769" max="6982" width="9" style="3"/>
    <col min="6983" max="6983" width="4" style="3" bestFit="1" customWidth="1"/>
    <col min="6984" max="6984" width="26.75" style="3" customWidth="1"/>
    <col min="6985" max="7022" width="12.75" style="3" customWidth="1"/>
    <col min="7023" max="7024" width="12.375" style="3" bestFit="1" customWidth="1"/>
    <col min="7025" max="7238" width="9" style="3"/>
    <col min="7239" max="7239" width="4" style="3" bestFit="1" customWidth="1"/>
    <col min="7240" max="7240" width="26.75" style="3" customWidth="1"/>
    <col min="7241" max="7278" width="12.75" style="3" customWidth="1"/>
    <col min="7279" max="7280" width="12.375" style="3" bestFit="1" customWidth="1"/>
    <col min="7281" max="7494" width="9" style="3"/>
    <col min="7495" max="7495" width="4" style="3" bestFit="1" customWidth="1"/>
    <col min="7496" max="7496" width="26.75" style="3" customWidth="1"/>
    <col min="7497" max="7534" width="12.75" style="3" customWidth="1"/>
    <col min="7535" max="7536" width="12.375" style="3" bestFit="1" customWidth="1"/>
    <col min="7537" max="7750" width="9" style="3"/>
    <col min="7751" max="7751" width="4" style="3" bestFit="1" customWidth="1"/>
    <col min="7752" max="7752" width="26.75" style="3" customWidth="1"/>
    <col min="7753" max="7790" width="12.75" style="3" customWidth="1"/>
    <col min="7791" max="7792" width="12.375" style="3" bestFit="1" customWidth="1"/>
    <col min="7793" max="8006" width="9" style="3"/>
    <col min="8007" max="8007" width="4" style="3" bestFit="1" customWidth="1"/>
    <col min="8008" max="8008" width="26.75" style="3" customWidth="1"/>
    <col min="8009" max="8046" width="12.75" style="3" customWidth="1"/>
    <col min="8047" max="8048" width="12.375" style="3" bestFit="1" customWidth="1"/>
    <col min="8049" max="8262" width="9" style="3"/>
    <col min="8263" max="8263" width="4" style="3" bestFit="1" customWidth="1"/>
    <col min="8264" max="8264" width="26.75" style="3" customWidth="1"/>
    <col min="8265" max="8302" width="12.75" style="3" customWidth="1"/>
    <col min="8303" max="8304" width="12.375" style="3" bestFit="1" customWidth="1"/>
    <col min="8305" max="8518" width="9" style="3"/>
    <col min="8519" max="8519" width="4" style="3" bestFit="1" customWidth="1"/>
    <col min="8520" max="8520" width="26.75" style="3" customWidth="1"/>
    <col min="8521" max="8558" width="12.75" style="3" customWidth="1"/>
    <col min="8559" max="8560" width="12.375" style="3" bestFit="1" customWidth="1"/>
    <col min="8561" max="8774" width="9" style="3"/>
    <col min="8775" max="8775" width="4" style="3" bestFit="1" customWidth="1"/>
    <col min="8776" max="8776" width="26.75" style="3" customWidth="1"/>
    <col min="8777" max="8814" width="12.75" style="3" customWidth="1"/>
    <col min="8815" max="8816" width="12.375" style="3" bestFit="1" customWidth="1"/>
    <col min="8817" max="9030" width="9" style="3"/>
    <col min="9031" max="9031" width="4" style="3" bestFit="1" customWidth="1"/>
    <col min="9032" max="9032" width="26.75" style="3" customWidth="1"/>
    <col min="9033" max="9070" width="12.75" style="3" customWidth="1"/>
    <col min="9071" max="9072" width="12.375" style="3" bestFit="1" customWidth="1"/>
    <col min="9073" max="9286" width="9" style="3"/>
    <col min="9287" max="9287" width="4" style="3" bestFit="1" customWidth="1"/>
    <col min="9288" max="9288" width="26.75" style="3" customWidth="1"/>
    <col min="9289" max="9326" width="12.75" style="3" customWidth="1"/>
    <col min="9327" max="9328" width="12.375" style="3" bestFit="1" customWidth="1"/>
    <col min="9329" max="9542" width="9" style="3"/>
    <col min="9543" max="9543" width="4" style="3" bestFit="1" customWidth="1"/>
    <col min="9544" max="9544" width="26.75" style="3" customWidth="1"/>
    <col min="9545" max="9582" width="12.75" style="3" customWidth="1"/>
    <col min="9583" max="9584" width="12.375" style="3" bestFit="1" customWidth="1"/>
    <col min="9585" max="9798" width="9" style="3"/>
    <col min="9799" max="9799" width="4" style="3" bestFit="1" customWidth="1"/>
    <col min="9800" max="9800" width="26.75" style="3" customWidth="1"/>
    <col min="9801" max="9838" width="12.75" style="3" customWidth="1"/>
    <col min="9839" max="9840" width="12.375" style="3" bestFit="1" customWidth="1"/>
    <col min="9841" max="10054" width="9" style="3"/>
    <col min="10055" max="10055" width="4" style="3" bestFit="1" customWidth="1"/>
    <col min="10056" max="10056" width="26.75" style="3" customWidth="1"/>
    <col min="10057" max="10094" width="12.75" style="3" customWidth="1"/>
    <col min="10095" max="10096" width="12.375" style="3" bestFit="1" customWidth="1"/>
    <col min="10097" max="10310" width="9" style="3"/>
    <col min="10311" max="10311" width="4" style="3" bestFit="1" customWidth="1"/>
    <col min="10312" max="10312" width="26.75" style="3" customWidth="1"/>
    <col min="10313" max="10350" width="12.75" style="3" customWidth="1"/>
    <col min="10351" max="10352" width="12.375" style="3" bestFit="1" customWidth="1"/>
    <col min="10353" max="10566" width="9" style="3"/>
    <col min="10567" max="10567" width="4" style="3" bestFit="1" customWidth="1"/>
    <col min="10568" max="10568" width="26.75" style="3" customWidth="1"/>
    <col min="10569" max="10606" width="12.75" style="3" customWidth="1"/>
    <col min="10607" max="10608" width="12.375" style="3" bestFit="1" customWidth="1"/>
    <col min="10609" max="10822" width="9" style="3"/>
    <col min="10823" max="10823" width="4" style="3" bestFit="1" customWidth="1"/>
    <col min="10824" max="10824" width="26.75" style="3" customWidth="1"/>
    <col min="10825" max="10862" width="12.75" style="3" customWidth="1"/>
    <col min="10863" max="10864" width="12.375" style="3" bestFit="1" customWidth="1"/>
    <col min="10865" max="11078" width="9" style="3"/>
    <col min="11079" max="11079" width="4" style="3" bestFit="1" customWidth="1"/>
    <col min="11080" max="11080" width="26.75" style="3" customWidth="1"/>
    <col min="11081" max="11118" width="12.75" style="3" customWidth="1"/>
    <col min="11119" max="11120" width="12.375" style="3" bestFit="1" customWidth="1"/>
    <col min="11121" max="11334" width="9" style="3"/>
    <col min="11335" max="11335" width="4" style="3" bestFit="1" customWidth="1"/>
    <col min="11336" max="11336" width="26.75" style="3" customWidth="1"/>
    <col min="11337" max="11374" width="12.75" style="3" customWidth="1"/>
    <col min="11375" max="11376" width="12.375" style="3" bestFit="1" customWidth="1"/>
    <col min="11377" max="11590" width="9" style="3"/>
    <col min="11591" max="11591" width="4" style="3" bestFit="1" customWidth="1"/>
    <col min="11592" max="11592" width="26.75" style="3" customWidth="1"/>
    <col min="11593" max="11630" width="12.75" style="3" customWidth="1"/>
    <col min="11631" max="11632" width="12.375" style="3" bestFit="1" customWidth="1"/>
    <col min="11633" max="11846" width="9" style="3"/>
    <col min="11847" max="11847" width="4" style="3" bestFit="1" customWidth="1"/>
    <col min="11848" max="11848" width="26.75" style="3" customWidth="1"/>
    <col min="11849" max="11886" width="12.75" style="3" customWidth="1"/>
    <col min="11887" max="11888" width="12.375" style="3" bestFit="1" customWidth="1"/>
    <col min="11889" max="12102" width="9" style="3"/>
    <col min="12103" max="12103" width="4" style="3" bestFit="1" customWidth="1"/>
    <col min="12104" max="12104" width="26.75" style="3" customWidth="1"/>
    <col min="12105" max="12142" width="12.75" style="3" customWidth="1"/>
    <col min="12143" max="12144" width="12.375" style="3" bestFit="1" customWidth="1"/>
    <col min="12145" max="12358" width="9" style="3"/>
    <col min="12359" max="12359" width="4" style="3" bestFit="1" customWidth="1"/>
    <col min="12360" max="12360" width="26.75" style="3" customWidth="1"/>
    <col min="12361" max="12398" width="12.75" style="3" customWidth="1"/>
    <col min="12399" max="12400" width="12.375" style="3" bestFit="1" customWidth="1"/>
    <col min="12401" max="12614" width="9" style="3"/>
    <col min="12615" max="12615" width="4" style="3" bestFit="1" customWidth="1"/>
    <col min="12616" max="12616" width="26.75" style="3" customWidth="1"/>
    <col min="12617" max="12654" width="12.75" style="3" customWidth="1"/>
    <col min="12655" max="12656" width="12.375" style="3" bestFit="1" customWidth="1"/>
    <col min="12657" max="12870" width="9" style="3"/>
    <col min="12871" max="12871" width="4" style="3" bestFit="1" customWidth="1"/>
    <col min="12872" max="12872" width="26.75" style="3" customWidth="1"/>
    <col min="12873" max="12910" width="12.75" style="3" customWidth="1"/>
    <col min="12911" max="12912" width="12.375" style="3" bestFit="1" customWidth="1"/>
    <col min="12913" max="13126" width="9" style="3"/>
    <col min="13127" max="13127" width="4" style="3" bestFit="1" customWidth="1"/>
    <col min="13128" max="13128" width="26.75" style="3" customWidth="1"/>
    <col min="13129" max="13166" width="12.75" style="3" customWidth="1"/>
    <col min="13167" max="13168" width="12.375" style="3" bestFit="1" customWidth="1"/>
    <col min="13169" max="13382" width="9" style="3"/>
    <col min="13383" max="13383" width="4" style="3" bestFit="1" customWidth="1"/>
    <col min="13384" max="13384" width="26.75" style="3" customWidth="1"/>
    <col min="13385" max="13422" width="12.75" style="3" customWidth="1"/>
    <col min="13423" max="13424" width="12.375" style="3" bestFit="1" customWidth="1"/>
    <col min="13425" max="13638" width="9" style="3"/>
    <col min="13639" max="13639" width="4" style="3" bestFit="1" customWidth="1"/>
    <col min="13640" max="13640" width="26.75" style="3" customWidth="1"/>
    <col min="13641" max="13678" width="12.75" style="3" customWidth="1"/>
    <col min="13679" max="13680" width="12.375" style="3" bestFit="1" customWidth="1"/>
    <col min="13681" max="13894" width="9" style="3"/>
    <col min="13895" max="13895" width="4" style="3" bestFit="1" customWidth="1"/>
    <col min="13896" max="13896" width="26.75" style="3" customWidth="1"/>
    <col min="13897" max="13934" width="12.75" style="3" customWidth="1"/>
    <col min="13935" max="13936" width="12.375" style="3" bestFit="1" customWidth="1"/>
    <col min="13937" max="14150" width="9" style="3"/>
    <col min="14151" max="14151" width="4" style="3" bestFit="1" customWidth="1"/>
    <col min="14152" max="14152" width="26.75" style="3" customWidth="1"/>
    <col min="14153" max="14190" width="12.75" style="3" customWidth="1"/>
    <col min="14191" max="14192" width="12.375" style="3" bestFit="1" customWidth="1"/>
    <col min="14193" max="14406" width="9" style="3"/>
    <col min="14407" max="14407" width="4" style="3" bestFit="1" customWidth="1"/>
    <col min="14408" max="14408" width="26.75" style="3" customWidth="1"/>
    <col min="14409" max="14446" width="12.75" style="3" customWidth="1"/>
    <col min="14447" max="14448" width="12.375" style="3" bestFit="1" customWidth="1"/>
    <col min="14449" max="14662" width="9" style="3"/>
    <col min="14663" max="14663" width="4" style="3" bestFit="1" customWidth="1"/>
    <col min="14664" max="14664" width="26.75" style="3" customWidth="1"/>
    <col min="14665" max="14702" width="12.75" style="3" customWidth="1"/>
    <col min="14703" max="14704" width="12.375" style="3" bestFit="1" customWidth="1"/>
    <col min="14705" max="14918" width="9" style="3"/>
    <col min="14919" max="14919" width="4" style="3" bestFit="1" customWidth="1"/>
    <col min="14920" max="14920" width="26.75" style="3" customWidth="1"/>
    <col min="14921" max="14958" width="12.75" style="3" customWidth="1"/>
    <col min="14959" max="14960" width="12.375" style="3" bestFit="1" customWidth="1"/>
    <col min="14961" max="15174" width="9" style="3"/>
    <col min="15175" max="15175" width="4" style="3" bestFit="1" customWidth="1"/>
    <col min="15176" max="15176" width="26.75" style="3" customWidth="1"/>
    <col min="15177" max="15214" width="12.75" style="3" customWidth="1"/>
    <col min="15215" max="15216" width="12.375" style="3" bestFit="1" customWidth="1"/>
    <col min="15217" max="15430" width="9" style="3"/>
    <col min="15431" max="15431" width="4" style="3" bestFit="1" customWidth="1"/>
    <col min="15432" max="15432" width="26.75" style="3" customWidth="1"/>
    <col min="15433" max="15470" width="12.75" style="3" customWidth="1"/>
    <col min="15471" max="15472" width="12.375" style="3" bestFit="1" customWidth="1"/>
    <col min="15473" max="15686" width="9" style="3"/>
    <col min="15687" max="15687" width="4" style="3" bestFit="1" customWidth="1"/>
    <col min="15688" max="15688" width="26.75" style="3" customWidth="1"/>
    <col min="15689" max="15726" width="12.75" style="3" customWidth="1"/>
    <col min="15727" max="15728" width="12.375" style="3" bestFit="1" customWidth="1"/>
    <col min="15729" max="15942" width="9" style="3"/>
    <col min="15943" max="15943" width="4" style="3" bestFit="1" customWidth="1"/>
    <col min="15944" max="15944" width="26.75" style="3" customWidth="1"/>
    <col min="15945" max="15982" width="12.75" style="3" customWidth="1"/>
    <col min="15983" max="15984" width="12.375" style="3" bestFit="1" customWidth="1"/>
    <col min="15985" max="16198" width="9" style="3"/>
    <col min="16199" max="16199" width="4" style="3" bestFit="1" customWidth="1"/>
    <col min="16200" max="16200" width="26.75" style="3" customWidth="1"/>
    <col min="16201" max="16238" width="12.75" style="3" customWidth="1"/>
    <col min="16239" max="16240" width="12.375" style="3" bestFit="1" customWidth="1"/>
    <col min="16241" max="16383" width="9" style="3"/>
    <col min="16384" max="16384" width="8.875" style="3" customWidth="1"/>
  </cols>
  <sheetData>
    <row r="1" spans="1:170" ht="12" customHeight="1"/>
    <row r="2" spans="1:170" ht="31.35" customHeight="1">
      <c r="C2" s="651" t="s">
        <v>538</v>
      </c>
      <c r="D2" s="651"/>
      <c r="E2" s="651"/>
      <c r="F2" s="651"/>
      <c r="G2" s="651"/>
      <c r="H2" s="651" t="s">
        <v>389</v>
      </c>
      <c r="I2" s="651"/>
      <c r="J2" s="651"/>
      <c r="K2" s="651"/>
    </row>
    <row r="3" spans="1:170" ht="16.899999999999999" customHeight="1">
      <c r="C3" s="3" t="s">
        <v>390</v>
      </c>
    </row>
    <row r="4" spans="1:170" s="246" customFormat="1" ht="17.45" customHeight="1">
      <c r="A4" s="248"/>
      <c r="B4" s="249"/>
      <c r="C4" s="250" t="s">
        <v>101</v>
      </c>
      <c r="D4" s="251" t="s">
        <v>269</v>
      </c>
      <c r="E4" s="251" t="s">
        <v>267</v>
      </c>
      <c r="F4" s="251" t="s">
        <v>265</v>
      </c>
      <c r="G4" s="251" t="s">
        <v>99</v>
      </c>
      <c r="H4" s="251" t="s">
        <v>263</v>
      </c>
      <c r="I4" s="251" t="s">
        <v>261</v>
      </c>
      <c r="J4" s="251" t="s">
        <v>97</v>
      </c>
      <c r="K4" s="251" t="s">
        <v>259</v>
      </c>
      <c r="L4" s="251" t="s">
        <v>257</v>
      </c>
      <c r="M4" s="251" t="s">
        <v>255</v>
      </c>
      <c r="N4" s="251" t="s">
        <v>253</v>
      </c>
      <c r="O4" s="251" t="s">
        <v>95</v>
      </c>
      <c r="P4" s="251" t="s">
        <v>251</v>
      </c>
      <c r="Q4" s="251" t="s">
        <v>249</v>
      </c>
      <c r="R4" s="251" t="s">
        <v>247</v>
      </c>
      <c r="S4" s="251" t="s">
        <v>245</v>
      </c>
      <c r="T4" s="251" t="s">
        <v>243</v>
      </c>
      <c r="U4" s="251" t="s">
        <v>241</v>
      </c>
      <c r="V4" s="251" t="s">
        <v>239</v>
      </c>
      <c r="W4" s="251" t="s">
        <v>237</v>
      </c>
      <c r="X4" s="251" t="s">
        <v>235</v>
      </c>
      <c r="Y4" s="251" t="s">
        <v>233</v>
      </c>
      <c r="Z4" s="251" t="s">
        <v>231</v>
      </c>
      <c r="AA4" s="251" t="s">
        <v>229</v>
      </c>
      <c r="AB4" s="251" t="s">
        <v>93</v>
      </c>
      <c r="AC4" s="251" t="s">
        <v>84</v>
      </c>
      <c r="AD4" s="251" t="s">
        <v>227</v>
      </c>
      <c r="AE4" s="251" t="s">
        <v>225</v>
      </c>
      <c r="AF4" s="251" t="s">
        <v>223</v>
      </c>
      <c r="AG4" s="251" t="s">
        <v>91</v>
      </c>
      <c r="AH4" s="251" t="s">
        <v>221</v>
      </c>
      <c r="AI4" s="251" t="s">
        <v>219</v>
      </c>
      <c r="AJ4" s="251" t="s">
        <v>89</v>
      </c>
      <c r="AK4" s="251" t="s">
        <v>217</v>
      </c>
      <c r="AL4" s="251" t="s">
        <v>215</v>
      </c>
      <c r="AM4" s="251" t="s">
        <v>213</v>
      </c>
      <c r="AN4" s="251" t="s">
        <v>211</v>
      </c>
      <c r="AO4" s="251" t="s">
        <v>209</v>
      </c>
      <c r="AP4" s="251" t="s">
        <v>207</v>
      </c>
      <c r="AQ4" s="251" t="s">
        <v>205</v>
      </c>
      <c r="AR4" s="251" t="s">
        <v>203</v>
      </c>
      <c r="AS4" s="251" t="s">
        <v>201</v>
      </c>
      <c r="AT4" s="251" t="s">
        <v>199</v>
      </c>
      <c r="AU4" s="251" t="s">
        <v>198</v>
      </c>
      <c r="AV4" s="251" t="s">
        <v>197</v>
      </c>
      <c r="AW4" s="251" t="s">
        <v>196</v>
      </c>
      <c r="AX4" s="251" t="s">
        <v>194</v>
      </c>
      <c r="AY4" s="251" t="s">
        <v>192</v>
      </c>
      <c r="AZ4" s="251" t="s">
        <v>190</v>
      </c>
      <c r="BA4" s="251" t="s">
        <v>188</v>
      </c>
      <c r="BB4" s="251" t="s">
        <v>186</v>
      </c>
      <c r="BC4" s="251" t="s">
        <v>184</v>
      </c>
      <c r="BD4" s="251" t="s">
        <v>182</v>
      </c>
      <c r="BE4" s="251" t="s">
        <v>180</v>
      </c>
      <c r="BF4" s="251" t="s">
        <v>178</v>
      </c>
      <c r="BG4" s="251" t="s">
        <v>176</v>
      </c>
      <c r="BH4" s="251" t="s">
        <v>174</v>
      </c>
      <c r="BI4" s="251" t="s">
        <v>172</v>
      </c>
      <c r="BJ4" s="251" t="s">
        <v>87</v>
      </c>
      <c r="BK4" s="251" t="s">
        <v>170</v>
      </c>
      <c r="BL4" s="251" t="s">
        <v>168</v>
      </c>
      <c r="BM4" s="251" t="s">
        <v>166</v>
      </c>
      <c r="BN4" s="251" t="s">
        <v>164</v>
      </c>
      <c r="BO4" s="251" t="s">
        <v>162</v>
      </c>
      <c r="BP4" s="251" t="s">
        <v>160</v>
      </c>
      <c r="BQ4" s="251" t="s">
        <v>159</v>
      </c>
      <c r="BR4" s="251" t="s">
        <v>157</v>
      </c>
      <c r="BS4" s="251" t="s">
        <v>156</v>
      </c>
      <c r="BT4" s="251" t="s">
        <v>155</v>
      </c>
      <c r="BU4" s="251" t="s">
        <v>154</v>
      </c>
      <c r="BV4" s="251" t="s">
        <v>153</v>
      </c>
      <c r="BW4" s="251" t="s">
        <v>151</v>
      </c>
      <c r="BX4" s="251" t="s">
        <v>149</v>
      </c>
      <c r="BY4" s="251" t="s">
        <v>82</v>
      </c>
      <c r="BZ4" s="251" t="s">
        <v>80</v>
      </c>
      <c r="CA4" s="251" t="s">
        <v>147</v>
      </c>
      <c r="CB4" s="251" t="s">
        <v>78</v>
      </c>
      <c r="CC4" s="251" t="s">
        <v>76</v>
      </c>
      <c r="CD4" s="251" t="s">
        <v>145</v>
      </c>
      <c r="CE4" s="251" t="s">
        <v>143</v>
      </c>
      <c r="CF4" s="251" t="s">
        <v>74</v>
      </c>
      <c r="CG4" s="251" t="s">
        <v>141</v>
      </c>
      <c r="CH4" s="251" t="s">
        <v>139</v>
      </c>
      <c r="CI4" s="251" t="s">
        <v>137</v>
      </c>
      <c r="CJ4" s="251" t="s">
        <v>135</v>
      </c>
      <c r="CK4" s="251" t="s">
        <v>133</v>
      </c>
      <c r="CL4" s="251" t="s">
        <v>131</v>
      </c>
      <c r="CM4" s="251" t="s">
        <v>129</v>
      </c>
      <c r="CN4" s="251" t="s">
        <v>68</v>
      </c>
      <c r="CO4" s="251" t="s">
        <v>128</v>
      </c>
      <c r="CP4" s="251" t="s">
        <v>126</v>
      </c>
      <c r="CQ4" s="251" t="s">
        <v>124</v>
      </c>
      <c r="CR4" s="251" t="s">
        <v>122</v>
      </c>
      <c r="CS4" s="251" t="s">
        <v>120</v>
      </c>
      <c r="CT4" s="251" t="s">
        <v>118</v>
      </c>
      <c r="CU4" s="251" t="s">
        <v>72</v>
      </c>
      <c r="CV4" s="251" t="s">
        <v>117</v>
      </c>
      <c r="CW4" s="251" t="s">
        <v>115</v>
      </c>
      <c r="CX4" s="251" t="s">
        <v>113</v>
      </c>
      <c r="CY4" s="251" t="s">
        <v>105</v>
      </c>
      <c r="CZ4" s="251" t="s">
        <v>103</v>
      </c>
      <c r="DA4" s="251" t="s">
        <v>66</v>
      </c>
      <c r="DB4" s="251" t="s">
        <v>64</v>
      </c>
      <c r="DC4" s="251" t="s">
        <v>385</v>
      </c>
      <c r="DD4" s="251" t="s">
        <v>109</v>
      </c>
      <c r="DE4" s="251" t="s">
        <v>107</v>
      </c>
      <c r="DF4" s="251" t="s">
        <v>106</v>
      </c>
    </row>
    <row r="5" spans="1:170" s="255" customFormat="1" ht="35.450000000000003" customHeight="1">
      <c r="A5" s="252" t="s">
        <v>391</v>
      </c>
      <c r="B5" s="253" t="s">
        <v>392</v>
      </c>
      <c r="C5" s="254" t="s">
        <v>100</v>
      </c>
      <c r="D5" s="254" t="s">
        <v>268</v>
      </c>
      <c r="E5" s="254" t="s">
        <v>266</v>
      </c>
      <c r="F5" s="254" t="s">
        <v>264</v>
      </c>
      <c r="G5" s="254" t="s">
        <v>98</v>
      </c>
      <c r="H5" s="254" t="s">
        <v>262</v>
      </c>
      <c r="I5" s="254" t="s">
        <v>260</v>
      </c>
      <c r="J5" s="254" t="s">
        <v>96</v>
      </c>
      <c r="K5" s="254" t="s">
        <v>258</v>
      </c>
      <c r="L5" s="254" t="s">
        <v>256</v>
      </c>
      <c r="M5" s="254" t="s">
        <v>254</v>
      </c>
      <c r="N5" s="254" t="s">
        <v>252</v>
      </c>
      <c r="O5" s="254" t="s">
        <v>94</v>
      </c>
      <c r="P5" s="254" t="s">
        <v>250</v>
      </c>
      <c r="Q5" s="254" t="s">
        <v>248</v>
      </c>
      <c r="R5" s="254" t="s">
        <v>246</v>
      </c>
      <c r="S5" s="254" t="s">
        <v>244</v>
      </c>
      <c r="T5" s="254" t="s">
        <v>242</v>
      </c>
      <c r="U5" s="254" t="s">
        <v>240</v>
      </c>
      <c r="V5" s="254" t="s">
        <v>238</v>
      </c>
      <c r="W5" s="254" t="s">
        <v>236</v>
      </c>
      <c r="X5" s="254" t="s">
        <v>234</v>
      </c>
      <c r="Y5" s="254" t="s">
        <v>232</v>
      </c>
      <c r="Z5" s="254" t="s">
        <v>230</v>
      </c>
      <c r="AA5" s="254" t="s">
        <v>228</v>
      </c>
      <c r="AB5" s="254" t="s">
        <v>92</v>
      </c>
      <c r="AC5" s="254" t="s">
        <v>83</v>
      </c>
      <c r="AD5" s="254" t="s">
        <v>226</v>
      </c>
      <c r="AE5" s="254" t="s">
        <v>224</v>
      </c>
      <c r="AF5" s="254" t="s">
        <v>222</v>
      </c>
      <c r="AG5" s="254" t="s">
        <v>90</v>
      </c>
      <c r="AH5" s="254" t="s">
        <v>220</v>
      </c>
      <c r="AI5" s="254" t="s">
        <v>218</v>
      </c>
      <c r="AJ5" s="254" t="s">
        <v>88</v>
      </c>
      <c r="AK5" s="254" t="s">
        <v>216</v>
      </c>
      <c r="AL5" s="254" t="s">
        <v>214</v>
      </c>
      <c r="AM5" s="254" t="s">
        <v>212</v>
      </c>
      <c r="AN5" s="254" t="s">
        <v>210</v>
      </c>
      <c r="AO5" s="254" t="s">
        <v>208</v>
      </c>
      <c r="AP5" s="254" t="s">
        <v>206</v>
      </c>
      <c r="AQ5" s="254" t="s">
        <v>204</v>
      </c>
      <c r="AR5" s="254" t="s">
        <v>202</v>
      </c>
      <c r="AS5" s="254" t="s">
        <v>200</v>
      </c>
      <c r="AT5" s="254" t="s">
        <v>18</v>
      </c>
      <c r="AU5" s="254" t="s">
        <v>19</v>
      </c>
      <c r="AV5" s="254" t="s">
        <v>20</v>
      </c>
      <c r="AW5" s="254" t="s">
        <v>195</v>
      </c>
      <c r="AX5" s="254" t="s">
        <v>193</v>
      </c>
      <c r="AY5" s="254" t="s">
        <v>191</v>
      </c>
      <c r="AZ5" s="254" t="s">
        <v>189</v>
      </c>
      <c r="BA5" s="254" t="s">
        <v>187</v>
      </c>
      <c r="BB5" s="254" t="s">
        <v>185</v>
      </c>
      <c r="BC5" s="254" t="s">
        <v>183</v>
      </c>
      <c r="BD5" s="254" t="s">
        <v>181</v>
      </c>
      <c r="BE5" s="254" t="s">
        <v>179</v>
      </c>
      <c r="BF5" s="254" t="s">
        <v>177</v>
      </c>
      <c r="BG5" s="254" t="s">
        <v>175</v>
      </c>
      <c r="BH5" s="254" t="s">
        <v>173</v>
      </c>
      <c r="BI5" s="254" t="s">
        <v>171</v>
      </c>
      <c r="BJ5" s="254" t="s">
        <v>21</v>
      </c>
      <c r="BK5" s="254" t="s">
        <v>169</v>
      </c>
      <c r="BL5" s="254" t="s">
        <v>167</v>
      </c>
      <c r="BM5" s="254" t="s">
        <v>165</v>
      </c>
      <c r="BN5" s="254" t="s">
        <v>163</v>
      </c>
      <c r="BO5" s="254" t="s">
        <v>161</v>
      </c>
      <c r="BP5" s="254" t="s">
        <v>384</v>
      </c>
      <c r="BQ5" s="254" t="s">
        <v>158</v>
      </c>
      <c r="BR5" s="254" t="s">
        <v>22</v>
      </c>
      <c r="BS5" s="254" t="s">
        <v>23</v>
      </c>
      <c r="BT5" s="254" t="s">
        <v>24</v>
      </c>
      <c r="BU5" s="254" t="s">
        <v>25</v>
      </c>
      <c r="BV5" s="254" t="s">
        <v>152</v>
      </c>
      <c r="BW5" s="254" t="s">
        <v>150</v>
      </c>
      <c r="BX5" s="254" t="s">
        <v>148</v>
      </c>
      <c r="BY5" s="254" t="s">
        <v>81</v>
      </c>
      <c r="BZ5" s="254" t="s">
        <v>79</v>
      </c>
      <c r="CA5" s="254" t="s">
        <v>146</v>
      </c>
      <c r="CB5" s="254" t="s">
        <v>77</v>
      </c>
      <c r="CC5" s="254" t="s">
        <v>75</v>
      </c>
      <c r="CD5" s="254" t="s">
        <v>144</v>
      </c>
      <c r="CE5" s="254" t="s">
        <v>142</v>
      </c>
      <c r="CF5" s="254" t="s">
        <v>73</v>
      </c>
      <c r="CG5" s="254" t="s">
        <v>140</v>
      </c>
      <c r="CH5" s="254" t="s">
        <v>138</v>
      </c>
      <c r="CI5" s="254" t="s">
        <v>136</v>
      </c>
      <c r="CJ5" s="254" t="s">
        <v>134</v>
      </c>
      <c r="CK5" s="254" t="s">
        <v>132</v>
      </c>
      <c r="CL5" s="254" t="s">
        <v>130</v>
      </c>
      <c r="CM5" s="254" t="s">
        <v>26</v>
      </c>
      <c r="CN5" s="254" t="s">
        <v>67</v>
      </c>
      <c r="CO5" s="254" t="s">
        <v>127</v>
      </c>
      <c r="CP5" s="254" t="s">
        <v>125</v>
      </c>
      <c r="CQ5" s="254" t="s">
        <v>123</v>
      </c>
      <c r="CR5" s="254" t="s">
        <v>121</v>
      </c>
      <c r="CS5" s="254" t="s">
        <v>119</v>
      </c>
      <c r="CT5" s="254" t="s">
        <v>27</v>
      </c>
      <c r="CU5" s="254" t="s">
        <v>71</v>
      </c>
      <c r="CV5" s="254" t="s">
        <v>116</v>
      </c>
      <c r="CW5" s="254" t="s">
        <v>114</v>
      </c>
      <c r="CX5" s="254" t="s">
        <v>112</v>
      </c>
      <c r="CY5" s="254" t="s">
        <v>104</v>
      </c>
      <c r="CZ5" s="254" t="s">
        <v>102</v>
      </c>
      <c r="DA5" s="254" t="s">
        <v>65</v>
      </c>
      <c r="DB5" s="254" t="s">
        <v>63</v>
      </c>
      <c r="DC5" s="254" t="s">
        <v>386</v>
      </c>
      <c r="DD5" s="254" t="s">
        <v>108</v>
      </c>
      <c r="DE5" s="254" t="s">
        <v>28</v>
      </c>
      <c r="DF5" s="254" t="s">
        <v>29</v>
      </c>
    </row>
    <row r="6" spans="1:170" ht="19.899999999999999" customHeight="1">
      <c r="A6" s="256" t="s">
        <v>101</v>
      </c>
      <c r="B6" s="257" t="s">
        <v>100</v>
      </c>
      <c r="C6" s="258">
        <v>3.399345080305629E-2</v>
      </c>
      <c r="D6" s="258">
        <v>6.669305363150603E-2</v>
      </c>
      <c r="E6" s="258">
        <v>9.470361276745002E-3</v>
      </c>
      <c r="F6" s="258">
        <v>8.2304526748971192E-4</v>
      </c>
      <c r="G6" s="258">
        <v>0</v>
      </c>
      <c r="H6" s="258">
        <v>0</v>
      </c>
      <c r="I6" s="258">
        <v>0</v>
      </c>
      <c r="J6" s="258">
        <v>0.15958850384889237</v>
      </c>
      <c r="K6" s="258">
        <v>4.4454205450517086E-2</v>
      </c>
      <c r="L6" s="258">
        <v>0.229466718567536</v>
      </c>
      <c r="M6" s="258">
        <v>0</v>
      </c>
      <c r="N6" s="258">
        <v>1.8049672699268385E-2</v>
      </c>
      <c r="O6" s="258">
        <v>1.5908147738276388E-3</v>
      </c>
      <c r="P6" s="258">
        <v>3.8480778850963945E-5</v>
      </c>
      <c r="Q6" s="258">
        <v>0</v>
      </c>
      <c r="R6" s="258">
        <v>1.7778953245760969E-3</v>
      </c>
      <c r="S6" s="258">
        <v>0</v>
      </c>
      <c r="T6" s="258">
        <v>0</v>
      </c>
      <c r="U6" s="258">
        <v>0</v>
      </c>
      <c r="V6" s="258">
        <v>0</v>
      </c>
      <c r="W6" s="258">
        <v>0</v>
      </c>
      <c r="X6" s="258">
        <v>4.2824833050064906E-5</v>
      </c>
      <c r="Y6" s="258">
        <v>0</v>
      </c>
      <c r="Z6" s="258">
        <v>8.7604029785370125E-4</v>
      </c>
      <c r="AA6" s="258">
        <v>3.0228875773715275E-3</v>
      </c>
      <c r="AB6" s="258">
        <v>4.3221907798700083E-4</v>
      </c>
      <c r="AC6" s="258">
        <v>0</v>
      </c>
      <c r="AD6" s="258">
        <v>0</v>
      </c>
      <c r="AE6" s="258">
        <v>0</v>
      </c>
      <c r="AF6" s="258">
        <v>1.7048972380362726E-2</v>
      </c>
      <c r="AG6" s="258">
        <v>0</v>
      </c>
      <c r="AH6" s="258">
        <v>0</v>
      </c>
      <c r="AI6" s="258">
        <v>0</v>
      </c>
      <c r="AJ6" s="258">
        <v>0</v>
      </c>
      <c r="AK6" s="258">
        <v>2.1671710944214028E-3</v>
      </c>
      <c r="AL6" s="258">
        <v>0</v>
      </c>
      <c r="AM6" s="258">
        <v>0</v>
      </c>
      <c r="AN6" s="258">
        <v>0</v>
      </c>
      <c r="AO6" s="258">
        <v>0</v>
      </c>
      <c r="AP6" s="258">
        <v>0</v>
      </c>
      <c r="AQ6" s="258">
        <v>1.4897856570885864E-5</v>
      </c>
      <c r="AR6" s="258">
        <v>0</v>
      </c>
      <c r="AS6" s="258">
        <v>0</v>
      </c>
      <c r="AT6" s="258">
        <v>0</v>
      </c>
      <c r="AU6" s="258">
        <v>0</v>
      </c>
      <c r="AV6" s="258">
        <v>0</v>
      </c>
      <c r="AW6" s="258">
        <v>0</v>
      </c>
      <c r="AX6" s="258">
        <v>0</v>
      </c>
      <c r="AY6" s="258">
        <v>0</v>
      </c>
      <c r="AZ6" s="258">
        <v>0</v>
      </c>
      <c r="BA6" s="258">
        <v>0</v>
      </c>
      <c r="BB6" s="258">
        <v>0</v>
      </c>
      <c r="BC6" s="258">
        <v>0</v>
      </c>
      <c r="BD6" s="258">
        <v>0</v>
      </c>
      <c r="BE6" s="258">
        <v>0</v>
      </c>
      <c r="BF6" s="258">
        <v>0</v>
      </c>
      <c r="BG6" s="258">
        <v>0</v>
      </c>
      <c r="BH6" s="258">
        <v>0</v>
      </c>
      <c r="BI6" s="258">
        <v>0</v>
      </c>
      <c r="BJ6" s="258">
        <v>2.9032052236425123E-3</v>
      </c>
      <c r="BK6" s="258">
        <v>0</v>
      </c>
      <c r="BL6" s="258">
        <v>7.2332235731942024E-4</v>
      </c>
      <c r="BM6" s="258">
        <v>1.5945381752370879E-5</v>
      </c>
      <c r="BN6" s="258">
        <v>2.0243789026172447E-3</v>
      </c>
      <c r="BO6" s="258">
        <v>2.0962752311254945E-3</v>
      </c>
      <c r="BP6" s="258">
        <v>0</v>
      </c>
      <c r="BQ6" s="258">
        <v>0</v>
      </c>
      <c r="BR6" s="258">
        <v>0</v>
      </c>
      <c r="BS6" s="258">
        <v>0</v>
      </c>
      <c r="BT6" s="258">
        <v>1.553217100920281E-4</v>
      </c>
      <c r="BU6" s="258">
        <v>0</v>
      </c>
      <c r="BV6" s="258">
        <v>5.8928352551833384E-7</v>
      </c>
      <c r="BW6" s="258">
        <v>6.8418780407871717E-7</v>
      </c>
      <c r="BX6" s="258">
        <v>7.0335872024141354E-6</v>
      </c>
      <c r="BY6" s="258">
        <v>0</v>
      </c>
      <c r="BZ6" s="258">
        <v>0</v>
      </c>
      <c r="CA6" s="258">
        <v>0</v>
      </c>
      <c r="CB6" s="258">
        <v>0</v>
      </c>
      <c r="CC6" s="258">
        <v>0</v>
      </c>
      <c r="CD6" s="258">
        <v>0</v>
      </c>
      <c r="CE6" s="258">
        <v>0</v>
      </c>
      <c r="CF6" s="258">
        <v>0</v>
      </c>
      <c r="CG6" s="258">
        <v>0</v>
      </c>
      <c r="CH6" s="258">
        <v>0</v>
      </c>
      <c r="CI6" s="258">
        <v>0</v>
      </c>
      <c r="CJ6" s="258">
        <v>0</v>
      </c>
      <c r="CK6" s="258">
        <v>0</v>
      </c>
      <c r="CL6" s="258">
        <v>0</v>
      </c>
      <c r="CM6" s="258">
        <v>1.4866172995368044E-5</v>
      </c>
      <c r="CN6" s="258">
        <v>1.0111302854057176E-3</v>
      </c>
      <c r="CO6" s="258">
        <v>3.9459671348636172E-4</v>
      </c>
      <c r="CP6" s="258">
        <v>5.9988433736919906E-4</v>
      </c>
      <c r="CQ6" s="258">
        <v>0</v>
      </c>
      <c r="CR6" s="258">
        <v>2.6309466919772627E-3</v>
      </c>
      <c r="CS6" s="258">
        <v>3.6608310389918508E-3</v>
      </c>
      <c r="CT6" s="258">
        <v>2.3551306438729545E-3</v>
      </c>
      <c r="CU6" s="258">
        <v>5.0788659554782191E-5</v>
      </c>
      <c r="CV6" s="258">
        <v>0</v>
      </c>
      <c r="CW6" s="258">
        <v>0</v>
      </c>
      <c r="CX6" s="258">
        <v>2.4038790916125535E-6</v>
      </c>
      <c r="CY6" s="258">
        <v>1.6237469809649442E-2</v>
      </c>
      <c r="CZ6" s="258">
        <v>1.6526406501762389E-2</v>
      </c>
      <c r="DA6" s="258">
        <v>1.59330534657855E-4</v>
      </c>
      <c r="DB6" s="258">
        <v>3.0400137014702038E-3</v>
      </c>
      <c r="DC6" s="258">
        <v>2.4615641362621776E-3</v>
      </c>
      <c r="DD6" s="258">
        <v>3.3997118213026476E-3</v>
      </c>
      <c r="DE6" s="258">
        <v>0</v>
      </c>
      <c r="DF6" s="259">
        <v>0</v>
      </c>
      <c r="DG6" s="260"/>
      <c r="DH6" s="3"/>
      <c r="DI6" s="3"/>
      <c r="DJ6" s="3"/>
      <c r="DK6" s="3"/>
      <c r="DL6" s="3"/>
      <c r="DM6" s="3"/>
      <c r="DN6" s="3"/>
      <c r="DO6" s="3"/>
      <c r="DP6" s="3"/>
      <c r="DQ6" s="260"/>
      <c r="DR6" s="260"/>
      <c r="DS6" s="260"/>
      <c r="DT6" s="260"/>
      <c r="DU6" s="260"/>
      <c r="DV6" s="260"/>
      <c r="DW6" s="260"/>
      <c r="DX6" s="260"/>
      <c r="DY6" s="260"/>
      <c r="DZ6" s="260"/>
      <c r="EA6" s="260"/>
      <c r="EB6" s="260"/>
      <c r="EC6" s="260"/>
      <c r="ED6" s="260"/>
      <c r="EE6" s="260"/>
      <c r="EF6" s="260"/>
      <c r="EG6" s="260"/>
      <c r="EH6" s="260"/>
      <c r="EI6" s="260"/>
      <c r="EJ6" s="260"/>
      <c r="EK6" s="260"/>
      <c r="EL6" s="260"/>
      <c r="EM6" s="260"/>
      <c r="EN6" s="260"/>
      <c r="EO6" s="260"/>
      <c r="EP6" s="260"/>
      <c r="EQ6" s="260"/>
      <c r="ER6" s="260"/>
      <c r="ES6" s="260"/>
      <c r="ET6" s="260"/>
      <c r="EU6" s="260"/>
      <c r="EV6" s="260"/>
      <c r="EW6" s="260"/>
      <c r="EX6" s="260"/>
      <c r="EY6" s="260"/>
      <c r="EZ6" s="260"/>
      <c r="FA6" s="260"/>
      <c r="FB6" s="260"/>
      <c r="FC6" s="260"/>
      <c r="FD6" s="260"/>
      <c r="FE6" s="260"/>
      <c r="FF6" s="260"/>
      <c r="FG6" s="260"/>
      <c r="FH6" s="260"/>
      <c r="FI6" s="260"/>
      <c r="FJ6" s="260"/>
      <c r="FK6" s="260"/>
      <c r="FL6" s="260"/>
      <c r="FM6" s="260"/>
      <c r="FN6" s="260"/>
    </row>
    <row r="7" spans="1:170" ht="19.899999999999999" customHeight="1">
      <c r="A7" s="261" t="s">
        <v>269</v>
      </c>
      <c r="B7" s="262" t="s">
        <v>268</v>
      </c>
      <c r="C7" s="263">
        <v>3.6644316232652425E-3</v>
      </c>
      <c r="D7" s="258">
        <v>3.04769443894716E-2</v>
      </c>
      <c r="E7" s="258">
        <v>3.437390389337075E-2</v>
      </c>
      <c r="F7" s="258">
        <v>0</v>
      </c>
      <c r="G7" s="258">
        <v>0</v>
      </c>
      <c r="H7" s="258">
        <v>0</v>
      </c>
      <c r="I7" s="258">
        <v>0</v>
      </c>
      <c r="J7" s="258">
        <v>7.1866451123525091E-2</v>
      </c>
      <c r="K7" s="258">
        <v>0</v>
      </c>
      <c r="L7" s="258">
        <v>1.946282600233554E-3</v>
      </c>
      <c r="M7" s="258">
        <v>0</v>
      </c>
      <c r="N7" s="258">
        <v>1.0107816711590297E-3</v>
      </c>
      <c r="O7" s="258">
        <v>2.0749757919490938E-4</v>
      </c>
      <c r="P7" s="258">
        <v>0</v>
      </c>
      <c r="Q7" s="258">
        <v>0</v>
      </c>
      <c r="R7" s="258">
        <v>0</v>
      </c>
      <c r="S7" s="258">
        <v>0</v>
      </c>
      <c r="T7" s="258">
        <v>0</v>
      </c>
      <c r="U7" s="258">
        <v>5.4704595185995622E-4</v>
      </c>
      <c r="V7" s="258">
        <v>0</v>
      </c>
      <c r="W7" s="258">
        <v>0</v>
      </c>
      <c r="X7" s="258">
        <v>0</v>
      </c>
      <c r="Y7" s="258">
        <v>0</v>
      </c>
      <c r="Z7" s="258">
        <v>0</v>
      </c>
      <c r="AA7" s="258">
        <v>1.8878298687722262E-5</v>
      </c>
      <c r="AB7" s="258">
        <v>0</v>
      </c>
      <c r="AC7" s="258">
        <v>0</v>
      </c>
      <c r="AD7" s="258">
        <v>0</v>
      </c>
      <c r="AE7" s="258">
        <v>0</v>
      </c>
      <c r="AF7" s="258">
        <v>0</v>
      </c>
      <c r="AG7" s="258">
        <v>1.8662262592898431E-2</v>
      </c>
      <c r="AH7" s="258">
        <v>0</v>
      </c>
      <c r="AI7" s="258">
        <v>0</v>
      </c>
      <c r="AJ7" s="258">
        <v>0</v>
      </c>
      <c r="AK7" s="258">
        <v>0</v>
      </c>
      <c r="AL7" s="258">
        <v>0</v>
      </c>
      <c r="AM7" s="258">
        <v>0</v>
      </c>
      <c r="AN7" s="258">
        <v>0</v>
      </c>
      <c r="AO7" s="258">
        <v>0</v>
      </c>
      <c r="AP7" s="258">
        <v>0</v>
      </c>
      <c r="AQ7" s="258">
        <v>0</v>
      </c>
      <c r="AR7" s="258">
        <v>0</v>
      </c>
      <c r="AS7" s="258">
        <v>0</v>
      </c>
      <c r="AT7" s="258">
        <v>0</v>
      </c>
      <c r="AU7" s="258">
        <v>0</v>
      </c>
      <c r="AV7" s="258">
        <v>0</v>
      </c>
      <c r="AW7" s="258">
        <v>0</v>
      </c>
      <c r="AX7" s="258">
        <v>0</v>
      </c>
      <c r="AY7" s="258">
        <v>0</v>
      </c>
      <c r="AZ7" s="258">
        <v>0</v>
      </c>
      <c r="BA7" s="258">
        <v>0</v>
      </c>
      <c r="BB7" s="258">
        <v>0</v>
      </c>
      <c r="BC7" s="258">
        <v>0</v>
      </c>
      <c r="BD7" s="258">
        <v>0</v>
      </c>
      <c r="BE7" s="258">
        <v>0</v>
      </c>
      <c r="BF7" s="258">
        <v>0</v>
      </c>
      <c r="BG7" s="258">
        <v>0</v>
      </c>
      <c r="BH7" s="258">
        <v>0</v>
      </c>
      <c r="BI7" s="258">
        <v>0</v>
      </c>
      <c r="BJ7" s="258">
        <v>8.5075610949231128E-5</v>
      </c>
      <c r="BK7" s="258">
        <v>0</v>
      </c>
      <c r="BL7" s="258">
        <v>0</v>
      </c>
      <c r="BM7" s="258">
        <v>0</v>
      </c>
      <c r="BN7" s="258">
        <v>0</v>
      </c>
      <c r="BO7" s="258">
        <v>0</v>
      </c>
      <c r="BP7" s="258">
        <v>0</v>
      </c>
      <c r="BQ7" s="258">
        <v>0</v>
      </c>
      <c r="BR7" s="258">
        <v>0</v>
      </c>
      <c r="BS7" s="258">
        <v>0</v>
      </c>
      <c r="BT7" s="258">
        <v>0</v>
      </c>
      <c r="BU7" s="258">
        <v>0</v>
      </c>
      <c r="BV7" s="258">
        <v>0</v>
      </c>
      <c r="BW7" s="258">
        <v>0</v>
      </c>
      <c r="BX7" s="258">
        <v>0</v>
      </c>
      <c r="BY7" s="258">
        <v>0</v>
      </c>
      <c r="BZ7" s="258">
        <v>0</v>
      </c>
      <c r="CA7" s="258">
        <v>0</v>
      </c>
      <c r="CB7" s="258">
        <v>0</v>
      </c>
      <c r="CC7" s="258">
        <v>0</v>
      </c>
      <c r="CD7" s="258">
        <v>0</v>
      </c>
      <c r="CE7" s="258">
        <v>0</v>
      </c>
      <c r="CF7" s="258">
        <v>0</v>
      </c>
      <c r="CG7" s="258">
        <v>0</v>
      </c>
      <c r="CH7" s="258">
        <v>0</v>
      </c>
      <c r="CI7" s="258">
        <v>0</v>
      </c>
      <c r="CJ7" s="258">
        <v>0</v>
      </c>
      <c r="CK7" s="258">
        <v>0</v>
      </c>
      <c r="CL7" s="258">
        <v>0</v>
      </c>
      <c r="CM7" s="258">
        <v>2.2871035377489297E-6</v>
      </c>
      <c r="CN7" s="258">
        <v>1.2744832151768601E-4</v>
      </c>
      <c r="CO7" s="258">
        <v>1.0090401673436963E-3</v>
      </c>
      <c r="CP7" s="258">
        <v>7.8409539530563117E-5</v>
      </c>
      <c r="CQ7" s="258">
        <v>0</v>
      </c>
      <c r="CR7" s="258">
        <v>4.5015194278185978E-4</v>
      </c>
      <c r="CS7" s="258">
        <v>6.8002626308326386E-4</v>
      </c>
      <c r="CT7" s="258">
        <v>0</v>
      </c>
      <c r="CU7" s="258">
        <v>0</v>
      </c>
      <c r="CV7" s="258">
        <v>0</v>
      </c>
      <c r="CW7" s="258">
        <v>0</v>
      </c>
      <c r="CX7" s="258">
        <v>0</v>
      </c>
      <c r="CY7" s="258">
        <v>1.9309079090752673E-3</v>
      </c>
      <c r="CZ7" s="258">
        <v>3.9772521211723479E-3</v>
      </c>
      <c r="DA7" s="258">
        <v>0</v>
      </c>
      <c r="DB7" s="258">
        <v>4.5070625670425556E-6</v>
      </c>
      <c r="DC7" s="258">
        <v>0</v>
      </c>
      <c r="DD7" s="258">
        <v>1.195211187176712E-4</v>
      </c>
      <c r="DE7" s="258">
        <v>0</v>
      </c>
      <c r="DF7" s="259">
        <v>0</v>
      </c>
      <c r="DG7" s="260"/>
      <c r="DH7" s="3"/>
      <c r="DI7" s="3"/>
      <c r="DJ7" s="3"/>
      <c r="DK7" s="3"/>
      <c r="DL7" s="3"/>
      <c r="DM7" s="3"/>
      <c r="DN7" s="3"/>
      <c r="DO7" s="3"/>
      <c r="DP7" s="3"/>
      <c r="DQ7" s="260"/>
      <c r="DR7" s="260"/>
      <c r="DS7" s="260"/>
      <c r="DT7" s="260"/>
      <c r="DU7" s="260"/>
      <c r="DV7" s="260"/>
      <c r="DW7" s="260"/>
      <c r="DX7" s="260"/>
      <c r="DY7" s="260"/>
      <c r="DZ7" s="260"/>
      <c r="EA7" s="260"/>
      <c r="EB7" s="260"/>
      <c r="EC7" s="260"/>
      <c r="ED7" s="260"/>
      <c r="EE7" s="260"/>
      <c r="EF7" s="260"/>
      <c r="EG7" s="260"/>
      <c r="EH7" s="260"/>
      <c r="EI7" s="260"/>
      <c r="EJ7" s="260"/>
      <c r="EK7" s="260"/>
      <c r="EL7" s="260"/>
      <c r="EM7" s="260"/>
      <c r="EN7" s="260"/>
      <c r="EO7" s="260"/>
      <c r="EP7" s="260"/>
      <c r="EQ7" s="260"/>
      <c r="ER7" s="260"/>
      <c r="ES7" s="260"/>
      <c r="ET7" s="260"/>
      <c r="EU7" s="260"/>
      <c r="EV7" s="260"/>
      <c r="EW7" s="260"/>
      <c r="EX7" s="260"/>
      <c r="EY7" s="260"/>
      <c r="EZ7" s="260"/>
      <c r="FA7" s="260"/>
      <c r="FB7" s="260"/>
      <c r="FC7" s="260"/>
      <c r="FD7" s="260"/>
      <c r="FE7" s="260"/>
      <c r="FF7" s="260"/>
      <c r="FG7" s="260"/>
      <c r="FH7" s="260"/>
      <c r="FI7" s="260"/>
      <c r="FJ7" s="260"/>
      <c r="FK7" s="260"/>
      <c r="FL7" s="260"/>
      <c r="FM7" s="260"/>
      <c r="FN7" s="260"/>
    </row>
    <row r="8" spans="1:170" ht="19.899999999999999" customHeight="1">
      <c r="A8" s="261" t="s">
        <v>267</v>
      </c>
      <c r="B8" s="262" t="s">
        <v>266</v>
      </c>
      <c r="C8" s="263">
        <v>3.038749415250273E-2</v>
      </c>
      <c r="D8" s="258">
        <v>2.0054093277920706E-2</v>
      </c>
      <c r="E8" s="258">
        <v>0</v>
      </c>
      <c r="F8" s="258">
        <v>0</v>
      </c>
      <c r="G8" s="258">
        <v>0</v>
      </c>
      <c r="H8" s="258">
        <v>0</v>
      </c>
      <c r="I8" s="258">
        <v>0</v>
      </c>
      <c r="J8" s="258">
        <v>0</v>
      </c>
      <c r="K8" s="258">
        <v>0</v>
      </c>
      <c r="L8" s="258">
        <v>0</v>
      </c>
      <c r="M8" s="258">
        <v>0</v>
      </c>
      <c r="N8" s="258">
        <v>0</v>
      </c>
      <c r="O8" s="258">
        <v>0</v>
      </c>
      <c r="P8" s="258">
        <v>0</v>
      </c>
      <c r="Q8" s="258">
        <v>0</v>
      </c>
      <c r="R8" s="258">
        <v>0</v>
      </c>
      <c r="S8" s="258">
        <v>0</v>
      </c>
      <c r="T8" s="258">
        <v>0</v>
      </c>
      <c r="U8" s="258">
        <v>0</v>
      </c>
      <c r="V8" s="258">
        <v>0</v>
      </c>
      <c r="W8" s="258">
        <v>0</v>
      </c>
      <c r="X8" s="258">
        <v>0</v>
      </c>
      <c r="Y8" s="258">
        <v>0</v>
      </c>
      <c r="Z8" s="258">
        <v>0</v>
      </c>
      <c r="AA8" s="258">
        <v>0</v>
      </c>
      <c r="AB8" s="258">
        <v>0</v>
      </c>
      <c r="AC8" s="258">
        <v>0</v>
      </c>
      <c r="AD8" s="258">
        <v>0</v>
      </c>
      <c r="AE8" s="258">
        <v>0</v>
      </c>
      <c r="AF8" s="258">
        <v>0</v>
      </c>
      <c r="AG8" s="258">
        <v>0</v>
      </c>
      <c r="AH8" s="258">
        <v>0</v>
      </c>
      <c r="AI8" s="258">
        <v>0</v>
      </c>
      <c r="AJ8" s="258">
        <v>0</v>
      </c>
      <c r="AK8" s="258">
        <v>0</v>
      </c>
      <c r="AL8" s="258">
        <v>0</v>
      </c>
      <c r="AM8" s="258">
        <v>0</v>
      </c>
      <c r="AN8" s="258">
        <v>0</v>
      </c>
      <c r="AO8" s="258">
        <v>0</v>
      </c>
      <c r="AP8" s="258">
        <v>0</v>
      </c>
      <c r="AQ8" s="258">
        <v>0</v>
      </c>
      <c r="AR8" s="258">
        <v>0</v>
      </c>
      <c r="AS8" s="258">
        <v>0</v>
      </c>
      <c r="AT8" s="258">
        <v>0</v>
      </c>
      <c r="AU8" s="258">
        <v>0</v>
      </c>
      <c r="AV8" s="258">
        <v>0</v>
      </c>
      <c r="AW8" s="258">
        <v>0</v>
      </c>
      <c r="AX8" s="258">
        <v>0</v>
      </c>
      <c r="AY8" s="258">
        <v>0</v>
      </c>
      <c r="AZ8" s="258">
        <v>0</v>
      </c>
      <c r="BA8" s="258">
        <v>0</v>
      </c>
      <c r="BB8" s="258">
        <v>0</v>
      </c>
      <c r="BC8" s="258">
        <v>0</v>
      </c>
      <c r="BD8" s="258">
        <v>0</v>
      </c>
      <c r="BE8" s="258">
        <v>0</v>
      </c>
      <c r="BF8" s="258">
        <v>0</v>
      </c>
      <c r="BG8" s="258">
        <v>0</v>
      </c>
      <c r="BH8" s="258">
        <v>0</v>
      </c>
      <c r="BI8" s="258">
        <v>0</v>
      </c>
      <c r="BJ8" s="258">
        <v>0</v>
      </c>
      <c r="BK8" s="258">
        <v>0</v>
      </c>
      <c r="BL8" s="258">
        <v>0</v>
      </c>
      <c r="BM8" s="258">
        <v>0</v>
      </c>
      <c r="BN8" s="258">
        <v>0</v>
      </c>
      <c r="BO8" s="258">
        <v>0</v>
      </c>
      <c r="BP8" s="258">
        <v>0</v>
      </c>
      <c r="BQ8" s="258">
        <v>0</v>
      </c>
      <c r="BR8" s="258">
        <v>0</v>
      </c>
      <c r="BS8" s="258">
        <v>0</v>
      </c>
      <c r="BT8" s="258">
        <v>0</v>
      </c>
      <c r="BU8" s="258">
        <v>0</v>
      </c>
      <c r="BV8" s="258">
        <v>0</v>
      </c>
      <c r="BW8" s="258">
        <v>0</v>
      </c>
      <c r="BX8" s="258">
        <v>0</v>
      </c>
      <c r="BY8" s="258">
        <v>0</v>
      </c>
      <c r="BZ8" s="258">
        <v>0</v>
      </c>
      <c r="CA8" s="258">
        <v>0</v>
      </c>
      <c r="CB8" s="258">
        <v>0</v>
      </c>
      <c r="CC8" s="258">
        <v>0</v>
      </c>
      <c r="CD8" s="258">
        <v>0</v>
      </c>
      <c r="CE8" s="258">
        <v>0</v>
      </c>
      <c r="CF8" s="258">
        <v>0</v>
      </c>
      <c r="CG8" s="258">
        <v>0</v>
      </c>
      <c r="CH8" s="258">
        <v>0</v>
      </c>
      <c r="CI8" s="258">
        <v>0</v>
      </c>
      <c r="CJ8" s="258">
        <v>0</v>
      </c>
      <c r="CK8" s="258">
        <v>0</v>
      </c>
      <c r="CL8" s="258">
        <v>0</v>
      </c>
      <c r="CM8" s="258">
        <v>0</v>
      </c>
      <c r="CN8" s="258">
        <v>0</v>
      </c>
      <c r="CO8" s="258">
        <v>0</v>
      </c>
      <c r="CP8" s="258">
        <v>0</v>
      </c>
      <c r="CQ8" s="258">
        <v>0</v>
      </c>
      <c r="CR8" s="258">
        <v>0</v>
      </c>
      <c r="CS8" s="258">
        <v>0</v>
      </c>
      <c r="CT8" s="258">
        <v>0</v>
      </c>
      <c r="CU8" s="258">
        <v>0</v>
      </c>
      <c r="CV8" s="258">
        <v>0</v>
      </c>
      <c r="CW8" s="258">
        <v>0</v>
      </c>
      <c r="CX8" s="258">
        <v>0</v>
      </c>
      <c r="CY8" s="258">
        <v>0</v>
      </c>
      <c r="CZ8" s="258">
        <v>0</v>
      </c>
      <c r="DA8" s="258">
        <v>0</v>
      </c>
      <c r="DB8" s="258">
        <v>0</v>
      </c>
      <c r="DC8" s="258">
        <v>0</v>
      </c>
      <c r="DD8" s="258">
        <v>0</v>
      </c>
      <c r="DE8" s="258">
        <v>0</v>
      </c>
      <c r="DF8" s="259">
        <v>0</v>
      </c>
      <c r="DG8" s="260"/>
      <c r="DH8" s="3"/>
      <c r="DI8" s="3"/>
      <c r="DJ8" s="3"/>
      <c r="DK8" s="3"/>
      <c r="DL8" s="3"/>
      <c r="DM8" s="3"/>
      <c r="DN8" s="3"/>
      <c r="DO8" s="3"/>
      <c r="DP8" s="3"/>
      <c r="DQ8" s="260"/>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row>
    <row r="9" spans="1:170" ht="19.899999999999999" customHeight="1">
      <c r="A9" s="261" t="s">
        <v>265</v>
      </c>
      <c r="B9" s="262" t="s">
        <v>264</v>
      </c>
      <c r="C9" s="263">
        <v>1.559332605644784E-3</v>
      </c>
      <c r="D9" s="258">
        <v>0</v>
      </c>
      <c r="E9" s="258">
        <v>0</v>
      </c>
      <c r="F9" s="258">
        <v>0.12839506172839507</v>
      </c>
      <c r="G9" s="258">
        <v>0</v>
      </c>
      <c r="H9" s="258">
        <v>0</v>
      </c>
      <c r="I9" s="258">
        <v>0</v>
      </c>
      <c r="J9" s="258">
        <v>6.280213837404488E-4</v>
      </c>
      <c r="K9" s="258">
        <v>0</v>
      </c>
      <c r="L9" s="258">
        <v>1.9462826002335538E-4</v>
      </c>
      <c r="M9" s="258">
        <v>0</v>
      </c>
      <c r="N9" s="258">
        <v>0</v>
      </c>
      <c r="O9" s="258">
        <v>0</v>
      </c>
      <c r="P9" s="258">
        <v>6.8418824797013889E-2</v>
      </c>
      <c r="Q9" s="258">
        <v>1.0705262707146833E-5</v>
      </c>
      <c r="R9" s="258">
        <v>0</v>
      </c>
      <c r="S9" s="258">
        <v>0</v>
      </c>
      <c r="T9" s="258">
        <v>0</v>
      </c>
      <c r="U9" s="258">
        <v>0</v>
      </c>
      <c r="V9" s="258">
        <v>2.7742769045410948E-4</v>
      </c>
      <c r="W9" s="258">
        <v>0</v>
      </c>
      <c r="X9" s="258">
        <v>0</v>
      </c>
      <c r="Y9" s="258">
        <v>0</v>
      </c>
      <c r="Z9" s="258">
        <v>0</v>
      </c>
      <c r="AA9" s="258">
        <v>0</v>
      </c>
      <c r="AB9" s="258">
        <v>5.1376984741851044E-4</v>
      </c>
      <c r="AC9" s="258">
        <v>0</v>
      </c>
      <c r="AD9" s="258">
        <v>0</v>
      </c>
      <c r="AE9" s="258">
        <v>0</v>
      </c>
      <c r="AF9" s="258">
        <v>0</v>
      </c>
      <c r="AG9" s="258">
        <v>9.9091659785301395E-4</v>
      </c>
      <c r="AH9" s="258">
        <v>0</v>
      </c>
      <c r="AI9" s="258">
        <v>0</v>
      </c>
      <c r="AJ9" s="258">
        <v>0</v>
      </c>
      <c r="AK9" s="258">
        <v>0</v>
      </c>
      <c r="AL9" s="258">
        <v>0</v>
      </c>
      <c r="AM9" s="258">
        <v>0</v>
      </c>
      <c r="AN9" s="258">
        <v>0</v>
      </c>
      <c r="AO9" s="258">
        <v>0</v>
      </c>
      <c r="AP9" s="258">
        <v>0</v>
      </c>
      <c r="AQ9" s="258">
        <v>0</v>
      </c>
      <c r="AR9" s="258">
        <v>0</v>
      </c>
      <c r="AS9" s="258">
        <v>0</v>
      </c>
      <c r="AT9" s="258">
        <v>0</v>
      </c>
      <c r="AU9" s="258">
        <v>0</v>
      </c>
      <c r="AV9" s="258">
        <v>0</v>
      </c>
      <c r="AW9" s="258">
        <v>0</v>
      </c>
      <c r="AX9" s="258">
        <v>0</v>
      </c>
      <c r="AY9" s="258">
        <v>0</v>
      </c>
      <c r="AZ9" s="258">
        <v>0</v>
      </c>
      <c r="BA9" s="258">
        <v>0</v>
      </c>
      <c r="BB9" s="258">
        <v>0</v>
      </c>
      <c r="BC9" s="258">
        <v>0</v>
      </c>
      <c r="BD9" s="258">
        <v>0</v>
      </c>
      <c r="BE9" s="258">
        <v>0</v>
      </c>
      <c r="BF9" s="258">
        <v>0</v>
      </c>
      <c r="BG9" s="258">
        <v>0</v>
      </c>
      <c r="BH9" s="258">
        <v>2.2021823627214571E-5</v>
      </c>
      <c r="BI9" s="258">
        <v>0</v>
      </c>
      <c r="BJ9" s="258">
        <v>2.4459238147903951E-4</v>
      </c>
      <c r="BK9" s="258">
        <v>0</v>
      </c>
      <c r="BL9" s="258">
        <v>8.2092070818093085E-6</v>
      </c>
      <c r="BM9" s="258">
        <v>4.2521018006322346E-5</v>
      </c>
      <c r="BN9" s="258">
        <v>2.8231699216155175E-5</v>
      </c>
      <c r="BO9" s="258">
        <v>4.1033472609265001E-5</v>
      </c>
      <c r="BP9" s="258">
        <v>0</v>
      </c>
      <c r="BQ9" s="258">
        <v>0</v>
      </c>
      <c r="BR9" s="258">
        <v>0</v>
      </c>
      <c r="BS9" s="258">
        <v>0</v>
      </c>
      <c r="BT9" s="258">
        <v>0</v>
      </c>
      <c r="BU9" s="258">
        <v>0</v>
      </c>
      <c r="BV9" s="258">
        <v>0</v>
      </c>
      <c r="BW9" s="258">
        <v>0</v>
      </c>
      <c r="BX9" s="258">
        <v>0</v>
      </c>
      <c r="BY9" s="258">
        <v>0</v>
      </c>
      <c r="BZ9" s="258">
        <v>0</v>
      </c>
      <c r="CA9" s="258">
        <v>0</v>
      </c>
      <c r="CB9" s="258">
        <v>0</v>
      </c>
      <c r="CC9" s="258">
        <v>0</v>
      </c>
      <c r="CD9" s="258">
        <v>0</v>
      </c>
      <c r="CE9" s="258">
        <v>0</v>
      </c>
      <c r="CF9" s="258">
        <v>0</v>
      </c>
      <c r="CG9" s="258">
        <v>0</v>
      </c>
      <c r="CH9" s="258">
        <v>0</v>
      </c>
      <c r="CI9" s="258">
        <v>0</v>
      </c>
      <c r="CJ9" s="258">
        <v>0</v>
      </c>
      <c r="CK9" s="258">
        <v>0</v>
      </c>
      <c r="CL9" s="258">
        <v>0</v>
      </c>
      <c r="CM9" s="258">
        <v>2.8588794221861621E-6</v>
      </c>
      <c r="CN9" s="258">
        <v>4.3489474641106132E-5</v>
      </c>
      <c r="CO9" s="258">
        <v>6.2008054976428269E-5</v>
      </c>
      <c r="CP9" s="258">
        <v>6.1631952469438256E-6</v>
      </c>
      <c r="CQ9" s="258">
        <v>0</v>
      </c>
      <c r="CR9" s="258">
        <v>1.0956777492930898E-4</v>
      </c>
      <c r="CS9" s="258">
        <v>1.6690299763301203E-4</v>
      </c>
      <c r="CT9" s="258">
        <v>0</v>
      </c>
      <c r="CU9" s="258">
        <v>0</v>
      </c>
      <c r="CV9" s="258">
        <v>0</v>
      </c>
      <c r="CW9" s="258">
        <v>0</v>
      </c>
      <c r="CX9" s="258">
        <v>0</v>
      </c>
      <c r="CY9" s="258">
        <v>1.5676678073680388E-3</v>
      </c>
      <c r="CZ9" s="258">
        <v>2.2373122548757173E-3</v>
      </c>
      <c r="DA9" s="258">
        <v>0</v>
      </c>
      <c r="DB9" s="258">
        <v>0</v>
      </c>
      <c r="DC9" s="258">
        <v>0</v>
      </c>
      <c r="DD9" s="258">
        <v>1.0402764036538049E-4</v>
      </c>
      <c r="DE9" s="258">
        <v>0</v>
      </c>
      <c r="DF9" s="259">
        <v>0</v>
      </c>
      <c r="DG9" s="260"/>
      <c r="DH9" s="3"/>
      <c r="DI9" s="3"/>
      <c r="DJ9" s="3"/>
      <c r="DK9" s="3"/>
      <c r="DL9" s="3"/>
      <c r="DM9" s="3"/>
      <c r="DN9" s="3"/>
      <c r="DO9" s="3"/>
      <c r="DP9" s="3"/>
      <c r="DQ9" s="260"/>
      <c r="DR9" s="260"/>
      <c r="DS9" s="260"/>
      <c r="DT9" s="260"/>
      <c r="DU9" s="260"/>
      <c r="DV9" s="260"/>
      <c r="DW9" s="260"/>
      <c r="DX9" s="260"/>
      <c r="DY9" s="260"/>
      <c r="DZ9" s="260"/>
      <c r="EA9" s="260"/>
      <c r="EB9" s="260"/>
      <c r="EC9" s="260"/>
      <c r="ED9" s="260"/>
      <c r="EE9" s="260"/>
      <c r="EF9" s="260"/>
      <c r="EG9" s="260"/>
      <c r="EH9" s="260"/>
      <c r="EI9" s="260"/>
      <c r="EJ9" s="260"/>
      <c r="EK9" s="260"/>
      <c r="EL9" s="260"/>
      <c r="EM9" s="260"/>
      <c r="EN9" s="260"/>
      <c r="EO9" s="260"/>
      <c r="EP9" s="260"/>
      <c r="EQ9" s="260"/>
      <c r="ER9" s="260"/>
      <c r="ES9" s="260"/>
      <c r="ET9" s="260"/>
      <c r="EU9" s="260"/>
      <c r="EV9" s="260"/>
      <c r="EW9" s="260"/>
      <c r="EX9" s="260"/>
      <c r="EY9" s="260"/>
      <c r="EZ9" s="260"/>
      <c r="FA9" s="260"/>
      <c r="FB9" s="260"/>
      <c r="FC9" s="260"/>
      <c r="FD9" s="260"/>
      <c r="FE9" s="260"/>
      <c r="FF9" s="260"/>
      <c r="FG9" s="260"/>
      <c r="FH9" s="260"/>
      <c r="FI9" s="260"/>
      <c r="FJ9" s="260"/>
      <c r="FK9" s="260"/>
      <c r="FL9" s="260"/>
      <c r="FM9" s="260"/>
      <c r="FN9" s="260"/>
    </row>
    <row r="10" spans="1:170" ht="19.899999999999999" customHeight="1">
      <c r="A10" s="261" t="s">
        <v>99</v>
      </c>
      <c r="B10" s="262" t="s">
        <v>98</v>
      </c>
      <c r="C10" s="263">
        <v>0</v>
      </c>
      <c r="D10" s="258">
        <v>0</v>
      </c>
      <c r="E10" s="258">
        <v>0</v>
      </c>
      <c r="F10" s="258">
        <v>0</v>
      </c>
      <c r="G10" s="258">
        <v>4.7040376323010582E-3</v>
      </c>
      <c r="H10" s="258">
        <v>0</v>
      </c>
      <c r="I10" s="258">
        <v>0</v>
      </c>
      <c r="J10" s="258">
        <v>1.3501813637884937E-2</v>
      </c>
      <c r="K10" s="258">
        <v>0</v>
      </c>
      <c r="L10" s="258">
        <v>1.3623978201634877E-3</v>
      </c>
      <c r="M10" s="258">
        <v>0</v>
      </c>
      <c r="N10" s="258">
        <v>0</v>
      </c>
      <c r="O10" s="258">
        <v>0</v>
      </c>
      <c r="P10" s="258">
        <v>0</v>
      </c>
      <c r="Q10" s="258">
        <v>0</v>
      </c>
      <c r="R10" s="258">
        <v>0</v>
      </c>
      <c r="S10" s="258">
        <v>0</v>
      </c>
      <c r="T10" s="258">
        <v>0</v>
      </c>
      <c r="U10" s="258">
        <v>1.3676148796498905E-4</v>
      </c>
      <c r="V10" s="258">
        <v>0</v>
      </c>
      <c r="W10" s="258">
        <v>0</v>
      </c>
      <c r="X10" s="258">
        <v>0</v>
      </c>
      <c r="Y10" s="258">
        <v>0</v>
      </c>
      <c r="Z10" s="258">
        <v>0</v>
      </c>
      <c r="AA10" s="258">
        <v>1.7226447552546565E-4</v>
      </c>
      <c r="AB10" s="258">
        <v>0</v>
      </c>
      <c r="AC10" s="258">
        <v>0</v>
      </c>
      <c r="AD10" s="258">
        <v>0</v>
      </c>
      <c r="AE10" s="258">
        <v>0</v>
      </c>
      <c r="AF10" s="258">
        <v>0</v>
      </c>
      <c r="AG10" s="258">
        <v>0</v>
      </c>
      <c r="AH10" s="258">
        <v>0</v>
      </c>
      <c r="AI10" s="258">
        <v>0</v>
      </c>
      <c r="AJ10" s="258">
        <v>0</v>
      </c>
      <c r="AK10" s="258">
        <v>0</v>
      </c>
      <c r="AL10" s="258">
        <v>0</v>
      </c>
      <c r="AM10" s="258">
        <v>0</v>
      </c>
      <c r="AN10" s="258">
        <v>0</v>
      </c>
      <c r="AO10" s="258">
        <v>0</v>
      </c>
      <c r="AP10" s="258">
        <v>0</v>
      </c>
      <c r="AQ10" s="258">
        <v>0</v>
      </c>
      <c r="AR10" s="258">
        <v>0</v>
      </c>
      <c r="AS10" s="258">
        <v>0</v>
      </c>
      <c r="AT10" s="258">
        <v>0</v>
      </c>
      <c r="AU10" s="258">
        <v>0</v>
      </c>
      <c r="AV10" s="258">
        <v>0</v>
      </c>
      <c r="AW10" s="258">
        <v>0</v>
      </c>
      <c r="AX10" s="258">
        <v>0</v>
      </c>
      <c r="AY10" s="258">
        <v>0</v>
      </c>
      <c r="AZ10" s="258">
        <v>0</v>
      </c>
      <c r="BA10" s="258">
        <v>0</v>
      </c>
      <c r="BB10" s="258">
        <v>0</v>
      </c>
      <c r="BC10" s="258">
        <v>0</v>
      </c>
      <c r="BD10" s="258">
        <v>0</v>
      </c>
      <c r="BE10" s="258">
        <v>0</v>
      </c>
      <c r="BF10" s="258">
        <v>0</v>
      </c>
      <c r="BG10" s="258">
        <v>0</v>
      </c>
      <c r="BH10" s="258">
        <v>0</v>
      </c>
      <c r="BI10" s="258">
        <v>0</v>
      </c>
      <c r="BJ10" s="258">
        <v>5.3172256843269459E-3</v>
      </c>
      <c r="BK10" s="258">
        <v>0</v>
      </c>
      <c r="BL10" s="258">
        <v>0</v>
      </c>
      <c r="BM10" s="258">
        <v>0</v>
      </c>
      <c r="BN10" s="258">
        <v>0</v>
      </c>
      <c r="BO10" s="258">
        <v>0</v>
      </c>
      <c r="BP10" s="258">
        <v>0</v>
      </c>
      <c r="BQ10" s="258">
        <v>0</v>
      </c>
      <c r="BR10" s="258">
        <v>0</v>
      </c>
      <c r="BS10" s="258">
        <v>0</v>
      </c>
      <c r="BT10" s="258">
        <v>0</v>
      </c>
      <c r="BU10" s="258">
        <v>0</v>
      </c>
      <c r="BV10" s="258">
        <v>0</v>
      </c>
      <c r="BW10" s="258">
        <v>0</v>
      </c>
      <c r="BX10" s="258">
        <v>0</v>
      </c>
      <c r="BY10" s="258">
        <v>0</v>
      </c>
      <c r="BZ10" s="258">
        <v>0</v>
      </c>
      <c r="CA10" s="258">
        <v>0</v>
      </c>
      <c r="CB10" s="258">
        <v>0</v>
      </c>
      <c r="CC10" s="258">
        <v>0</v>
      </c>
      <c r="CD10" s="258">
        <v>0</v>
      </c>
      <c r="CE10" s="258">
        <v>0</v>
      </c>
      <c r="CF10" s="258">
        <v>0</v>
      </c>
      <c r="CG10" s="258">
        <v>0</v>
      </c>
      <c r="CH10" s="258">
        <v>0</v>
      </c>
      <c r="CI10" s="258">
        <v>0</v>
      </c>
      <c r="CJ10" s="258">
        <v>0</v>
      </c>
      <c r="CK10" s="258">
        <v>0</v>
      </c>
      <c r="CL10" s="258">
        <v>0</v>
      </c>
      <c r="CM10" s="258">
        <v>5.1459829599350923E-6</v>
      </c>
      <c r="CN10" s="258">
        <v>4.1073392716600231E-5</v>
      </c>
      <c r="CO10" s="258">
        <v>2.0640443474671227E-4</v>
      </c>
      <c r="CP10" s="258">
        <v>1.0682871761369297E-4</v>
      </c>
      <c r="CQ10" s="258">
        <v>0</v>
      </c>
      <c r="CR10" s="258">
        <v>5.253972821911443E-4</v>
      </c>
      <c r="CS10" s="258">
        <v>9.283117141075793E-4</v>
      </c>
      <c r="CT10" s="258">
        <v>0</v>
      </c>
      <c r="CU10" s="258">
        <v>0</v>
      </c>
      <c r="CV10" s="258">
        <v>0</v>
      </c>
      <c r="CW10" s="258">
        <v>0</v>
      </c>
      <c r="CX10" s="258">
        <v>0</v>
      </c>
      <c r="CY10" s="258">
        <v>5.5633089261475522E-3</v>
      </c>
      <c r="CZ10" s="258">
        <v>7.1385026673321328E-3</v>
      </c>
      <c r="DA10" s="258">
        <v>0</v>
      </c>
      <c r="DB10" s="258">
        <v>2.4788844118734056E-5</v>
      </c>
      <c r="DC10" s="258">
        <v>0</v>
      </c>
      <c r="DD10" s="258">
        <v>2.6338913198894207E-4</v>
      </c>
      <c r="DE10" s="258">
        <v>0</v>
      </c>
      <c r="DF10" s="259">
        <v>0</v>
      </c>
      <c r="DG10" s="260"/>
      <c r="DH10" s="3"/>
      <c r="DI10" s="3"/>
      <c r="DJ10" s="3"/>
      <c r="DK10" s="3"/>
      <c r="DL10" s="3"/>
      <c r="DM10" s="3"/>
      <c r="DN10" s="3"/>
      <c r="DO10" s="3"/>
      <c r="DP10" s="3"/>
      <c r="DQ10" s="260"/>
      <c r="DR10" s="260"/>
      <c r="DS10" s="260"/>
      <c r="DT10" s="260"/>
      <c r="DU10" s="260"/>
      <c r="DV10" s="260"/>
      <c r="DW10" s="260"/>
      <c r="DX10" s="260"/>
      <c r="DY10" s="260"/>
      <c r="DZ10" s="260"/>
      <c r="EA10" s="260"/>
      <c r="EB10" s="260"/>
      <c r="EC10" s="260"/>
      <c r="ED10" s="260"/>
      <c r="EE10" s="260"/>
      <c r="EF10" s="260"/>
      <c r="EG10" s="260"/>
      <c r="EH10" s="260"/>
      <c r="EI10" s="260"/>
      <c r="EJ10" s="260"/>
      <c r="EK10" s="260"/>
      <c r="EL10" s="260"/>
      <c r="EM10" s="260"/>
      <c r="EN10" s="260"/>
      <c r="EO10" s="260"/>
      <c r="EP10" s="260"/>
      <c r="EQ10" s="260"/>
      <c r="ER10" s="260"/>
      <c r="ES10" s="260"/>
      <c r="ET10" s="260"/>
      <c r="EU10" s="260"/>
      <c r="EV10" s="260"/>
      <c r="EW10" s="260"/>
      <c r="EX10" s="260"/>
      <c r="EY10" s="260"/>
      <c r="EZ10" s="260"/>
      <c r="FA10" s="260"/>
      <c r="FB10" s="260"/>
      <c r="FC10" s="260"/>
      <c r="FD10" s="260"/>
      <c r="FE10" s="260"/>
      <c r="FF10" s="260"/>
      <c r="FG10" s="260"/>
      <c r="FH10" s="260"/>
      <c r="FI10" s="260"/>
      <c r="FJ10" s="260"/>
      <c r="FK10" s="260"/>
      <c r="FL10" s="260"/>
      <c r="FM10" s="260"/>
      <c r="FN10" s="260"/>
    </row>
    <row r="11" spans="1:170" ht="19.899999999999999" customHeight="1">
      <c r="A11" s="261" t="s">
        <v>263</v>
      </c>
      <c r="B11" s="262" t="s">
        <v>262</v>
      </c>
      <c r="C11" s="263">
        <v>0</v>
      </c>
      <c r="D11" s="258">
        <v>0</v>
      </c>
      <c r="E11" s="258">
        <v>0</v>
      </c>
      <c r="F11" s="258">
        <v>0</v>
      </c>
      <c r="G11" s="258">
        <v>0</v>
      </c>
      <c r="H11" s="258">
        <v>0</v>
      </c>
      <c r="I11" s="258">
        <v>0</v>
      </c>
      <c r="J11" s="258">
        <v>1.7638872197648408E-4</v>
      </c>
      <c r="K11" s="258">
        <v>1.2596004159911117E-4</v>
      </c>
      <c r="L11" s="258">
        <v>1.9462826002335538E-4</v>
      </c>
      <c r="M11" s="258">
        <v>0</v>
      </c>
      <c r="N11" s="258">
        <v>4.8132460531382363E-4</v>
      </c>
      <c r="O11" s="258">
        <v>0</v>
      </c>
      <c r="P11" s="258">
        <v>0</v>
      </c>
      <c r="Q11" s="258">
        <v>0</v>
      </c>
      <c r="R11" s="258">
        <v>1.3664815304593142E-3</v>
      </c>
      <c r="S11" s="258">
        <v>1.1714540087156179E-5</v>
      </c>
      <c r="T11" s="258">
        <v>0</v>
      </c>
      <c r="U11" s="258">
        <v>6.3457330415754923E-2</v>
      </c>
      <c r="V11" s="258">
        <v>3.6224129867865155E-3</v>
      </c>
      <c r="W11" s="258">
        <v>4.7948198972296127E-4</v>
      </c>
      <c r="X11" s="258">
        <v>6.5789649773162215E-3</v>
      </c>
      <c r="Y11" s="258">
        <v>5.5268410009723151E-4</v>
      </c>
      <c r="Z11" s="258">
        <v>1.0950503723171266E-2</v>
      </c>
      <c r="AA11" s="258">
        <v>1.6990468818950036E-4</v>
      </c>
      <c r="AB11" s="258">
        <v>3.4018320962858286E-4</v>
      </c>
      <c r="AC11" s="258">
        <v>0.48443370526252139</v>
      </c>
      <c r="AD11" s="258">
        <v>0.40166084459417462</v>
      </c>
      <c r="AE11" s="258">
        <v>2.0286490324471141E-5</v>
      </c>
      <c r="AF11" s="258">
        <v>4.5302849549236644E-5</v>
      </c>
      <c r="AG11" s="258">
        <v>0</v>
      </c>
      <c r="AH11" s="258">
        <v>3.2165602160348751E-3</v>
      </c>
      <c r="AI11" s="258">
        <v>6.1636310039572297E-3</v>
      </c>
      <c r="AJ11" s="258">
        <v>5.8386411889596599E-3</v>
      </c>
      <c r="AK11" s="258">
        <v>2.4660912453760789E-3</v>
      </c>
      <c r="AL11" s="258">
        <v>5.0792141266993752E-3</v>
      </c>
      <c r="AM11" s="258">
        <v>2.2766932747243802E-3</v>
      </c>
      <c r="AN11" s="258">
        <v>2.6115626938269184E-4</v>
      </c>
      <c r="AO11" s="258">
        <v>1.2623871741463106E-5</v>
      </c>
      <c r="AP11" s="258">
        <v>4.5387891906989734E-4</v>
      </c>
      <c r="AQ11" s="258">
        <v>1.5642749399430157E-4</v>
      </c>
      <c r="AR11" s="258">
        <v>2.9166848959472662E-5</v>
      </c>
      <c r="AS11" s="258">
        <v>5.8007807168400073E-5</v>
      </c>
      <c r="AT11" s="258">
        <v>4.0663709188642822E-5</v>
      </c>
      <c r="AU11" s="258">
        <v>5.6926320263682716E-6</v>
      </c>
      <c r="AV11" s="258">
        <v>0</v>
      </c>
      <c r="AW11" s="258">
        <v>6.1257618916352725E-5</v>
      </c>
      <c r="AX11" s="258">
        <v>1.1733333333333333E-4</v>
      </c>
      <c r="AY11" s="258">
        <v>4.083738922858172E-5</v>
      </c>
      <c r="AZ11" s="258">
        <v>0</v>
      </c>
      <c r="BA11" s="258">
        <v>0</v>
      </c>
      <c r="BB11" s="258">
        <v>9.4276919595929126E-6</v>
      </c>
      <c r="BC11" s="258">
        <v>0</v>
      </c>
      <c r="BD11" s="258">
        <v>6.1475283862123235E-6</v>
      </c>
      <c r="BE11" s="258">
        <v>4.1885109145613584E-5</v>
      </c>
      <c r="BF11" s="258">
        <v>1.8374871261058227E-6</v>
      </c>
      <c r="BG11" s="258">
        <v>1.2483984362166958E-4</v>
      </c>
      <c r="BH11" s="258">
        <v>0</v>
      </c>
      <c r="BI11" s="258">
        <v>8.7515862250032819E-6</v>
      </c>
      <c r="BJ11" s="258">
        <v>1.0634451368653891E-5</v>
      </c>
      <c r="BK11" s="258">
        <v>1.8797313692988602E-4</v>
      </c>
      <c r="BL11" s="258">
        <v>0</v>
      </c>
      <c r="BM11" s="258">
        <v>0</v>
      </c>
      <c r="BN11" s="258">
        <v>6.6427527567423942E-6</v>
      </c>
      <c r="BO11" s="258">
        <v>3.5681280529795655E-6</v>
      </c>
      <c r="BP11" s="258">
        <v>0.20816121018570502</v>
      </c>
      <c r="BQ11" s="258">
        <v>0.42756533837894295</v>
      </c>
      <c r="BR11" s="258">
        <v>0</v>
      </c>
      <c r="BS11" s="258">
        <v>2.3520556966788974E-6</v>
      </c>
      <c r="BT11" s="258">
        <v>1.8381267466512202E-6</v>
      </c>
      <c r="BU11" s="258">
        <v>6.0347626467503402E-7</v>
      </c>
      <c r="BV11" s="258">
        <v>2.946417627591669E-6</v>
      </c>
      <c r="BW11" s="258">
        <v>0</v>
      </c>
      <c r="BX11" s="258">
        <v>0</v>
      </c>
      <c r="BY11" s="258">
        <v>1.1869436201780416E-5</v>
      </c>
      <c r="BZ11" s="258">
        <v>0</v>
      </c>
      <c r="CA11" s="258">
        <v>0</v>
      </c>
      <c r="CB11" s="258">
        <v>0</v>
      </c>
      <c r="CC11" s="258">
        <v>0</v>
      </c>
      <c r="CD11" s="258">
        <v>2.1675987341223392E-5</v>
      </c>
      <c r="CE11" s="258">
        <v>3.77834704873312E-6</v>
      </c>
      <c r="CF11" s="258">
        <v>1.5089881803111533E-5</v>
      </c>
      <c r="CG11" s="258">
        <v>0</v>
      </c>
      <c r="CH11" s="258">
        <v>0</v>
      </c>
      <c r="CI11" s="258">
        <v>0</v>
      </c>
      <c r="CJ11" s="258">
        <v>0</v>
      </c>
      <c r="CK11" s="258">
        <v>0</v>
      </c>
      <c r="CL11" s="258">
        <v>0</v>
      </c>
      <c r="CM11" s="258">
        <v>0</v>
      </c>
      <c r="CN11" s="258">
        <v>3.6241228867588441E-6</v>
      </c>
      <c r="CO11" s="258">
        <v>1.1100742709066878E-4</v>
      </c>
      <c r="CP11" s="258">
        <v>5.1359960391198545E-6</v>
      </c>
      <c r="CQ11" s="258">
        <v>0</v>
      </c>
      <c r="CR11" s="258">
        <v>2.6401873476941923E-6</v>
      </c>
      <c r="CS11" s="258">
        <v>8.2761817008105137E-6</v>
      </c>
      <c r="CT11" s="258">
        <v>2.882152885858511E-5</v>
      </c>
      <c r="CU11" s="258">
        <v>2.4290228482721918E-5</v>
      </c>
      <c r="CV11" s="258">
        <v>0</v>
      </c>
      <c r="CW11" s="258">
        <v>0</v>
      </c>
      <c r="CX11" s="258">
        <v>2.4038790916125531E-7</v>
      </c>
      <c r="CY11" s="258">
        <v>5.7353700269562394E-5</v>
      </c>
      <c r="CZ11" s="258">
        <v>0</v>
      </c>
      <c r="DA11" s="258">
        <v>4.8491901852390653E-5</v>
      </c>
      <c r="DB11" s="258">
        <v>9.0141251340851113E-6</v>
      </c>
      <c r="DC11" s="258">
        <v>0</v>
      </c>
      <c r="DD11" s="258">
        <v>0</v>
      </c>
      <c r="DE11" s="258">
        <v>0</v>
      </c>
      <c r="DF11" s="259">
        <v>0</v>
      </c>
      <c r="DG11" s="260"/>
      <c r="DH11" s="3"/>
      <c r="DI11" s="3"/>
      <c r="DJ11" s="3"/>
      <c r="DK11" s="3"/>
      <c r="DL11" s="3"/>
      <c r="DM11" s="3"/>
      <c r="DN11" s="3"/>
      <c r="DO11" s="3"/>
      <c r="DP11" s="3"/>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row>
    <row r="12" spans="1:170" ht="19.899999999999999" customHeight="1">
      <c r="A12" s="261" t="s">
        <v>261</v>
      </c>
      <c r="B12" s="262" t="s">
        <v>260</v>
      </c>
      <c r="C12" s="263">
        <v>0</v>
      </c>
      <c r="D12" s="258">
        <v>0</v>
      </c>
      <c r="E12" s="258">
        <v>0</v>
      </c>
      <c r="F12" s="258">
        <v>0</v>
      </c>
      <c r="G12" s="258">
        <v>0</v>
      </c>
      <c r="H12" s="258">
        <v>0</v>
      </c>
      <c r="I12" s="258">
        <v>0</v>
      </c>
      <c r="J12" s="258">
        <v>0</v>
      </c>
      <c r="K12" s="258">
        <v>0</v>
      </c>
      <c r="L12" s="258">
        <v>1.9462826002335538E-4</v>
      </c>
      <c r="M12" s="258">
        <v>0</v>
      </c>
      <c r="N12" s="258">
        <v>0</v>
      </c>
      <c r="O12" s="258">
        <v>0</v>
      </c>
      <c r="P12" s="258">
        <v>0</v>
      </c>
      <c r="Q12" s="258">
        <v>0</v>
      </c>
      <c r="R12" s="258">
        <v>6.9058744012459963E-4</v>
      </c>
      <c r="S12" s="258">
        <v>1.7571810130734268E-5</v>
      </c>
      <c r="T12" s="258">
        <v>0</v>
      </c>
      <c r="U12" s="258">
        <v>4.7866520787746168E-3</v>
      </c>
      <c r="V12" s="258">
        <v>2.4144135574949072E-2</v>
      </c>
      <c r="W12" s="258">
        <v>-2.9702424142130344E-5</v>
      </c>
      <c r="X12" s="258">
        <v>1.6059312393774339E-4</v>
      </c>
      <c r="Y12" s="258">
        <v>8.1879125940330586E-5</v>
      </c>
      <c r="Z12" s="258">
        <v>0</v>
      </c>
      <c r="AA12" s="258">
        <v>1.2506872880616E-4</v>
      </c>
      <c r="AB12" s="258">
        <v>7.6890725463994749E-5</v>
      </c>
      <c r="AC12" s="258">
        <v>-1.3031816266199528E-3</v>
      </c>
      <c r="AD12" s="258">
        <v>1.7777004263994728E-2</v>
      </c>
      <c r="AE12" s="258">
        <v>0</v>
      </c>
      <c r="AF12" s="258">
        <v>2.8691804714516542E-4</v>
      </c>
      <c r="AG12" s="258">
        <v>0</v>
      </c>
      <c r="AH12" s="258">
        <v>4.9796776066580034E-2</v>
      </c>
      <c r="AI12" s="258">
        <v>3.8357437001438177E-2</v>
      </c>
      <c r="AJ12" s="258">
        <v>3.0785562632696391E-2</v>
      </c>
      <c r="AK12" s="258">
        <v>2.0008967604528641E-2</v>
      </c>
      <c r="AL12" s="258">
        <v>0.19265814264409376</v>
      </c>
      <c r="AM12" s="258">
        <v>0</v>
      </c>
      <c r="AN12" s="258">
        <v>2.6115626938269184E-4</v>
      </c>
      <c r="AO12" s="258">
        <v>0</v>
      </c>
      <c r="AP12" s="258">
        <v>0.31370016060330985</v>
      </c>
      <c r="AQ12" s="258">
        <v>1.1173392428164398E-5</v>
      </c>
      <c r="AR12" s="258">
        <v>5.8333697918945325E-5</v>
      </c>
      <c r="AS12" s="258">
        <v>2.3885567657576502E-5</v>
      </c>
      <c r="AT12" s="258">
        <v>7.745468416884346E-6</v>
      </c>
      <c r="AU12" s="258">
        <v>4.7438600219735597E-5</v>
      </c>
      <c r="AV12" s="258">
        <v>4.7258341097203658E-5</v>
      </c>
      <c r="AW12" s="258">
        <v>0</v>
      </c>
      <c r="AX12" s="258">
        <v>0</v>
      </c>
      <c r="AY12" s="258">
        <v>0</v>
      </c>
      <c r="AZ12" s="258">
        <v>0</v>
      </c>
      <c r="BA12" s="258">
        <v>0</v>
      </c>
      <c r="BB12" s="258">
        <v>0</v>
      </c>
      <c r="BC12" s="258">
        <v>0</v>
      </c>
      <c r="BD12" s="258">
        <v>0</v>
      </c>
      <c r="BE12" s="258">
        <v>0</v>
      </c>
      <c r="BF12" s="258">
        <v>0</v>
      </c>
      <c r="BG12" s="258">
        <v>0</v>
      </c>
      <c r="BH12" s="258">
        <v>0</v>
      </c>
      <c r="BI12" s="258">
        <v>0</v>
      </c>
      <c r="BJ12" s="258">
        <v>9.4646617181019636E-4</v>
      </c>
      <c r="BK12" s="258">
        <v>0</v>
      </c>
      <c r="BL12" s="258">
        <v>1.0489542382311895E-3</v>
      </c>
      <c r="BM12" s="258">
        <v>1.5679625389831365E-4</v>
      </c>
      <c r="BN12" s="258">
        <v>3.7332270492892255E-3</v>
      </c>
      <c r="BO12" s="258">
        <v>4.7010087098005773E-3</v>
      </c>
      <c r="BP12" s="258">
        <v>-1.7255968253948688E-5</v>
      </c>
      <c r="BQ12" s="258">
        <v>0</v>
      </c>
      <c r="BR12" s="258">
        <v>0</v>
      </c>
      <c r="BS12" s="258">
        <v>0</v>
      </c>
      <c r="BT12" s="258">
        <v>0</v>
      </c>
      <c r="BU12" s="258">
        <v>0</v>
      </c>
      <c r="BV12" s="258">
        <v>0</v>
      </c>
      <c r="BW12" s="258">
        <v>0</v>
      </c>
      <c r="BX12" s="258">
        <v>0</v>
      </c>
      <c r="BY12" s="258">
        <v>0</v>
      </c>
      <c r="BZ12" s="258">
        <v>0</v>
      </c>
      <c r="CA12" s="258">
        <v>0</v>
      </c>
      <c r="CB12" s="258">
        <v>0</v>
      </c>
      <c r="CC12" s="258">
        <v>0</v>
      </c>
      <c r="CD12" s="258">
        <v>0</v>
      </c>
      <c r="CE12" s="258">
        <v>0</v>
      </c>
      <c r="CF12" s="258">
        <v>0</v>
      </c>
      <c r="CG12" s="258">
        <v>0</v>
      </c>
      <c r="CH12" s="258">
        <v>0</v>
      </c>
      <c r="CI12" s="258">
        <v>0</v>
      </c>
      <c r="CJ12" s="258">
        <v>0</v>
      </c>
      <c r="CK12" s="258">
        <v>0</v>
      </c>
      <c r="CL12" s="258">
        <v>0</v>
      </c>
      <c r="CM12" s="258">
        <v>6.2895347288095571E-6</v>
      </c>
      <c r="CN12" s="258">
        <v>0</v>
      </c>
      <c r="CO12" s="258">
        <v>0</v>
      </c>
      <c r="CP12" s="258">
        <v>0</v>
      </c>
      <c r="CQ12" s="258">
        <v>0</v>
      </c>
      <c r="CR12" s="258">
        <v>0</v>
      </c>
      <c r="CS12" s="258">
        <v>0</v>
      </c>
      <c r="CT12" s="258">
        <v>0</v>
      </c>
      <c r="CU12" s="258">
        <v>0</v>
      </c>
      <c r="CV12" s="258">
        <v>0</v>
      </c>
      <c r="CW12" s="258">
        <v>0</v>
      </c>
      <c r="CX12" s="258">
        <v>0</v>
      </c>
      <c r="CY12" s="258">
        <v>-6.3726333632847104E-5</v>
      </c>
      <c r="CZ12" s="258">
        <v>-4.0584205318085182E-5</v>
      </c>
      <c r="DA12" s="258">
        <v>0</v>
      </c>
      <c r="DB12" s="258">
        <v>2.4788844118734056E-5</v>
      </c>
      <c r="DC12" s="258">
        <v>0</v>
      </c>
      <c r="DD12" s="258">
        <v>3.5413664805235908E-5</v>
      </c>
      <c r="DE12" s="258">
        <v>0</v>
      </c>
      <c r="DF12" s="259">
        <v>1.3362414545203756E-4</v>
      </c>
      <c r="DG12" s="260"/>
      <c r="DH12" s="3"/>
      <c r="DI12" s="3"/>
      <c r="DJ12" s="3"/>
      <c r="DK12" s="3"/>
      <c r="DL12" s="3"/>
      <c r="DM12" s="3"/>
      <c r="DN12" s="3"/>
      <c r="DO12" s="3"/>
      <c r="DP12" s="3"/>
      <c r="DQ12" s="260"/>
      <c r="DR12" s="260"/>
      <c r="DS12" s="260"/>
      <c r="DT12" s="260"/>
      <c r="DU12" s="260"/>
      <c r="DV12" s="260"/>
      <c r="DW12" s="260"/>
      <c r="DX12" s="260"/>
      <c r="DY12" s="260"/>
      <c r="DZ12" s="260"/>
      <c r="EA12" s="260"/>
      <c r="EB12" s="260"/>
      <c r="EC12" s="260"/>
      <c r="ED12" s="260"/>
      <c r="EE12" s="260"/>
      <c r="EF12" s="260"/>
      <c r="EG12" s="260"/>
      <c r="EH12" s="260"/>
      <c r="EI12" s="260"/>
      <c r="EJ12" s="260"/>
      <c r="EK12" s="260"/>
      <c r="EL12" s="260"/>
      <c r="EM12" s="260"/>
      <c r="EN12" s="260"/>
      <c r="EO12" s="260"/>
      <c r="EP12" s="260"/>
      <c r="EQ12" s="260"/>
      <c r="ER12" s="260"/>
      <c r="ES12" s="260"/>
      <c r="ET12" s="260"/>
      <c r="EU12" s="260"/>
      <c r="EV12" s="260"/>
      <c r="EW12" s="260"/>
      <c r="EX12" s="260"/>
      <c r="EY12" s="260"/>
      <c r="EZ12" s="260"/>
      <c r="FA12" s="260"/>
      <c r="FB12" s="260"/>
      <c r="FC12" s="260"/>
      <c r="FD12" s="260"/>
      <c r="FE12" s="260"/>
      <c r="FF12" s="260"/>
      <c r="FG12" s="260"/>
      <c r="FH12" s="260"/>
      <c r="FI12" s="260"/>
      <c r="FJ12" s="260"/>
      <c r="FK12" s="260"/>
      <c r="FL12" s="260"/>
      <c r="FM12" s="260"/>
      <c r="FN12" s="260"/>
    </row>
    <row r="13" spans="1:170" ht="19.899999999999999" customHeight="1">
      <c r="A13" s="261" t="s">
        <v>97</v>
      </c>
      <c r="B13" s="262" t="s">
        <v>96</v>
      </c>
      <c r="C13" s="263">
        <v>0</v>
      </c>
      <c r="D13" s="258">
        <v>1.3193482419684675E-2</v>
      </c>
      <c r="E13" s="258">
        <v>0</v>
      </c>
      <c r="F13" s="258">
        <v>1.8930041152263374E-2</v>
      </c>
      <c r="G13" s="258">
        <v>1.3524108192865543E-2</v>
      </c>
      <c r="H13" s="258">
        <v>0</v>
      </c>
      <c r="I13" s="258">
        <v>0</v>
      </c>
      <c r="J13" s="258">
        <v>0.22443365005769786</v>
      </c>
      <c r="K13" s="258">
        <v>7.1884426817215824E-2</v>
      </c>
      <c r="L13" s="258">
        <v>0.23803036200856365</v>
      </c>
      <c r="M13" s="258">
        <v>0</v>
      </c>
      <c r="N13" s="258">
        <v>4.8132460531382363E-5</v>
      </c>
      <c r="O13" s="258">
        <v>6.086595656384009E-3</v>
      </c>
      <c r="P13" s="258">
        <v>2.0010005002501249E-3</v>
      </c>
      <c r="Q13" s="258">
        <v>0</v>
      </c>
      <c r="R13" s="258">
        <v>5.2896059243586349E-3</v>
      </c>
      <c r="S13" s="258">
        <v>1.2885994095871797E-4</v>
      </c>
      <c r="T13" s="258">
        <v>0</v>
      </c>
      <c r="U13" s="258">
        <v>1.3676148796498905E-4</v>
      </c>
      <c r="V13" s="258">
        <v>2.615746795710175E-4</v>
      </c>
      <c r="W13" s="258">
        <v>0</v>
      </c>
      <c r="X13" s="258">
        <v>1.9592361120404694E-3</v>
      </c>
      <c r="Y13" s="258">
        <v>4.0939562970165293E-5</v>
      </c>
      <c r="Z13" s="258">
        <v>0</v>
      </c>
      <c r="AA13" s="258">
        <v>1.2386523726481769E-2</v>
      </c>
      <c r="AB13" s="258">
        <v>1.8355913188040928E-2</v>
      </c>
      <c r="AC13" s="258">
        <v>6.1703675502838675E-6</v>
      </c>
      <c r="AD13" s="258">
        <v>0</v>
      </c>
      <c r="AE13" s="258">
        <v>2.0286490324471141E-5</v>
      </c>
      <c r="AF13" s="258">
        <v>0</v>
      </c>
      <c r="AG13" s="258">
        <v>1.8001651527663087E-2</v>
      </c>
      <c r="AH13" s="258">
        <v>1.5668058358909136E-4</v>
      </c>
      <c r="AI13" s="258">
        <v>0</v>
      </c>
      <c r="AJ13" s="258">
        <v>5.3078556263269638E-4</v>
      </c>
      <c r="AK13" s="258">
        <v>3.9233269812801255E-4</v>
      </c>
      <c r="AL13" s="258">
        <v>0</v>
      </c>
      <c r="AM13" s="258">
        <v>0</v>
      </c>
      <c r="AN13" s="258">
        <v>0</v>
      </c>
      <c r="AO13" s="258">
        <v>0</v>
      </c>
      <c r="AP13" s="258">
        <v>0</v>
      </c>
      <c r="AQ13" s="258">
        <v>0</v>
      </c>
      <c r="AR13" s="258">
        <v>0</v>
      </c>
      <c r="AS13" s="258">
        <v>0</v>
      </c>
      <c r="AT13" s="258">
        <v>0</v>
      </c>
      <c r="AU13" s="258">
        <v>0</v>
      </c>
      <c r="AV13" s="258">
        <v>0</v>
      </c>
      <c r="AW13" s="258">
        <v>0</v>
      </c>
      <c r="AX13" s="258">
        <v>0</v>
      </c>
      <c r="AY13" s="258">
        <v>0</v>
      </c>
      <c r="AZ13" s="258">
        <v>0</v>
      </c>
      <c r="BA13" s="258">
        <v>0</v>
      </c>
      <c r="BB13" s="258">
        <v>0</v>
      </c>
      <c r="BC13" s="258">
        <v>0</v>
      </c>
      <c r="BD13" s="258">
        <v>0</v>
      </c>
      <c r="BE13" s="258">
        <v>0</v>
      </c>
      <c r="BF13" s="258">
        <v>0</v>
      </c>
      <c r="BG13" s="258">
        <v>0</v>
      </c>
      <c r="BH13" s="258">
        <v>0</v>
      </c>
      <c r="BI13" s="258">
        <v>0</v>
      </c>
      <c r="BJ13" s="258">
        <v>3.5838101112363615E-3</v>
      </c>
      <c r="BK13" s="258">
        <v>0</v>
      </c>
      <c r="BL13" s="258">
        <v>0</v>
      </c>
      <c r="BM13" s="258">
        <v>0</v>
      </c>
      <c r="BN13" s="258">
        <v>0</v>
      </c>
      <c r="BO13" s="258">
        <v>0</v>
      </c>
      <c r="BP13" s="258">
        <v>0</v>
      </c>
      <c r="BQ13" s="258">
        <v>0</v>
      </c>
      <c r="BR13" s="258">
        <v>0</v>
      </c>
      <c r="BS13" s="258">
        <v>0</v>
      </c>
      <c r="BT13" s="258">
        <v>0</v>
      </c>
      <c r="BU13" s="258">
        <v>0</v>
      </c>
      <c r="BV13" s="258">
        <v>0</v>
      </c>
      <c r="BW13" s="258">
        <v>0</v>
      </c>
      <c r="BX13" s="258">
        <v>0</v>
      </c>
      <c r="BY13" s="258">
        <v>0</v>
      </c>
      <c r="BZ13" s="258">
        <v>0</v>
      </c>
      <c r="CA13" s="258">
        <v>0</v>
      </c>
      <c r="CB13" s="258">
        <v>0</v>
      </c>
      <c r="CC13" s="258">
        <v>0</v>
      </c>
      <c r="CD13" s="258">
        <v>0</v>
      </c>
      <c r="CE13" s="258">
        <v>0</v>
      </c>
      <c r="CF13" s="258">
        <v>0</v>
      </c>
      <c r="CG13" s="258">
        <v>0</v>
      </c>
      <c r="CH13" s="258">
        <v>0</v>
      </c>
      <c r="CI13" s="258">
        <v>0</v>
      </c>
      <c r="CJ13" s="258">
        <v>0</v>
      </c>
      <c r="CK13" s="258">
        <v>0</v>
      </c>
      <c r="CL13" s="258">
        <v>0</v>
      </c>
      <c r="CM13" s="258">
        <v>6.4667852529850991E-4</v>
      </c>
      <c r="CN13" s="258">
        <v>5.0272624644156433E-3</v>
      </c>
      <c r="CO13" s="258">
        <v>2.1798216249405938E-3</v>
      </c>
      <c r="CP13" s="258">
        <v>2.3779661661124927E-3</v>
      </c>
      <c r="CQ13" s="258">
        <v>0</v>
      </c>
      <c r="CR13" s="258">
        <v>1.2089417865091706E-2</v>
      </c>
      <c r="CS13" s="258">
        <v>1.8105526834139803E-2</v>
      </c>
      <c r="CT13" s="258">
        <v>1.741643815311643E-3</v>
      </c>
      <c r="CU13" s="258">
        <v>0</v>
      </c>
      <c r="CV13" s="258">
        <v>0</v>
      </c>
      <c r="CW13" s="258">
        <v>0</v>
      </c>
      <c r="CX13" s="258">
        <v>0</v>
      </c>
      <c r="CY13" s="258">
        <v>7.14372200024216E-2</v>
      </c>
      <c r="CZ13" s="258">
        <v>0.1585167250100597</v>
      </c>
      <c r="DA13" s="258">
        <v>0</v>
      </c>
      <c r="DB13" s="258">
        <v>4.5070625670425558E-5</v>
      </c>
      <c r="DC13" s="258">
        <v>0</v>
      </c>
      <c r="DD13" s="258">
        <v>4.4244947466041615E-3</v>
      </c>
      <c r="DE13" s="258">
        <v>0</v>
      </c>
      <c r="DF13" s="259">
        <v>0</v>
      </c>
      <c r="DG13" s="260"/>
      <c r="DH13" s="3"/>
      <c r="DI13" s="3"/>
      <c r="DJ13" s="3"/>
      <c r="DK13" s="3"/>
      <c r="DL13" s="3"/>
      <c r="DM13" s="3"/>
      <c r="DN13" s="3"/>
      <c r="DO13" s="3"/>
      <c r="DP13" s="3"/>
      <c r="DQ13" s="260"/>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0"/>
      <c r="EO13" s="260"/>
      <c r="EP13" s="260"/>
      <c r="EQ13" s="260"/>
      <c r="ER13" s="260"/>
      <c r="ES13" s="260"/>
      <c r="ET13" s="260"/>
      <c r="EU13" s="260"/>
      <c r="EV13" s="260"/>
      <c r="EW13" s="260"/>
      <c r="EX13" s="260"/>
      <c r="EY13" s="260"/>
      <c r="EZ13" s="260"/>
      <c r="FA13" s="260"/>
      <c r="FB13" s="260"/>
      <c r="FC13" s="260"/>
      <c r="FD13" s="260"/>
      <c r="FE13" s="260"/>
      <c r="FF13" s="260"/>
      <c r="FG13" s="260"/>
      <c r="FH13" s="260"/>
      <c r="FI13" s="260"/>
      <c r="FJ13" s="260"/>
      <c r="FK13" s="260"/>
      <c r="FL13" s="260"/>
      <c r="FM13" s="260"/>
      <c r="FN13" s="260"/>
    </row>
    <row r="14" spans="1:170" ht="19.899999999999999" customHeight="1">
      <c r="A14" s="261" t="s">
        <v>259</v>
      </c>
      <c r="B14" s="262" t="s">
        <v>258</v>
      </c>
      <c r="C14" s="263">
        <v>0</v>
      </c>
      <c r="D14" s="258">
        <v>6.5967412098423379E-5</v>
      </c>
      <c r="E14" s="258">
        <v>0</v>
      </c>
      <c r="F14" s="258">
        <v>0</v>
      </c>
      <c r="G14" s="258">
        <v>2.1821507905396578E-2</v>
      </c>
      <c r="H14" s="258">
        <v>0</v>
      </c>
      <c r="I14" s="258">
        <v>0</v>
      </c>
      <c r="J14" s="258">
        <v>1.6126968866421402E-3</v>
      </c>
      <c r="K14" s="258">
        <v>4.9163173159530005E-2</v>
      </c>
      <c r="L14" s="258">
        <v>0</v>
      </c>
      <c r="M14" s="258">
        <v>0</v>
      </c>
      <c r="N14" s="258">
        <v>0</v>
      </c>
      <c r="O14" s="258">
        <v>0</v>
      </c>
      <c r="P14" s="258">
        <v>0</v>
      </c>
      <c r="Q14" s="258">
        <v>0</v>
      </c>
      <c r="R14" s="258">
        <v>0</v>
      </c>
      <c r="S14" s="258">
        <v>0</v>
      </c>
      <c r="T14" s="258">
        <v>0</v>
      </c>
      <c r="U14" s="258">
        <v>0</v>
      </c>
      <c r="V14" s="258">
        <v>0</v>
      </c>
      <c r="W14" s="258">
        <v>0</v>
      </c>
      <c r="X14" s="258">
        <v>0</v>
      </c>
      <c r="Y14" s="258">
        <v>0</v>
      </c>
      <c r="Z14" s="258">
        <v>0</v>
      </c>
      <c r="AA14" s="258">
        <v>1.0619043011843773E-4</v>
      </c>
      <c r="AB14" s="258">
        <v>1.1650109918787084E-6</v>
      </c>
      <c r="AC14" s="258">
        <v>0</v>
      </c>
      <c r="AD14" s="258">
        <v>0</v>
      </c>
      <c r="AE14" s="258">
        <v>0</v>
      </c>
      <c r="AF14" s="258">
        <v>0</v>
      </c>
      <c r="AG14" s="258">
        <v>0</v>
      </c>
      <c r="AH14" s="258">
        <v>0</v>
      </c>
      <c r="AI14" s="258">
        <v>0</v>
      </c>
      <c r="AJ14" s="258">
        <v>0</v>
      </c>
      <c r="AK14" s="258">
        <v>0</v>
      </c>
      <c r="AL14" s="258">
        <v>0</v>
      </c>
      <c r="AM14" s="258">
        <v>0</v>
      </c>
      <c r="AN14" s="258">
        <v>0</v>
      </c>
      <c r="AO14" s="258">
        <v>0</v>
      </c>
      <c r="AP14" s="258">
        <v>0</v>
      </c>
      <c r="AQ14" s="258">
        <v>0</v>
      </c>
      <c r="AR14" s="258">
        <v>0</v>
      </c>
      <c r="AS14" s="258">
        <v>0</v>
      </c>
      <c r="AT14" s="258">
        <v>0</v>
      </c>
      <c r="AU14" s="258">
        <v>0</v>
      </c>
      <c r="AV14" s="258">
        <v>0</v>
      </c>
      <c r="AW14" s="258">
        <v>0</v>
      </c>
      <c r="AX14" s="258">
        <v>0</v>
      </c>
      <c r="AY14" s="258">
        <v>0</v>
      </c>
      <c r="AZ14" s="258">
        <v>0</v>
      </c>
      <c r="BA14" s="258">
        <v>0</v>
      </c>
      <c r="BB14" s="258">
        <v>0</v>
      </c>
      <c r="BC14" s="258">
        <v>0</v>
      </c>
      <c r="BD14" s="258">
        <v>0</v>
      </c>
      <c r="BE14" s="258">
        <v>0</v>
      </c>
      <c r="BF14" s="258">
        <v>0</v>
      </c>
      <c r="BG14" s="258">
        <v>0</v>
      </c>
      <c r="BH14" s="258">
        <v>0</v>
      </c>
      <c r="BI14" s="258">
        <v>0</v>
      </c>
      <c r="BJ14" s="258">
        <v>0</v>
      </c>
      <c r="BK14" s="258">
        <v>0</v>
      </c>
      <c r="BL14" s="258">
        <v>0</v>
      </c>
      <c r="BM14" s="258">
        <v>0</v>
      </c>
      <c r="BN14" s="258">
        <v>0</v>
      </c>
      <c r="BO14" s="258">
        <v>0</v>
      </c>
      <c r="BP14" s="258">
        <v>0</v>
      </c>
      <c r="BQ14" s="258">
        <v>0</v>
      </c>
      <c r="BR14" s="258">
        <v>0</v>
      </c>
      <c r="BS14" s="258">
        <v>0</v>
      </c>
      <c r="BT14" s="258">
        <v>7.0997645589403386E-5</v>
      </c>
      <c r="BU14" s="258">
        <v>0</v>
      </c>
      <c r="BV14" s="258">
        <v>0</v>
      </c>
      <c r="BW14" s="258">
        <v>0</v>
      </c>
      <c r="BX14" s="258">
        <v>0</v>
      </c>
      <c r="BY14" s="258">
        <v>0</v>
      </c>
      <c r="BZ14" s="258">
        <v>0</v>
      </c>
      <c r="CA14" s="258">
        <v>0</v>
      </c>
      <c r="CB14" s="258">
        <v>0</v>
      </c>
      <c r="CC14" s="258">
        <v>0</v>
      </c>
      <c r="CD14" s="258">
        <v>0</v>
      </c>
      <c r="CE14" s="258">
        <v>0</v>
      </c>
      <c r="CF14" s="258">
        <v>0</v>
      </c>
      <c r="CG14" s="258">
        <v>0</v>
      </c>
      <c r="CH14" s="258">
        <v>0</v>
      </c>
      <c r="CI14" s="258">
        <v>0</v>
      </c>
      <c r="CJ14" s="258">
        <v>0</v>
      </c>
      <c r="CK14" s="258">
        <v>0</v>
      </c>
      <c r="CL14" s="258">
        <v>0</v>
      </c>
      <c r="CM14" s="258">
        <v>5.5462260790411549E-5</v>
      </c>
      <c r="CN14" s="258">
        <v>5.1341740895750291E-5</v>
      </c>
      <c r="CO14" s="258">
        <v>5.7671827355699017E-5</v>
      </c>
      <c r="CP14" s="258">
        <v>2.9069737581418378E-4</v>
      </c>
      <c r="CQ14" s="258">
        <v>0</v>
      </c>
      <c r="CR14" s="258">
        <v>1.0098716604930286E-3</v>
      </c>
      <c r="CS14" s="258">
        <v>1.509023796781117E-3</v>
      </c>
      <c r="CT14" s="258">
        <v>0</v>
      </c>
      <c r="CU14" s="258">
        <v>0</v>
      </c>
      <c r="CV14" s="258">
        <v>0</v>
      </c>
      <c r="CW14" s="258">
        <v>0</v>
      </c>
      <c r="CX14" s="258">
        <v>2.8846549099350641E-6</v>
      </c>
      <c r="CY14" s="258">
        <v>2.133557650027721E-2</v>
      </c>
      <c r="CZ14" s="258">
        <v>6.3834637496697141E-2</v>
      </c>
      <c r="DA14" s="258">
        <v>0</v>
      </c>
      <c r="DB14" s="258">
        <v>0</v>
      </c>
      <c r="DC14" s="258">
        <v>8.3442852076683982E-5</v>
      </c>
      <c r="DD14" s="258">
        <v>1.0181428631505325E-3</v>
      </c>
      <c r="DE14" s="258">
        <v>0</v>
      </c>
      <c r="DF14" s="259">
        <v>3.8707897618041848E-3</v>
      </c>
      <c r="DG14" s="260"/>
      <c r="DH14" s="3"/>
      <c r="DI14" s="3"/>
      <c r="DJ14" s="3"/>
      <c r="DK14" s="3"/>
      <c r="DL14" s="3"/>
      <c r="DM14" s="3"/>
      <c r="DN14" s="3"/>
      <c r="DO14" s="3"/>
      <c r="DP14" s="3"/>
      <c r="DQ14" s="260"/>
      <c r="DR14" s="260"/>
      <c r="DS14" s="260"/>
      <c r="DT14" s="260"/>
      <c r="DU14" s="260"/>
      <c r="DV14" s="260"/>
      <c r="DW14" s="260"/>
      <c r="DX14" s="260"/>
      <c r="DY14" s="260"/>
      <c r="DZ14" s="260"/>
      <c r="EA14" s="260"/>
      <c r="EB14" s="260"/>
      <c r="EC14" s="260"/>
      <c r="ED14" s="260"/>
      <c r="EE14" s="260"/>
      <c r="EF14" s="260"/>
      <c r="EG14" s="260"/>
      <c r="EH14" s="260"/>
      <c r="EI14" s="260"/>
      <c r="EJ14" s="260"/>
      <c r="EK14" s="260"/>
      <c r="EL14" s="260"/>
      <c r="EM14" s="260"/>
      <c r="EN14" s="260"/>
      <c r="EO14" s="260"/>
      <c r="EP14" s="260"/>
      <c r="EQ14" s="260"/>
      <c r="ER14" s="260"/>
      <c r="ES14" s="260"/>
      <c r="ET14" s="260"/>
      <c r="EU14" s="260"/>
      <c r="EV14" s="260"/>
      <c r="EW14" s="260"/>
      <c r="EX14" s="260"/>
      <c r="EY14" s="260"/>
      <c r="EZ14" s="260"/>
      <c r="FA14" s="260"/>
      <c r="FB14" s="260"/>
      <c r="FC14" s="260"/>
      <c r="FD14" s="260"/>
      <c r="FE14" s="260"/>
      <c r="FF14" s="260"/>
      <c r="FG14" s="260"/>
      <c r="FH14" s="260"/>
      <c r="FI14" s="260"/>
      <c r="FJ14" s="260"/>
      <c r="FK14" s="260"/>
      <c r="FL14" s="260"/>
      <c r="FM14" s="260"/>
      <c r="FN14" s="260"/>
    </row>
    <row r="15" spans="1:170" ht="19.899999999999999" customHeight="1">
      <c r="A15" s="261" t="s">
        <v>257</v>
      </c>
      <c r="B15" s="262" t="s">
        <v>256</v>
      </c>
      <c r="C15" s="263">
        <v>4.87291439263995E-3</v>
      </c>
      <c r="D15" s="258">
        <v>0.33656573652615607</v>
      </c>
      <c r="E15" s="258">
        <v>2.8060329708874079E-2</v>
      </c>
      <c r="F15" s="258">
        <v>4.11522633744856E-3</v>
      </c>
      <c r="G15" s="258">
        <v>3.5280282242257936E-3</v>
      </c>
      <c r="H15" s="258">
        <v>0</v>
      </c>
      <c r="I15" s="258">
        <v>0</v>
      </c>
      <c r="J15" s="258">
        <v>-5.8150128124115637E-6</v>
      </c>
      <c r="K15" s="258">
        <v>0</v>
      </c>
      <c r="L15" s="258">
        <v>4.3402101985208254E-2</v>
      </c>
      <c r="M15" s="258">
        <v>0</v>
      </c>
      <c r="N15" s="258">
        <v>0</v>
      </c>
      <c r="O15" s="258">
        <v>0</v>
      </c>
      <c r="P15" s="258">
        <v>0</v>
      </c>
      <c r="Q15" s="258">
        <v>0</v>
      </c>
      <c r="R15" s="258">
        <v>0</v>
      </c>
      <c r="S15" s="258">
        <v>0</v>
      </c>
      <c r="T15" s="258">
        <v>0</v>
      </c>
      <c r="U15" s="258">
        <v>4.1028446389496716E-4</v>
      </c>
      <c r="V15" s="258">
        <v>0</v>
      </c>
      <c r="W15" s="258">
        <v>0</v>
      </c>
      <c r="X15" s="258">
        <v>0</v>
      </c>
      <c r="Y15" s="258">
        <v>0</v>
      </c>
      <c r="Z15" s="258">
        <v>0</v>
      </c>
      <c r="AA15" s="258">
        <v>0</v>
      </c>
      <c r="AB15" s="258">
        <v>0</v>
      </c>
      <c r="AC15" s="258">
        <v>0</v>
      </c>
      <c r="AD15" s="258">
        <v>0</v>
      </c>
      <c r="AE15" s="258">
        <v>0</v>
      </c>
      <c r="AF15" s="258">
        <v>0</v>
      </c>
      <c r="AG15" s="258">
        <v>0</v>
      </c>
      <c r="AH15" s="258">
        <v>0</v>
      </c>
      <c r="AI15" s="258">
        <v>0</v>
      </c>
      <c r="AJ15" s="258">
        <v>0</v>
      </c>
      <c r="AK15" s="258">
        <v>0</v>
      </c>
      <c r="AL15" s="258">
        <v>0</v>
      </c>
      <c r="AM15" s="258">
        <v>0</v>
      </c>
      <c r="AN15" s="258">
        <v>0</v>
      </c>
      <c r="AO15" s="258">
        <v>0</v>
      </c>
      <c r="AP15" s="258">
        <v>0</v>
      </c>
      <c r="AQ15" s="258">
        <v>0</v>
      </c>
      <c r="AR15" s="258">
        <v>0</v>
      </c>
      <c r="AS15" s="258">
        <v>0</v>
      </c>
      <c r="AT15" s="258">
        <v>0</v>
      </c>
      <c r="AU15" s="258">
        <v>0</v>
      </c>
      <c r="AV15" s="258">
        <v>0</v>
      </c>
      <c r="AW15" s="258">
        <v>0</v>
      </c>
      <c r="AX15" s="258">
        <v>0</v>
      </c>
      <c r="AY15" s="258">
        <v>0</v>
      </c>
      <c r="AZ15" s="258">
        <v>0</v>
      </c>
      <c r="BA15" s="258">
        <v>0</v>
      </c>
      <c r="BB15" s="258">
        <v>0</v>
      </c>
      <c r="BC15" s="258">
        <v>0</v>
      </c>
      <c r="BD15" s="258">
        <v>0</v>
      </c>
      <c r="BE15" s="258">
        <v>0</v>
      </c>
      <c r="BF15" s="258">
        <v>0</v>
      </c>
      <c r="BG15" s="258">
        <v>0</v>
      </c>
      <c r="BH15" s="258">
        <v>0</v>
      </c>
      <c r="BI15" s="258">
        <v>0</v>
      </c>
      <c r="BJ15" s="258">
        <v>0</v>
      </c>
      <c r="BK15" s="258">
        <v>0</v>
      </c>
      <c r="BL15" s="258">
        <v>0</v>
      </c>
      <c r="BM15" s="258">
        <v>0</v>
      </c>
      <c r="BN15" s="258">
        <v>1.3285505513484788E-5</v>
      </c>
      <c r="BO15" s="258">
        <v>0</v>
      </c>
      <c r="BP15" s="258">
        <v>0</v>
      </c>
      <c r="BQ15" s="258">
        <v>0</v>
      </c>
      <c r="BR15" s="258">
        <v>0</v>
      </c>
      <c r="BS15" s="258">
        <v>0</v>
      </c>
      <c r="BT15" s="258">
        <v>5.5833099929530815E-5</v>
      </c>
      <c r="BU15" s="258">
        <v>0</v>
      </c>
      <c r="BV15" s="258">
        <v>0</v>
      </c>
      <c r="BW15" s="258">
        <v>0</v>
      </c>
      <c r="BX15" s="258">
        <v>0</v>
      </c>
      <c r="BY15" s="258">
        <v>0</v>
      </c>
      <c r="BZ15" s="258">
        <v>0</v>
      </c>
      <c r="CA15" s="258">
        <v>0</v>
      </c>
      <c r="CB15" s="258">
        <v>0</v>
      </c>
      <c r="CC15" s="258">
        <v>0</v>
      </c>
      <c r="CD15" s="258">
        <v>0</v>
      </c>
      <c r="CE15" s="258">
        <v>0</v>
      </c>
      <c r="CF15" s="258">
        <v>0</v>
      </c>
      <c r="CG15" s="258">
        <v>0</v>
      </c>
      <c r="CH15" s="258">
        <v>0</v>
      </c>
      <c r="CI15" s="258">
        <v>0</v>
      </c>
      <c r="CJ15" s="258">
        <v>0</v>
      </c>
      <c r="CK15" s="258">
        <v>0</v>
      </c>
      <c r="CL15" s="258">
        <v>0</v>
      </c>
      <c r="CM15" s="258">
        <v>0</v>
      </c>
      <c r="CN15" s="258">
        <v>2.422122129317161E-4</v>
      </c>
      <c r="CO15" s="258">
        <v>3.7881284494690722E-3</v>
      </c>
      <c r="CP15" s="258">
        <v>4.999036144743325E-5</v>
      </c>
      <c r="CQ15" s="258">
        <v>0</v>
      </c>
      <c r="CR15" s="258">
        <v>8.0525714104672861E-5</v>
      </c>
      <c r="CS15" s="258">
        <v>1.9311090635224534E-5</v>
      </c>
      <c r="CT15" s="258">
        <v>0</v>
      </c>
      <c r="CU15" s="258">
        <v>0</v>
      </c>
      <c r="CV15" s="258">
        <v>0</v>
      </c>
      <c r="CW15" s="258">
        <v>0</v>
      </c>
      <c r="CX15" s="258">
        <v>0</v>
      </c>
      <c r="CY15" s="258">
        <v>0</v>
      </c>
      <c r="CZ15" s="258">
        <v>0</v>
      </c>
      <c r="DA15" s="258">
        <v>0</v>
      </c>
      <c r="DB15" s="258">
        <v>1.2890198941741709E-3</v>
      </c>
      <c r="DC15" s="258">
        <v>7.3221102697290192E-3</v>
      </c>
      <c r="DD15" s="258">
        <v>0</v>
      </c>
      <c r="DE15" s="258">
        <v>0</v>
      </c>
      <c r="DF15" s="259">
        <v>0</v>
      </c>
      <c r="DG15" s="260"/>
      <c r="DH15" s="3"/>
      <c r="DI15" s="3"/>
      <c r="DJ15" s="3"/>
      <c r="DK15" s="3"/>
      <c r="DL15" s="3"/>
      <c r="DM15" s="3"/>
      <c r="DN15" s="3"/>
      <c r="DO15" s="3"/>
      <c r="DP15" s="3"/>
      <c r="DQ15" s="260"/>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c r="EX15" s="260"/>
      <c r="EY15" s="260"/>
      <c r="EZ15" s="260"/>
      <c r="FA15" s="260"/>
      <c r="FB15" s="260"/>
      <c r="FC15" s="260"/>
      <c r="FD15" s="260"/>
      <c r="FE15" s="260"/>
      <c r="FF15" s="260"/>
      <c r="FG15" s="260"/>
      <c r="FH15" s="260"/>
      <c r="FI15" s="260"/>
      <c r="FJ15" s="260"/>
      <c r="FK15" s="260"/>
      <c r="FL15" s="260"/>
      <c r="FM15" s="260"/>
      <c r="FN15" s="260"/>
    </row>
    <row r="16" spans="1:170" ht="19.899999999999999" customHeight="1">
      <c r="A16" s="261" t="s">
        <v>255</v>
      </c>
      <c r="B16" s="262" t="s">
        <v>254</v>
      </c>
      <c r="C16" s="263">
        <v>0</v>
      </c>
      <c r="D16" s="258">
        <v>0</v>
      </c>
      <c r="E16" s="258">
        <v>0</v>
      </c>
      <c r="F16" s="258">
        <v>0</v>
      </c>
      <c r="G16" s="258">
        <v>0</v>
      </c>
      <c r="H16" s="258">
        <v>0</v>
      </c>
      <c r="I16" s="258">
        <v>0</v>
      </c>
      <c r="J16" s="258">
        <v>0</v>
      </c>
      <c r="K16" s="258">
        <v>0</v>
      </c>
      <c r="L16" s="258">
        <v>0</v>
      </c>
      <c r="M16" s="258">
        <v>0</v>
      </c>
      <c r="N16" s="258">
        <v>0</v>
      </c>
      <c r="O16" s="258">
        <v>0</v>
      </c>
      <c r="P16" s="258">
        <v>0</v>
      </c>
      <c r="Q16" s="258">
        <v>0</v>
      </c>
      <c r="R16" s="258">
        <v>0</v>
      </c>
      <c r="S16" s="258">
        <v>0</v>
      </c>
      <c r="T16" s="258">
        <v>0</v>
      </c>
      <c r="U16" s="258">
        <v>0</v>
      </c>
      <c r="V16" s="258">
        <v>0</v>
      </c>
      <c r="W16" s="258">
        <v>0</v>
      </c>
      <c r="X16" s="258">
        <v>0</v>
      </c>
      <c r="Y16" s="258">
        <v>0</v>
      </c>
      <c r="Z16" s="258">
        <v>0</v>
      </c>
      <c r="AA16" s="258">
        <v>0</v>
      </c>
      <c r="AB16" s="258">
        <v>0</v>
      </c>
      <c r="AC16" s="258">
        <v>0</v>
      </c>
      <c r="AD16" s="258">
        <v>0</v>
      </c>
      <c r="AE16" s="258">
        <v>0</v>
      </c>
      <c r="AF16" s="258">
        <v>0</v>
      </c>
      <c r="AG16" s="258">
        <v>0</v>
      </c>
      <c r="AH16" s="258">
        <v>0</v>
      </c>
      <c r="AI16" s="258">
        <v>0</v>
      </c>
      <c r="AJ16" s="258">
        <v>0</v>
      </c>
      <c r="AK16" s="258">
        <v>0</v>
      </c>
      <c r="AL16" s="258">
        <v>0</v>
      </c>
      <c r="AM16" s="258">
        <v>0</v>
      </c>
      <c r="AN16" s="258">
        <v>0</v>
      </c>
      <c r="AO16" s="258">
        <v>0</v>
      </c>
      <c r="AP16" s="258">
        <v>0</v>
      </c>
      <c r="AQ16" s="258">
        <v>0</v>
      </c>
      <c r="AR16" s="258">
        <v>0</v>
      </c>
      <c r="AS16" s="258">
        <v>0</v>
      </c>
      <c r="AT16" s="258">
        <v>0</v>
      </c>
      <c r="AU16" s="258">
        <v>0</v>
      </c>
      <c r="AV16" s="258">
        <v>0</v>
      </c>
      <c r="AW16" s="258">
        <v>0</v>
      </c>
      <c r="AX16" s="258">
        <v>0</v>
      </c>
      <c r="AY16" s="258">
        <v>0</v>
      </c>
      <c r="AZ16" s="258">
        <v>0</v>
      </c>
      <c r="BA16" s="258">
        <v>0</v>
      </c>
      <c r="BB16" s="258">
        <v>0</v>
      </c>
      <c r="BC16" s="258">
        <v>0</v>
      </c>
      <c r="BD16" s="258">
        <v>0</v>
      </c>
      <c r="BE16" s="258">
        <v>0</v>
      </c>
      <c r="BF16" s="258">
        <v>0</v>
      </c>
      <c r="BG16" s="258">
        <v>0</v>
      </c>
      <c r="BH16" s="258">
        <v>0</v>
      </c>
      <c r="BI16" s="258">
        <v>0</v>
      </c>
      <c r="BJ16" s="258">
        <v>0</v>
      </c>
      <c r="BK16" s="258">
        <v>0</v>
      </c>
      <c r="BL16" s="258">
        <v>0</v>
      </c>
      <c r="BM16" s="258">
        <v>0</v>
      </c>
      <c r="BN16" s="258">
        <v>0</v>
      </c>
      <c r="BO16" s="258">
        <v>0</v>
      </c>
      <c r="BP16" s="258">
        <v>0</v>
      </c>
      <c r="BQ16" s="258">
        <v>0</v>
      </c>
      <c r="BR16" s="258">
        <v>0</v>
      </c>
      <c r="BS16" s="258">
        <v>0</v>
      </c>
      <c r="BT16" s="258">
        <v>0</v>
      </c>
      <c r="BU16" s="258">
        <v>0</v>
      </c>
      <c r="BV16" s="258">
        <v>0</v>
      </c>
      <c r="BW16" s="258">
        <v>0</v>
      </c>
      <c r="BX16" s="258">
        <v>0</v>
      </c>
      <c r="BY16" s="258">
        <v>0</v>
      </c>
      <c r="BZ16" s="258">
        <v>0</v>
      </c>
      <c r="CA16" s="258">
        <v>0</v>
      </c>
      <c r="CB16" s="258">
        <v>0</v>
      </c>
      <c r="CC16" s="258">
        <v>0</v>
      </c>
      <c r="CD16" s="258">
        <v>0</v>
      </c>
      <c r="CE16" s="258">
        <v>0</v>
      </c>
      <c r="CF16" s="258">
        <v>0</v>
      </c>
      <c r="CG16" s="258">
        <v>0</v>
      </c>
      <c r="CH16" s="258">
        <v>0</v>
      </c>
      <c r="CI16" s="258">
        <v>0</v>
      </c>
      <c r="CJ16" s="258">
        <v>0</v>
      </c>
      <c r="CK16" s="258">
        <v>0</v>
      </c>
      <c r="CL16" s="258">
        <v>0</v>
      </c>
      <c r="CM16" s="258">
        <v>0</v>
      </c>
      <c r="CN16" s="258">
        <v>0</v>
      </c>
      <c r="CO16" s="258">
        <v>0</v>
      </c>
      <c r="CP16" s="258">
        <v>0</v>
      </c>
      <c r="CQ16" s="258">
        <v>0</v>
      </c>
      <c r="CR16" s="258">
        <v>0</v>
      </c>
      <c r="CS16" s="258">
        <v>0</v>
      </c>
      <c r="CT16" s="258">
        <v>0</v>
      </c>
      <c r="CU16" s="258">
        <v>0</v>
      </c>
      <c r="CV16" s="258">
        <v>0</v>
      </c>
      <c r="CW16" s="258">
        <v>0</v>
      </c>
      <c r="CX16" s="258">
        <v>0</v>
      </c>
      <c r="CY16" s="258">
        <v>0</v>
      </c>
      <c r="CZ16" s="258">
        <v>0</v>
      </c>
      <c r="DA16" s="258">
        <v>0</v>
      </c>
      <c r="DB16" s="258">
        <v>0</v>
      </c>
      <c r="DC16" s="258">
        <v>0</v>
      </c>
      <c r="DD16" s="258">
        <v>0</v>
      </c>
      <c r="DE16" s="258">
        <v>0</v>
      </c>
      <c r="DF16" s="259">
        <v>0</v>
      </c>
      <c r="DG16" s="260"/>
      <c r="DH16" s="3"/>
      <c r="DI16" s="3"/>
      <c r="DJ16" s="3"/>
      <c r="DK16" s="3"/>
      <c r="DL16" s="3"/>
      <c r="DM16" s="3"/>
      <c r="DN16" s="3"/>
      <c r="DO16" s="3"/>
      <c r="DP16" s="3"/>
      <c r="DQ16" s="260"/>
      <c r="DR16" s="260"/>
      <c r="DS16" s="260"/>
      <c r="DT16" s="260"/>
      <c r="DU16" s="260"/>
      <c r="DV16" s="260"/>
      <c r="DW16" s="260"/>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260"/>
      <c r="EY16" s="260"/>
      <c r="EZ16" s="260"/>
      <c r="FA16" s="260"/>
      <c r="FB16" s="260"/>
      <c r="FC16" s="260"/>
      <c r="FD16" s="260"/>
      <c r="FE16" s="260"/>
      <c r="FF16" s="260"/>
      <c r="FG16" s="260"/>
      <c r="FH16" s="260"/>
      <c r="FI16" s="260"/>
      <c r="FJ16" s="260"/>
      <c r="FK16" s="260"/>
      <c r="FL16" s="260"/>
      <c r="FM16" s="260"/>
      <c r="FN16" s="260"/>
    </row>
    <row r="17" spans="1:170" ht="19.899999999999999" customHeight="1">
      <c r="A17" s="261" t="s">
        <v>253</v>
      </c>
      <c r="B17" s="262" t="s">
        <v>252</v>
      </c>
      <c r="C17" s="263">
        <v>3.8983315141119603E-5</v>
      </c>
      <c r="D17" s="258">
        <v>0</v>
      </c>
      <c r="E17" s="258">
        <v>0</v>
      </c>
      <c r="F17" s="258">
        <v>8.2304526748971192E-4</v>
      </c>
      <c r="G17" s="258">
        <v>1.8816150529204233E-2</v>
      </c>
      <c r="H17" s="258">
        <v>0</v>
      </c>
      <c r="I17" s="258">
        <v>0</v>
      </c>
      <c r="J17" s="258">
        <v>6.4611253471239588E-7</v>
      </c>
      <c r="K17" s="258">
        <v>1.5502774350659838E-4</v>
      </c>
      <c r="L17" s="258">
        <v>0</v>
      </c>
      <c r="M17" s="258">
        <v>0</v>
      </c>
      <c r="N17" s="258">
        <v>0.17207354639969194</v>
      </c>
      <c r="O17" s="258">
        <v>0.18328952828883663</v>
      </c>
      <c r="P17" s="258">
        <v>3.0784623080771156E-4</v>
      </c>
      <c r="Q17" s="258">
        <v>4.1857577184944116E-3</v>
      </c>
      <c r="R17" s="258">
        <v>2.9386699579770194E-4</v>
      </c>
      <c r="S17" s="258">
        <v>1.511175671243147E-3</v>
      </c>
      <c r="T17" s="258">
        <v>2.0805788036000724E-4</v>
      </c>
      <c r="U17" s="258">
        <v>1.0940919037199124E-3</v>
      </c>
      <c r="V17" s="258">
        <v>0</v>
      </c>
      <c r="W17" s="258">
        <v>0</v>
      </c>
      <c r="X17" s="258">
        <v>0</v>
      </c>
      <c r="Y17" s="258">
        <v>0</v>
      </c>
      <c r="Z17" s="258">
        <v>7.8843626806833107E-3</v>
      </c>
      <c r="AA17" s="258">
        <v>0</v>
      </c>
      <c r="AB17" s="258">
        <v>3.9610373723876087E-5</v>
      </c>
      <c r="AC17" s="258">
        <v>0</v>
      </c>
      <c r="AD17" s="258">
        <v>0</v>
      </c>
      <c r="AE17" s="258">
        <v>2.72740592140112E-4</v>
      </c>
      <c r="AF17" s="258">
        <v>8.3961281164585261E-3</v>
      </c>
      <c r="AG17" s="258">
        <v>3.8810900082576386E-2</v>
      </c>
      <c r="AH17" s="258">
        <v>1.5852388457249242E-3</v>
      </c>
      <c r="AI17" s="258">
        <v>0</v>
      </c>
      <c r="AJ17" s="258">
        <v>0</v>
      </c>
      <c r="AK17" s="258">
        <v>5.5487053020961772E-3</v>
      </c>
      <c r="AL17" s="258">
        <v>0</v>
      </c>
      <c r="AM17" s="258">
        <v>0</v>
      </c>
      <c r="AN17" s="258">
        <v>3.2644533672836481E-5</v>
      </c>
      <c r="AO17" s="258">
        <v>0</v>
      </c>
      <c r="AP17" s="258">
        <v>0</v>
      </c>
      <c r="AQ17" s="258">
        <v>2.8566639974673645E-3</v>
      </c>
      <c r="AR17" s="258">
        <v>1.31250820317627E-4</v>
      </c>
      <c r="AS17" s="258">
        <v>2.4909234842901212E-4</v>
      </c>
      <c r="AT17" s="258">
        <v>3.0981873667537384E-5</v>
      </c>
      <c r="AU17" s="258">
        <v>1.4165166025613049E-3</v>
      </c>
      <c r="AV17" s="258">
        <v>2.9705242975385155E-4</v>
      </c>
      <c r="AW17" s="258">
        <v>1.8173093611851307E-3</v>
      </c>
      <c r="AX17" s="258">
        <v>4.0000000000000002E-4</v>
      </c>
      <c r="AY17" s="258">
        <v>0</v>
      </c>
      <c r="AZ17" s="258">
        <v>2.4008350730688934E-3</v>
      </c>
      <c r="BA17" s="258">
        <v>0</v>
      </c>
      <c r="BB17" s="258">
        <v>2.9225845074738028E-4</v>
      </c>
      <c r="BC17" s="258">
        <v>1.2360913087862649E-4</v>
      </c>
      <c r="BD17" s="258">
        <v>0</v>
      </c>
      <c r="BE17" s="258">
        <v>7.1902770699969979E-4</v>
      </c>
      <c r="BF17" s="258">
        <v>8.6361894926973668E-5</v>
      </c>
      <c r="BG17" s="258">
        <v>6.291271066723611E-4</v>
      </c>
      <c r="BH17" s="258">
        <v>3.6556227221176186E-3</v>
      </c>
      <c r="BI17" s="258">
        <v>8.1389751892530524E-4</v>
      </c>
      <c r="BJ17" s="258">
        <v>3.5625412084990533E-3</v>
      </c>
      <c r="BK17" s="258">
        <v>3.4176933987252006E-5</v>
      </c>
      <c r="BL17" s="258">
        <v>4.6245199894192441E-4</v>
      </c>
      <c r="BM17" s="258">
        <v>2.5990972256364534E-3</v>
      </c>
      <c r="BN17" s="258">
        <v>6.6427527567423938E-4</v>
      </c>
      <c r="BO17" s="258">
        <v>2.3192832344367175E-4</v>
      </c>
      <c r="BP17" s="258">
        <v>0</v>
      </c>
      <c r="BQ17" s="258">
        <v>0</v>
      </c>
      <c r="BR17" s="258">
        <v>6.976103357947351E-5</v>
      </c>
      <c r="BS17" s="258">
        <v>9.4082227867155888E-5</v>
      </c>
      <c r="BT17" s="258">
        <v>2.619330613977989E-4</v>
      </c>
      <c r="BU17" s="258">
        <v>7.8451914407754436E-6</v>
      </c>
      <c r="BV17" s="258">
        <v>1.1785670510366677E-6</v>
      </c>
      <c r="BW17" s="258">
        <v>0</v>
      </c>
      <c r="BX17" s="258">
        <v>0</v>
      </c>
      <c r="BY17" s="258">
        <v>6.9238377843719087E-4</v>
      </c>
      <c r="BZ17" s="258">
        <v>1.099411741424222E-4</v>
      </c>
      <c r="CA17" s="258">
        <v>1.6056486720281951E-5</v>
      </c>
      <c r="CB17" s="258">
        <v>1.3557613042560004E-3</v>
      </c>
      <c r="CC17" s="258">
        <v>0</v>
      </c>
      <c r="CD17" s="258">
        <v>4.9854770884813807E-4</v>
      </c>
      <c r="CE17" s="258">
        <v>4.9496346338403878E-4</v>
      </c>
      <c r="CF17" s="258">
        <v>1.3041969272689254E-3</v>
      </c>
      <c r="CG17" s="258">
        <v>3.2781511227667597E-5</v>
      </c>
      <c r="CH17" s="258">
        <v>9.2203100892730912E-6</v>
      </c>
      <c r="CI17" s="258">
        <v>0</v>
      </c>
      <c r="CJ17" s="258">
        <v>3.4863358827315479E-4</v>
      </c>
      <c r="CK17" s="258">
        <v>3.3967391304347827E-6</v>
      </c>
      <c r="CL17" s="258">
        <v>1.0004183567673754E-4</v>
      </c>
      <c r="CM17" s="258">
        <v>6.5754226710281727E-5</v>
      </c>
      <c r="CN17" s="258">
        <v>7.8522662546441617E-6</v>
      </c>
      <c r="CO17" s="258">
        <v>4.3362276207292493E-7</v>
      </c>
      <c r="CP17" s="258">
        <v>6.9849546132030022E-5</v>
      </c>
      <c r="CQ17" s="258">
        <v>2.3090950289715896E-3</v>
      </c>
      <c r="CR17" s="258">
        <v>1.0032711921237931E-4</v>
      </c>
      <c r="CS17" s="258">
        <v>6.0691999139277104E-5</v>
      </c>
      <c r="CT17" s="258">
        <v>8.2347225310243176E-5</v>
      </c>
      <c r="CU17" s="258">
        <v>9.9369116520226034E-5</v>
      </c>
      <c r="CV17" s="258">
        <v>0</v>
      </c>
      <c r="CW17" s="258">
        <v>1.9491752552201348E-5</v>
      </c>
      <c r="CX17" s="258">
        <v>2.7548454389879861E-4</v>
      </c>
      <c r="CY17" s="258">
        <v>9.0491393758642888E-4</v>
      </c>
      <c r="CZ17" s="258">
        <v>8.6349373017202518E-7</v>
      </c>
      <c r="DA17" s="258">
        <v>1.1430234008063511E-4</v>
      </c>
      <c r="DB17" s="258">
        <v>2.6907163525244056E-3</v>
      </c>
      <c r="DC17" s="258">
        <v>0</v>
      </c>
      <c r="DD17" s="258">
        <v>3.3642981564974112E-4</v>
      </c>
      <c r="DE17" s="258">
        <v>1.4616321559074299E-2</v>
      </c>
      <c r="DF17" s="259">
        <v>7.3277757183375431E-5</v>
      </c>
      <c r="DG17" s="260"/>
      <c r="DH17" s="3"/>
      <c r="DI17" s="3"/>
      <c r="DJ17" s="3"/>
      <c r="DK17" s="3"/>
      <c r="DL17" s="3"/>
      <c r="DM17" s="3"/>
      <c r="DN17" s="3"/>
      <c r="DO17" s="3"/>
      <c r="DP17" s="3"/>
      <c r="DQ17" s="260"/>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260"/>
      <c r="EY17" s="260"/>
      <c r="EZ17" s="260"/>
      <c r="FA17" s="260"/>
      <c r="FB17" s="260"/>
      <c r="FC17" s="260"/>
      <c r="FD17" s="260"/>
      <c r="FE17" s="260"/>
      <c r="FF17" s="260"/>
      <c r="FG17" s="260"/>
      <c r="FH17" s="260"/>
      <c r="FI17" s="260"/>
      <c r="FJ17" s="260"/>
      <c r="FK17" s="260"/>
      <c r="FL17" s="260"/>
      <c r="FM17" s="260"/>
      <c r="FN17" s="260"/>
    </row>
    <row r="18" spans="1:170" ht="19.899999999999999" customHeight="1">
      <c r="A18" s="261" t="s">
        <v>95</v>
      </c>
      <c r="B18" s="262" t="s">
        <v>94</v>
      </c>
      <c r="C18" s="263">
        <v>2.5534071417433338E-3</v>
      </c>
      <c r="D18" s="258">
        <v>1.3193482419684676E-4</v>
      </c>
      <c r="E18" s="258">
        <v>5.2613118204138899E-3</v>
      </c>
      <c r="F18" s="258">
        <v>0</v>
      </c>
      <c r="G18" s="258">
        <v>7.8400627205017642E-3</v>
      </c>
      <c r="H18" s="258">
        <v>0</v>
      </c>
      <c r="I18" s="258">
        <v>2.631578947368421E-3</v>
      </c>
      <c r="J18" s="258">
        <v>1.1009757591499227E-3</v>
      </c>
      <c r="K18" s="258">
        <v>3.3266369960790901E-4</v>
      </c>
      <c r="L18" s="258">
        <v>0</v>
      </c>
      <c r="M18" s="258">
        <v>0</v>
      </c>
      <c r="N18" s="258">
        <v>2.5028879476318828E-3</v>
      </c>
      <c r="O18" s="258">
        <v>1.5700650159081477E-2</v>
      </c>
      <c r="P18" s="258">
        <v>5.7721168276445912E-4</v>
      </c>
      <c r="Q18" s="258">
        <v>1.7663683466792276E-3</v>
      </c>
      <c r="R18" s="258">
        <v>1.1901613329806928E-3</v>
      </c>
      <c r="S18" s="258">
        <v>1.6634646923761774E-3</v>
      </c>
      <c r="T18" s="258">
        <v>5.973274629690531E-4</v>
      </c>
      <c r="U18" s="258">
        <v>6.0175054704595188E-3</v>
      </c>
      <c r="V18" s="258">
        <v>9.036216203362424E-4</v>
      </c>
      <c r="W18" s="258">
        <v>1.1880969656852138E-4</v>
      </c>
      <c r="X18" s="258">
        <v>3.907766015818423E-4</v>
      </c>
      <c r="Y18" s="258">
        <v>4.401003019292769E-4</v>
      </c>
      <c r="Z18" s="258">
        <v>1.3140604467805519E-3</v>
      </c>
      <c r="AA18" s="258">
        <v>1.8241156107011635E-3</v>
      </c>
      <c r="AB18" s="258">
        <v>6.2677591363074516E-4</v>
      </c>
      <c r="AC18" s="258">
        <v>1.1723698345539349E-5</v>
      </c>
      <c r="AD18" s="258">
        <v>3.6051267388520779E-4</v>
      </c>
      <c r="AE18" s="258">
        <v>8.7231908395225908E-4</v>
      </c>
      <c r="AF18" s="258">
        <v>2.7332719228039442E-3</v>
      </c>
      <c r="AG18" s="258">
        <v>4.1288191577208916E-3</v>
      </c>
      <c r="AH18" s="258">
        <v>5.1428097436889983E-3</v>
      </c>
      <c r="AI18" s="258">
        <v>5.2703511483112543E-4</v>
      </c>
      <c r="AJ18" s="258">
        <v>3.4501061571125266E-3</v>
      </c>
      <c r="AK18" s="258">
        <v>1.5132832642080485E-3</v>
      </c>
      <c r="AL18" s="258">
        <v>4.0139686107654641E-5</v>
      </c>
      <c r="AM18" s="258">
        <v>2.6964188505115567E-4</v>
      </c>
      <c r="AN18" s="258">
        <v>1.2404922795677864E-3</v>
      </c>
      <c r="AO18" s="258">
        <v>6.6906520229754465E-4</v>
      </c>
      <c r="AP18" s="258">
        <v>1.3965505202150687E-4</v>
      </c>
      <c r="AQ18" s="258">
        <v>5.9218979869271311E-4</v>
      </c>
      <c r="AR18" s="258">
        <v>1.0062562891018068E-3</v>
      </c>
      <c r="AS18" s="258">
        <v>7.5410149318920104E-4</v>
      </c>
      <c r="AT18" s="258">
        <v>9.6624718500632227E-4</v>
      </c>
      <c r="AU18" s="258">
        <v>6.7457689512464018E-4</v>
      </c>
      <c r="AV18" s="258">
        <v>1.4019974525503751E-3</v>
      </c>
      <c r="AW18" s="258">
        <v>1.7866805517269544E-3</v>
      </c>
      <c r="AX18" s="258">
        <v>3.4986666666666669E-3</v>
      </c>
      <c r="AY18" s="258">
        <v>1.4590085424393286E-3</v>
      </c>
      <c r="AZ18" s="258">
        <v>5.2192066805845511E-3</v>
      </c>
      <c r="BA18" s="258">
        <v>6.5879491207621748E-4</v>
      </c>
      <c r="BB18" s="258">
        <v>5.1380921179781372E-4</v>
      </c>
      <c r="BC18" s="258">
        <v>1.8669241146496E-3</v>
      </c>
      <c r="BD18" s="258">
        <v>9.8360454179397178E-4</v>
      </c>
      <c r="BE18" s="258">
        <v>2.1082171603292168E-3</v>
      </c>
      <c r="BF18" s="258">
        <v>5.38383727949006E-4</v>
      </c>
      <c r="BG18" s="258">
        <v>5.5192351916948654E-4</v>
      </c>
      <c r="BH18" s="258">
        <v>1.354342153073696E-3</v>
      </c>
      <c r="BI18" s="258">
        <v>6.6074475998774776E-4</v>
      </c>
      <c r="BJ18" s="258">
        <v>3.6050790139736692E-3</v>
      </c>
      <c r="BK18" s="258">
        <v>1.6234043643944703E-3</v>
      </c>
      <c r="BL18" s="258">
        <v>4.0945700655824436E-3</v>
      </c>
      <c r="BM18" s="258">
        <v>1.6981831566274985E-3</v>
      </c>
      <c r="BN18" s="258">
        <v>1.6440813072937425E-3</v>
      </c>
      <c r="BO18" s="258">
        <v>1.7680074502513746E-3</v>
      </c>
      <c r="BP18" s="258">
        <v>9.5524109977215962E-5</v>
      </c>
      <c r="BQ18" s="258">
        <v>4.3815253431002599E-4</v>
      </c>
      <c r="BR18" s="258">
        <v>7.5341916265831397E-4</v>
      </c>
      <c r="BS18" s="258">
        <v>3.3869602032176121E-3</v>
      </c>
      <c r="BT18" s="258">
        <v>3.6087023353630083E-3</v>
      </c>
      <c r="BU18" s="258">
        <v>1.4036857916341293E-3</v>
      </c>
      <c r="BV18" s="258">
        <v>1.8208860938516514E-4</v>
      </c>
      <c r="BW18" s="258">
        <v>2.3946573142755103E-5</v>
      </c>
      <c r="BX18" s="258">
        <v>0</v>
      </c>
      <c r="BY18" s="258">
        <v>8.4470820969337291E-4</v>
      </c>
      <c r="BZ18" s="258">
        <v>9.9533409656939555E-4</v>
      </c>
      <c r="CA18" s="258">
        <v>4.7768047992838807E-4</v>
      </c>
      <c r="CB18" s="258">
        <v>1.187710489323096E-3</v>
      </c>
      <c r="CC18" s="258">
        <v>0</v>
      </c>
      <c r="CD18" s="258">
        <v>3.0346382277712748E-4</v>
      </c>
      <c r="CE18" s="258">
        <v>1.541565595883113E-3</v>
      </c>
      <c r="CF18" s="258">
        <v>2.5437229325245155E-3</v>
      </c>
      <c r="CG18" s="258">
        <v>1.4751680052450418E-3</v>
      </c>
      <c r="CH18" s="258">
        <v>3.6881240357092363E-4</v>
      </c>
      <c r="CI18" s="258">
        <v>4.5606105137274374E-4</v>
      </c>
      <c r="CJ18" s="258">
        <v>7.8388196614847584E-4</v>
      </c>
      <c r="CK18" s="258">
        <v>6.6236413043478258E-4</v>
      </c>
      <c r="CL18" s="258">
        <v>1.5733852338250542E-3</v>
      </c>
      <c r="CM18" s="258">
        <v>4.1888301293871652E-3</v>
      </c>
      <c r="CN18" s="258">
        <v>1.4979707931936557E-4</v>
      </c>
      <c r="CO18" s="258">
        <v>7.323888451411702E-4</v>
      </c>
      <c r="CP18" s="258">
        <v>2.4728108929682395E-3</v>
      </c>
      <c r="CQ18" s="258">
        <v>1.1189399743194104E-2</v>
      </c>
      <c r="CR18" s="258">
        <v>6.5767066831062329E-3</v>
      </c>
      <c r="CS18" s="258">
        <v>2.7049320525482363E-3</v>
      </c>
      <c r="CT18" s="258">
        <v>1.859812083631842E-2</v>
      </c>
      <c r="CU18" s="258">
        <v>2.5990544476512454E-3</v>
      </c>
      <c r="CV18" s="258">
        <v>9.3056799544021686E-5</v>
      </c>
      <c r="CW18" s="258">
        <v>7.772336330190288E-4</v>
      </c>
      <c r="CX18" s="258">
        <v>2.2812812579403132E-3</v>
      </c>
      <c r="CY18" s="258">
        <v>5.2000688244403237E-3</v>
      </c>
      <c r="CZ18" s="258">
        <v>1.1234053429538047E-3</v>
      </c>
      <c r="DA18" s="258">
        <v>1.0671682114801113E-2</v>
      </c>
      <c r="DB18" s="258">
        <v>3.2157891415848633E-3</v>
      </c>
      <c r="DC18" s="258">
        <v>7.7601852431316105E-3</v>
      </c>
      <c r="DD18" s="258">
        <v>2.4900233066181498E-3</v>
      </c>
      <c r="DE18" s="258">
        <v>5.4536875486936387E-3</v>
      </c>
      <c r="DF18" s="259">
        <v>1.3577937360448978E-4</v>
      </c>
      <c r="DG18" s="260"/>
      <c r="DH18" s="3"/>
      <c r="DI18" s="3"/>
      <c r="DJ18" s="3"/>
      <c r="DK18" s="3"/>
      <c r="DL18" s="3"/>
      <c r="DM18" s="3"/>
      <c r="DN18" s="3"/>
      <c r="DO18" s="3"/>
      <c r="DP18" s="3"/>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60"/>
      <c r="FB18" s="260"/>
      <c r="FC18" s="260"/>
      <c r="FD18" s="260"/>
      <c r="FE18" s="260"/>
      <c r="FF18" s="260"/>
      <c r="FG18" s="260"/>
      <c r="FH18" s="260"/>
      <c r="FI18" s="260"/>
      <c r="FJ18" s="260"/>
      <c r="FK18" s="260"/>
      <c r="FL18" s="260"/>
      <c r="FM18" s="260"/>
      <c r="FN18" s="260"/>
    </row>
    <row r="19" spans="1:170" ht="19.899999999999999" customHeight="1">
      <c r="A19" s="261" t="s">
        <v>251</v>
      </c>
      <c r="B19" s="262" t="s">
        <v>250</v>
      </c>
      <c r="C19" s="263">
        <v>2.5339154841727741E-4</v>
      </c>
      <c r="D19" s="258">
        <v>6.5967412098423377E-3</v>
      </c>
      <c r="E19" s="258">
        <v>0</v>
      </c>
      <c r="F19" s="258">
        <v>2.6337448559670781E-2</v>
      </c>
      <c r="G19" s="258">
        <v>1.241343264079446E-3</v>
      </c>
      <c r="H19" s="258">
        <v>0</v>
      </c>
      <c r="I19" s="258">
        <v>5.263157894736842E-4</v>
      </c>
      <c r="J19" s="258">
        <v>3.6893025732077808E-4</v>
      </c>
      <c r="K19" s="258">
        <v>1.5502774350659838E-4</v>
      </c>
      <c r="L19" s="258">
        <v>1.1677695601401323E-3</v>
      </c>
      <c r="M19" s="258">
        <v>0</v>
      </c>
      <c r="N19" s="258">
        <v>1.4439738159414709E-4</v>
      </c>
      <c r="O19" s="258">
        <v>1.3833171946327292E-4</v>
      </c>
      <c r="P19" s="258">
        <v>0.15080617231692769</v>
      </c>
      <c r="Q19" s="258">
        <v>0.11077805849355543</v>
      </c>
      <c r="R19" s="258">
        <v>0</v>
      </c>
      <c r="S19" s="258">
        <v>3.5260765662340097E-3</v>
      </c>
      <c r="T19" s="258">
        <v>4.0269267166453013E-5</v>
      </c>
      <c r="U19" s="258">
        <v>2.7352297592997811E-4</v>
      </c>
      <c r="V19" s="258">
        <v>0</v>
      </c>
      <c r="W19" s="258">
        <v>0</v>
      </c>
      <c r="X19" s="258">
        <v>1.0706208262516227E-5</v>
      </c>
      <c r="Y19" s="258">
        <v>2.0469781485082646E-5</v>
      </c>
      <c r="Z19" s="258">
        <v>0</v>
      </c>
      <c r="AA19" s="258">
        <v>1.6518511351756979E-5</v>
      </c>
      <c r="AB19" s="258">
        <v>2.0504193457065268E-4</v>
      </c>
      <c r="AC19" s="258">
        <v>0</v>
      </c>
      <c r="AD19" s="258">
        <v>0</v>
      </c>
      <c r="AE19" s="258">
        <v>3.0429735486706713E-4</v>
      </c>
      <c r="AF19" s="258">
        <v>1.2080759879796439E-4</v>
      </c>
      <c r="AG19" s="258">
        <v>1.6515276630883568E-4</v>
      </c>
      <c r="AH19" s="258">
        <v>5.2626243076100681E-3</v>
      </c>
      <c r="AI19" s="258">
        <v>1.7865597112919506E-5</v>
      </c>
      <c r="AJ19" s="258">
        <v>1.5658174097664544E-2</v>
      </c>
      <c r="AK19" s="258">
        <v>5.4179277360535071E-4</v>
      </c>
      <c r="AL19" s="258">
        <v>0</v>
      </c>
      <c r="AM19" s="258">
        <v>1.2718956842035644E-5</v>
      </c>
      <c r="AN19" s="258">
        <v>1.9586720203701891E-4</v>
      </c>
      <c r="AO19" s="258">
        <v>1.2623871741463106E-5</v>
      </c>
      <c r="AP19" s="258">
        <v>0</v>
      </c>
      <c r="AQ19" s="258">
        <v>1.0987169221028325E-3</v>
      </c>
      <c r="AR19" s="258">
        <v>1.8229280599670415E-3</v>
      </c>
      <c r="AS19" s="258">
        <v>3.0710015559741216E-4</v>
      </c>
      <c r="AT19" s="258">
        <v>9.681835521105433E-5</v>
      </c>
      <c r="AU19" s="258">
        <v>6.9260356320813971E-5</v>
      </c>
      <c r="AV19" s="258">
        <v>6.5711598097064131E-4</v>
      </c>
      <c r="AW19" s="258">
        <v>7.1467222069078172E-5</v>
      </c>
      <c r="AX19" s="258">
        <v>1.92E-4</v>
      </c>
      <c r="AY19" s="258">
        <v>1.5963706698445581E-4</v>
      </c>
      <c r="AZ19" s="258">
        <v>4.1753653444676412E-4</v>
      </c>
      <c r="BA19" s="258">
        <v>2.533826584908529E-5</v>
      </c>
      <c r="BB19" s="258">
        <v>4.7609844395944207E-4</v>
      </c>
      <c r="BC19" s="258">
        <v>9.803482793822101E-5</v>
      </c>
      <c r="BD19" s="258">
        <v>4.303269870348626E-5</v>
      </c>
      <c r="BE19" s="258">
        <v>2.7923406097075723E-5</v>
      </c>
      <c r="BF19" s="258">
        <v>1.8282996904752936E-4</v>
      </c>
      <c r="BG19" s="258">
        <v>1.4783665692039816E-4</v>
      </c>
      <c r="BH19" s="258">
        <v>3.1381098668780763E-3</v>
      </c>
      <c r="BI19" s="258">
        <v>1.6015402791756006E-3</v>
      </c>
      <c r="BJ19" s="258">
        <v>2.487398175128145E-2</v>
      </c>
      <c r="BK19" s="258">
        <v>0</v>
      </c>
      <c r="BL19" s="258">
        <v>5.2581795627229026E-2</v>
      </c>
      <c r="BM19" s="258">
        <v>1.5227839573514189E-2</v>
      </c>
      <c r="BN19" s="258">
        <v>1.3833532615916036E-3</v>
      </c>
      <c r="BO19" s="258">
        <v>3.5467192846616881E-3</v>
      </c>
      <c r="BP19" s="258">
        <v>4.5389359353690036E-3</v>
      </c>
      <c r="BQ19" s="258">
        <v>1.2518643837429315E-5</v>
      </c>
      <c r="BR19" s="258">
        <v>0</v>
      </c>
      <c r="BS19" s="258">
        <v>4.7041113933577949E-6</v>
      </c>
      <c r="BT19" s="258">
        <v>5.1352665984568465E-4</v>
      </c>
      <c r="BU19" s="258">
        <v>9.7763154877355521E-5</v>
      </c>
      <c r="BV19" s="258">
        <v>0</v>
      </c>
      <c r="BW19" s="258">
        <v>1.3683756081574343E-6</v>
      </c>
      <c r="BX19" s="258">
        <v>3.9075484457856313E-6</v>
      </c>
      <c r="BY19" s="258">
        <v>1.9782393669634024E-6</v>
      </c>
      <c r="BZ19" s="258">
        <v>1.4658823218989626E-6</v>
      </c>
      <c r="CA19" s="258">
        <v>0</v>
      </c>
      <c r="CB19" s="258">
        <v>8.6296364425005054E-5</v>
      </c>
      <c r="CC19" s="258">
        <v>0</v>
      </c>
      <c r="CD19" s="258">
        <v>0</v>
      </c>
      <c r="CE19" s="258">
        <v>7.0277255106436032E-4</v>
      </c>
      <c r="CF19" s="258">
        <v>1.4346166199958179E-2</v>
      </c>
      <c r="CG19" s="258">
        <v>3.2781511227667597E-5</v>
      </c>
      <c r="CH19" s="258">
        <v>4.0979155952324847E-5</v>
      </c>
      <c r="CI19" s="258">
        <v>1.3175097039657042E-4</v>
      </c>
      <c r="CJ19" s="258">
        <v>1.5583414028841637E-5</v>
      </c>
      <c r="CK19" s="258">
        <v>2.7173913043478262E-5</v>
      </c>
      <c r="CL19" s="258">
        <v>1.8189424668497737E-4</v>
      </c>
      <c r="CM19" s="258">
        <v>2.5729914799675461E-5</v>
      </c>
      <c r="CN19" s="258">
        <v>3.0201024056323703E-5</v>
      </c>
      <c r="CO19" s="258">
        <v>1.2054712785627313E-4</v>
      </c>
      <c r="CP19" s="258">
        <v>1.7119986797066182E-6</v>
      </c>
      <c r="CQ19" s="258">
        <v>1.7264261898853006E-4</v>
      </c>
      <c r="CR19" s="258">
        <v>4.884346593234256E-5</v>
      </c>
      <c r="CS19" s="258">
        <v>2.344918148562979E-5</v>
      </c>
      <c r="CT19" s="258">
        <v>1.399902830274134E-4</v>
      </c>
      <c r="CU19" s="258">
        <v>2.6498431072060276E-5</v>
      </c>
      <c r="CV19" s="258">
        <v>0</v>
      </c>
      <c r="CW19" s="258">
        <v>1.2182345345125844E-5</v>
      </c>
      <c r="CX19" s="258">
        <v>2.4423411570783542E-4</v>
      </c>
      <c r="CY19" s="258">
        <v>2.3578743444153429E-4</v>
      </c>
      <c r="CZ19" s="258">
        <v>6.5193776627987907E-4</v>
      </c>
      <c r="DA19" s="258">
        <v>2.4245950926195326E-4</v>
      </c>
      <c r="DB19" s="258">
        <v>5.8591813371553219E-4</v>
      </c>
      <c r="DC19" s="258">
        <v>0</v>
      </c>
      <c r="DD19" s="258">
        <v>6.0645900978966501E-4</v>
      </c>
      <c r="DE19" s="258">
        <v>0</v>
      </c>
      <c r="DF19" s="259">
        <v>1.5086597067165531E-5</v>
      </c>
      <c r="DG19" s="260"/>
      <c r="DH19" s="3"/>
      <c r="DI19" s="3"/>
      <c r="DJ19" s="3"/>
      <c r="DK19" s="3"/>
      <c r="DL19" s="3"/>
      <c r="DM19" s="3"/>
      <c r="DN19" s="3"/>
      <c r="DO19" s="3"/>
      <c r="DP19" s="3"/>
      <c r="DQ19" s="260"/>
      <c r="DR19" s="260"/>
      <c r="DS19" s="260"/>
      <c r="DT19" s="260"/>
      <c r="DU19" s="260"/>
      <c r="DV19" s="260"/>
      <c r="DW19" s="260"/>
      <c r="DX19" s="260"/>
      <c r="DY19" s="260"/>
      <c r="DZ19" s="260"/>
      <c r="EA19" s="260"/>
      <c r="EB19" s="260"/>
      <c r="EC19" s="260"/>
      <c r="ED19" s="260"/>
      <c r="EE19" s="260"/>
      <c r="EF19" s="260"/>
      <c r="EG19" s="260"/>
      <c r="EH19" s="260"/>
      <c r="EI19" s="260"/>
      <c r="EJ19" s="260"/>
      <c r="EK19" s="260"/>
      <c r="EL19" s="260"/>
      <c r="EM19" s="260"/>
      <c r="EN19" s="260"/>
      <c r="EO19" s="260"/>
      <c r="EP19" s="260"/>
      <c r="EQ19" s="260"/>
      <c r="ER19" s="260"/>
      <c r="ES19" s="260"/>
      <c r="ET19" s="260"/>
      <c r="EU19" s="260"/>
      <c r="EV19" s="260"/>
      <c r="EW19" s="260"/>
      <c r="EX19" s="260"/>
      <c r="EY19" s="260"/>
      <c r="EZ19" s="260"/>
      <c r="FA19" s="260"/>
      <c r="FB19" s="260"/>
      <c r="FC19" s="260"/>
      <c r="FD19" s="260"/>
      <c r="FE19" s="260"/>
      <c r="FF19" s="260"/>
      <c r="FG19" s="260"/>
      <c r="FH19" s="260"/>
      <c r="FI19" s="260"/>
      <c r="FJ19" s="260"/>
      <c r="FK19" s="260"/>
      <c r="FL19" s="260"/>
      <c r="FM19" s="260"/>
      <c r="FN19" s="260"/>
    </row>
    <row r="20" spans="1:170" ht="19.899999999999999" customHeight="1">
      <c r="A20" s="261" t="s">
        <v>249</v>
      </c>
      <c r="B20" s="262" t="s">
        <v>248</v>
      </c>
      <c r="C20" s="263">
        <v>0</v>
      </c>
      <c r="D20" s="258">
        <v>0</v>
      </c>
      <c r="E20" s="258">
        <v>0</v>
      </c>
      <c r="F20" s="258">
        <v>0</v>
      </c>
      <c r="G20" s="258">
        <v>3.2666928002090682E-4</v>
      </c>
      <c r="H20" s="258">
        <v>0</v>
      </c>
      <c r="I20" s="258">
        <v>0</v>
      </c>
      <c r="J20" s="258">
        <v>4.2191148516719453E-4</v>
      </c>
      <c r="K20" s="258">
        <v>3.585016568590087E-4</v>
      </c>
      <c r="L20" s="258">
        <v>0</v>
      </c>
      <c r="M20" s="258">
        <v>0</v>
      </c>
      <c r="N20" s="258">
        <v>1.1070465922217944E-3</v>
      </c>
      <c r="O20" s="258">
        <v>7.6082445704800112E-4</v>
      </c>
      <c r="P20" s="258">
        <v>5.3873090391349523E-4</v>
      </c>
      <c r="Q20" s="258">
        <v>1.2857020511283348E-2</v>
      </c>
      <c r="R20" s="258">
        <v>9.4037438655264623E-4</v>
      </c>
      <c r="S20" s="258">
        <v>1.3354575699358042E-3</v>
      </c>
      <c r="T20" s="258">
        <v>5.5705819580260008E-4</v>
      </c>
      <c r="U20" s="258">
        <v>8.2056892778993432E-4</v>
      </c>
      <c r="V20" s="258">
        <v>9.3532764210242625E-4</v>
      </c>
      <c r="W20" s="258">
        <v>1.272961034662729E-4</v>
      </c>
      <c r="X20" s="258">
        <v>5.1122144453514986E-4</v>
      </c>
      <c r="Y20" s="258">
        <v>2.9681183153369836E-4</v>
      </c>
      <c r="Z20" s="258">
        <v>4.3802014892685063E-4</v>
      </c>
      <c r="AA20" s="258">
        <v>1.9161473168038097E-3</v>
      </c>
      <c r="AB20" s="258">
        <v>4.7299446270275558E-4</v>
      </c>
      <c r="AC20" s="258">
        <v>4.3192572851987074E-6</v>
      </c>
      <c r="AD20" s="258">
        <v>3.9780708842505685E-4</v>
      </c>
      <c r="AE20" s="258">
        <v>7.4609203304443867E-4</v>
      </c>
      <c r="AF20" s="258">
        <v>1.5251959348243005E-3</v>
      </c>
      <c r="AG20" s="258">
        <v>1.486374896779521E-3</v>
      </c>
      <c r="AH20" s="258">
        <v>4.0552621634823644E-4</v>
      </c>
      <c r="AI20" s="258">
        <v>3.7517753937130964E-4</v>
      </c>
      <c r="AJ20" s="258">
        <v>3.1847133757961785E-3</v>
      </c>
      <c r="AK20" s="258">
        <v>8.5939543399469413E-4</v>
      </c>
      <c r="AL20" s="258">
        <v>5.866569508041832E-5</v>
      </c>
      <c r="AM20" s="258">
        <v>1.5008369073602059E-4</v>
      </c>
      <c r="AN20" s="258">
        <v>9.4669147651225798E-4</v>
      </c>
      <c r="AO20" s="258">
        <v>1.0099097393170485E-4</v>
      </c>
      <c r="AP20" s="258">
        <v>3.4913763005376718E-5</v>
      </c>
      <c r="AQ20" s="258">
        <v>1.7504981470790889E-4</v>
      </c>
      <c r="AR20" s="258">
        <v>3.2083533855419932E-4</v>
      </c>
      <c r="AS20" s="258">
        <v>4.3335244178745939E-4</v>
      </c>
      <c r="AT20" s="258">
        <v>3.8146431953155408E-4</v>
      </c>
      <c r="AU20" s="258">
        <v>5.03797934333592E-4</v>
      </c>
      <c r="AV20" s="258">
        <v>8.3939815377414109E-4</v>
      </c>
      <c r="AW20" s="258">
        <v>1.1128467436470745E-3</v>
      </c>
      <c r="AX20" s="258">
        <v>1.6586666666666666E-3</v>
      </c>
      <c r="AY20" s="258">
        <v>5.3459854990143337E-4</v>
      </c>
      <c r="AZ20" s="258">
        <v>8.8726513569937365E-4</v>
      </c>
      <c r="BA20" s="258">
        <v>6.5372725890640044E-4</v>
      </c>
      <c r="BB20" s="258">
        <v>5.4680613365638896E-4</v>
      </c>
      <c r="BC20" s="258">
        <v>1.8392186197974942E-3</v>
      </c>
      <c r="BD20" s="258">
        <v>1.7397505332980875E-3</v>
      </c>
      <c r="BE20" s="258">
        <v>4.0488938840759793E-4</v>
      </c>
      <c r="BF20" s="258">
        <v>7.1753872274432379E-4</v>
      </c>
      <c r="BG20" s="258">
        <v>6.4391077236440099E-4</v>
      </c>
      <c r="BH20" s="258">
        <v>4.33829925456127E-3</v>
      </c>
      <c r="BI20" s="258">
        <v>1.2996105544129874E-3</v>
      </c>
      <c r="BJ20" s="258">
        <v>2.4990960716336644E-3</v>
      </c>
      <c r="BK20" s="258">
        <v>1.02530801961756E-4</v>
      </c>
      <c r="BL20" s="258">
        <v>9.0629646183174768E-3</v>
      </c>
      <c r="BM20" s="258">
        <v>2.1330934439234145E-2</v>
      </c>
      <c r="BN20" s="258">
        <v>5.3142022053939154E-5</v>
      </c>
      <c r="BO20" s="258">
        <v>1.1596416172183588E-4</v>
      </c>
      <c r="BP20" s="258">
        <v>6.5326165532805748E-4</v>
      </c>
      <c r="BQ20" s="258">
        <v>4.9359224273292724E-4</v>
      </c>
      <c r="BR20" s="258">
        <v>3.3415535084567812E-3</v>
      </c>
      <c r="BS20" s="258">
        <v>3.9984946843541255E-3</v>
      </c>
      <c r="BT20" s="258">
        <v>8.2049382653643841E-4</v>
      </c>
      <c r="BU20" s="258">
        <v>2.4362336804931127E-3</v>
      </c>
      <c r="BV20" s="258">
        <v>6.1049773243699375E-4</v>
      </c>
      <c r="BW20" s="258">
        <v>1.7549417174619096E-3</v>
      </c>
      <c r="BX20" s="258">
        <v>1.4093224727800176E-4</v>
      </c>
      <c r="BY20" s="258">
        <v>2.8684470820969338E-4</v>
      </c>
      <c r="BZ20" s="258">
        <v>4.822752839047587E-4</v>
      </c>
      <c r="CA20" s="258">
        <v>0</v>
      </c>
      <c r="CB20" s="258">
        <v>4.7463000433752782E-4</v>
      </c>
      <c r="CC20" s="258">
        <v>0</v>
      </c>
      <c r="CD20" s="258">
        <v>3.6849178480079768E-4</v>
      </c>
      <c r="CE20" s="258">
        <v>2.1914412882652096E-3</v>
      </c>
      <c r="CF20" s="258">
        <v>2.3626443508871771E-3</v>
      </c>
      <c r="CG20" s="258">
        <v>3.0596077145823088E-4</v>
      </c>
      <c r="CH20" s="258">
        <v>2.7763378157700087E-3</v>
      </c>
      <c r="CI20" s="258">
        <v>6.3848547192184128E-4</v>
      </c>
      <c r="CJ20" s="258">
        <v>2.0051867400367623E-3</v>
      </c>
      <c r="CK20" s="258">
        <v>2.7309782608695653E-3</v>
      </c>
      <c r="CL20" s="258">
        <v>1.7825636175127781E-3</v>
      </c>
      <c r="CM20" s="258">
        <v>8.650969131535327E-4</v>
      </c>
      <c r="CN20" s="258">
        <v>2.9464119069349403E-3</v>
      </c>
      <c r="CO20" s="258">
        <v>4.666214542666745E-3</v>
      </c>
      <c r="CP20" s="258">
        <v>1.8996337350024636E-3</v>
      </c>
      <c r="CQ20" s="258">
        <v>6.0424916645985519E-4</v>
      </c>
      <c r="CR20" s="258">
        <v>7.5073727231684357E-3</v>
      </c>
      <c r="CS20" s="258">
        <v>3.1918474092792548E-3</v>
      </c>
      <c r="CT20" s="258">
        <v>1.4838970000905819E-2</v>
      </c>
      <c r="CU20" s="258">
        <v>1.6760257653078124E-3</v>
      </c>
      <c r="CV20" s="258">
        <v>3.3733089834707858E-4</v>
      </c>
      <c r="CW20" s="258">
        <v>1.9004458738396316E-4</v>
      </c>
      <c r="CX20" s="258">
        <v>2.0192584369545449E-3</v>
      </c>
      <c r="CY20" s="258">
        <v>1.7524741749032954E-3</v>
      </c>
      <c r="CZ20" s="258">
        <v>2.2899853724162107E-3</v>
      </c>
      <c r="DA20" s="258">
        <v>5.2994721310112639E-4</v>
      </c>
      <c r="DB20" s="258">
        <v>3.9752291841315341E-3</v>
      </c>
      <c r="DC20" s="258">
        <v>6.2582139057512987E-5</v>
      </c>
      <c r="DD20" s="258">
        <v>2.2244208205788804E-3</v>
      </c>
      <c r="DE20" s="258">
        <v>0</v>
      </c>
      <c r="DF20" s="259">
        <v>7.7588213488279873E-5</v>
      </c>
      <c r="DG20" s="260"/>
      <c r="DH20" s="3"/>
      <c r="DI20" s="3"/>
      <c r="DJ20" s="3"/>
      <c r="DK20" s="3"/>
      <c r="DL20" s="3"/>
      <c r="DM20" s="3"/>
      <c r="DN20" s="3"/>
      <c r="DO20" s="3"/>
      <c r="DP20" s="3"/>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row>
    <row r="21" spans="1:170" ht="19.899999999999999" customHeight="1">
      <c r="A21" s="261" t="s">
        <v>247</v>
      </c>
      <c r="B21" s="262" t="s">
        <v>246</v>
      </c>
      <c r="C21" s="263">
        <v>2.5339154841727741E-4</v>
      </c>
      <c r="D21" s="258">
        <v>0</v>
      </c>
      <c r="E21" s="258">
        <v>0</v>
      </c>
      <c r="F21" s="258">
        <v>0</v>
      </c>
      <c r="G21" s="258">
        <v>0</v>
      </c>
      <c r="H21" s="258">
        <v>0</v>
      </c>
      <c r="I21" s="258">
        <v>0</v>
      </c>
      <c r="J21" s="258">
        <v>1.8737263506659482E-4</v>
      </c>
      <c r="K21" s="258">
        <v>4.4247501792508287E-4</v>
      </c>
      <c r="L21" s="258">
        <v>0</v>
      </c>
      <c r="M21" s="258">
        <v>0</v>
      </c>
      <c r="N21" s="258">
        <v>2.4066230265691181E-3</v>
      </c>
      <c r="O21" s="258">
        <v>1.6599806335592751E-3</v>
      </c>
      <c r="P21" s="258">
        <v>6.6571747412167625E-3</v>
      </c>
      <c r="Q21" s="258">
        <v>5.8985997516379056E-3</v>
      </c>
      <c r="R21" s="258">
        <v>0.44904346292867847</v>
      </c>
      <c r="S21" s="258">
        <v>0.32463333489527202</v>
      </c>
      <c r="T21" s="258">
        <v>9.1142774686738662E-2</v>
      </c>
      <c r="U21" s="258">
        <v>0</v>
      </c>
      <c r="V21" s="258">
        <v>1.6645661427246569E-3</v>
      </c>
      <c r="W21" s="258">
        <v>0</v>
      </c>
      <c r="X21" s="258">
        <v>2.6765520656290566E-6</v>
      </c>
      <c r="Y21" s="258">
        <v>6.1409344455247943E-5</v>
      </c>
      <c r="Z21" s="258">
        <v>2.2777047744196234E-2</v>
      </c>
      <c r="AA21" s="258">
        <v>4.3679663588717388E-3</v>
      </c>
      <c r="AB21" s="258">
        <v>3.2329055024634158E-3</v>
      </c>
      <c r="AC21" s="258">
        <v>0</v>
      </c>
      <c r="AD21" s="258">
        <v>0</v>
      </c>
      <c r="AE21" s="258">
        <v>1.3501786338175794E-3</v>
      </c>
      <c r="AF21" s="258">
        <v>5.6930580933540718E-3</v>
      </c>
      <c r="AG21" s="258">
        <v>4.9545829892650697E-4</v>
      </c>
      <c r="AH21" s="258">
        <v>1.434088165086036E-2</v>
      </c>
      <c r="AI21" s="258">
        <v>0</v>
      </c>
      <c r="AJ21" s="258">
        <v>1.2738853503184714E-2</v>
      </c>
      <c r="AK21" s="258">
        <v>9.7335874154616444E-3</v>
      </c>
      <c r="AL21" s="258">
        <v>0</v>
      </c>
      <c r="AM21" s="258">
        <v>4.3244453262921189E-5</v>
      </c>
      <c r="AN21" s="258">
        <v>0</v>
      </c>
      <c r="AO21" s="258">
        <v>2.2722969134633591E-4</v>
      </c>
      <c r="AP21" s="258">
        <v>0</v>
      </c>
      <c r="AQ21" s="258">
        <v>3.1508966647423604E-3</v>
      </c>
      <c r="AR21" s="258">
        <v>1.4583424479736333E-4</v>
      </c>
      <c r="AS21" s="258">
        <v>3.4122239510823575E-4</v>
      </c>
      <c r="AT21" s="258">
        <v>3.1756420509225822E-4</v>
      </c>
      <c r="AU21" s="258">
        <v>2.315003690723097E-4</v>
      </c>
      <c r="AV21" s="258">
        <v>2.6329647182727749E-4</v>
      </c>
      <c r="AW21" s="258">
        <v>1.0209603152725453E-3</v>
      </c>
      <c r="AX21" s="258">
        <v>5.0879999999999996E-3</v>
      </c>
      <c r="AY21" s="258">
        <v>4.70372474114664E-3</v>
      </c>
      <c r="AZ21" s="258">
        <v>2.2964509394572024E-3</v>
      </c>
      <c r="BA21" s="258">
        <v>5.0676531698170579E-5</v>
      </c>
      <c r="BB21" s="258">
        <v>2.1542276127669803E-3</v>
      </c>
      <c r="BC21" s="258">
        <v>2.1290607197887563E-3</v>
      </c>
      <c r="BD21" s="258">
        <v>4.9794979928319814E-4</v>
      </c>
      <c r="BE21" s="258">
        <v>0</v>
      </c>
      <c r="BF21" s="258">
        <v>4.5937178152645569E-6</v>
      </c>
      <c r="BG21" s="258">
        <v>4.6240021025657871E-4</v>
      </c>
      <c r="BH21" s="258">
        <v>0</v>
      </c>
      <c r="BI21" s="258">
        <v>0</v>
      </c>
      <c r="BJ21" s="258">
        <v>1.0879043750132931E-2</v>
      </c>
      <c r="BK21" s="258">
        <v>1.3670773594900802E-4</v>
      </c>
      <c r="BL21" s="258">
        <v>4.4274990194558212E-3</v>
      </c>
      <c r="BM21" s="258">
        <v>4.5550640539272812E-3</v>
      </c>
      <c r="BN21" s="258">
        <v>0</v>
      </c>
      <c r="BO21" s="258">
        <v>0</v>
      </c>
      <c r="BP21" s="258">
        <v>0</v>
      </c>
      <c r="BQ21" s="258">
        <v>0</v>
      </c>
      <c r="BR21" s="258">
        <v>0</v>
      </c>
      <c r="BS21" s="258">
        <v>3.7868096716530249E-4</v>
      </c>
      <c r="BT21" s="258">
        <v>-5.3903066845547036E-4</v>
      </c>
      <c r="BU21" s="258">
        <v>4.8459144053405236E-4</v>
      </c>
      <c r="BV21" s="258">
        <v>0</v>
      </c>
      <c r="BW21" s="258">
        <v>0</v>
      </c>
      <c r="BX21" s="258">
        <v>7.007536879442231E-5</v>
      </c>
      <c r="BY21" s="258">
        <v>0</v>
      </c>
      <c r="BZ21" s="258">
        <v>2.4040470079142988E-4</v>
      </c>
      <c r="CA21" s="258">
        <v>0</v>
      </c>
      <c r="CB21" s="258">
        <v>7.0399665715135701E-5</v>
      </c>
      <c r="CC21" s="258">
        <v>0</v>
      </c>
      <c r="CD21" s="258">
        <v>1.4739671392031907E-3</v>
      </c>
      <c r="CE21" s="258">
        <v>4.4357794352126835E-3</v>
      </c>
      <c r="CF21" s="258">
        <v>1.6413480006984459E-2</v>
      </c>
      <c r="CG21" s="258">
        <v>0</v>
      </c>
      <c r="CH21" s="258">
        <v>1.1371715776770146E-4</v>
      </c>
      <c r="CI21" s="258">
        <v>0</v>
      </c>
      <c r="CJ21" s="258">
        <v>4.4735270412097948E-3</v>
      </c>
      <c r="CK21" s="258">
        <v>2.173913043478261E-4</v>
      </c>
      <c r="CL21" s="258">
        <v>1.9671862778980302E-2</v>
      </c>
      <c r="CM21" s="258">
        <v>1.4808995406924322E-4</v>
      </c>
      <c r="CN21" s="258">
        <v>2.5211814882219025E-3</v>
      </c>
      <c r="CO21" s="258">
        <v>5.1453676947573277E-3</v>
      </c>
      <c r="CP21" s="258">
        <v>3.4239973594132364E-7</v>
      </c>
      <c r="CQ21" s="258">
        <v>4.9958457869805888E-3</v>
      </c>
      <c r="CR21" s="258">
        <v>1.5973133453549863E-3</v>
      </c>
      <c r="CS21" s="258">
        <v>7.5313253477375674E-4</v>
      </c>
      <c r="CT21" s="258">
        <v>1.7045875639220337E-3</v>
      </c>
      <c r="CU21" s="258">
        <v>0</v>
      </c>
      <c r="CV21" s="258">
        <v>0</v>
      </c>
      <c r="CW21" s="258">
        <v>3.2405038618034746E-4</v>
      </c>
      <c r="CX21" s="258">
        <v>2.1113270061633056E-3</v>
      </c>
      <c r="CY21" s="258">
        <v>4.3333906870336031E-4</v>
      </c>
      <c r="CZ21" s="258">
        <v>0</v>
      </c>
      <c r="DA21" s="258">
        <v>6.823503332086399E-4</v>
      </c>
      <c r="DB21" s="258">
        <v>4.7549510082298965E-4</v>
      </c>
      <c r="DC21" s="258">
        <v>0</v>
      </c>
      <c r="DD21" s="258">
        <v>1.0845434846603497E-4</v>
      </c>
      <c r="DE21" s="258">
        <v>0.12395342967815562</v>
      </c>
      <c r="DF21" s="259">
        <v>2.5862737829426624E-4</v>
      </c>
      <c r="DG21" s="260"/>
      <c r="DH21" s="3"/>
      <c r="DI21" s="3"/>
      <c r="DJ21" s="3"/>
      <c r="DK21" s="3"/>
      <c r="DL21" s="3"/>
      <c r="DM21" s="3"/>
      <c r="DN21" s="3"/>
      <c r="DO21" s="3"/>
      <c r="DP21" s="3"/>
      <c r="DQ21" s="260"/>
      <c r="DR21" s="260"/>
      <c r="DS21" s="260"/>
      <c r="DT21" s="260"/>
      <c r="DU21" s="260"/>
      <c r="DV21" s="260"/>
      <c r="DW21" s="260"/>
      <c r="DX21" s="260"/>
      <c r="DY21" s="260"/>
      <c r="DZ21" s="260"/>
      <c r="EA21" s="260"/>
      <c r="EB21" s="260"/>
      <c r="EC21" s="260"/>
      <c r="ED21" s="260"/>
      <c r="EE21" s="260"/>
      <c r="EF21" s="260"/>
      <c r="EG21" s="260"/>
      <c r="EH21" s="260"/>
      <c r="EI21" s="260"/>
      <c r="EJ21" s="260"/>
      <c r="EK21" s="260"/>
      <c r="EL21" s="260"/>
      <c r="EM21" s="260"/>
      <c r="EN21" s="260"/>
      <c r="EO21" s="260"/>
      <c r="EP21" s="260"/>
      <c r="EQ21" s="260"/>
      <c r="ER21" s="260"/>
      <c r="ES21" s="260"/>
      <c r="ET21" s="260"/>
      <c r="EU21" s="260"/>
      <c r="EV21" s="260"/>
      <c r="EW21" s="260"/>
      <c r="EX21" s="260"/>
      <c r="EY21" s="260"/>
      <c r="EZ21" s="260"/>
      <c r="FA21" s="260"/>
      <c r="FB21" s="260"/>
      <c r="FC21" s="260"/>
      <c r="FD21" s="260"/>
      <c r="FE21" s="260"/>
      <c r="FF21" s="260"/>
      <c r="FG21" s="260"/>
      <c r="FH21" s="260"/>
      <c r="FI21" s="260"/>
      <c r="FJ21" s="260"/>
      <c r="FK21" s="260"/>
      <c r="FL21" s="260"/>
      <c r="FM21" s="260"/>
      <c r="FN21" s="260"/>
    </row>
    <row r="22" spans="1:170" ht="19.899999999999999" customHeight="1">
      <c r="A22" s="261" t="s">
        <v>245</v>
      </c>
      <c r="B22" s="262" t="s">
        <v>244</v>
      </c>
      <c r="C22" s="263">
        <v>5.880633089037892E-2</v>
      </c>
      <c r="D22" s="258">
        <v>8.1799591002044997E-3</v>
      </c>
      <c r="E22" s="258">
        <v>3.8582953349701861E-2</v>
      </c>
      <c r="F22" s="258">
        <v>4.9382716049382715E-3</v>
      </c>
      <c r="G22" s="258">
        <v>6.5333856004181362E-5</v>
      </c>
      <c r="H22" s="258">
        <v>0</v>
      </c>
      <c r="I22" s="258">
        <v>0</v>
      </c>
      <c r="J22" s="258">
        <v>1.2448650206303733E-2</v>
      </c>
      <c r="K22" s="258">
        <v>1.9791875254342391E-2</v>
      </c>
      <c r="L22" s="258">
        <v>1.9462826002335538E-4</v>
      </c>
      <c r="M22" s="258">
        <v>0</v>
      </c>
      <c r="N22" s="258">
        <v>3.2248748556026182E-3</v>
      </c>
      <c r="O22" s="258">
        <v>2.0058099322174576E-3</v>
      </c>
      <c r="P22" s="258">
        <v>9.6201947127409857E-4</v>
      </c>
      <c r="Q22" s="258">
        <v>3.7575472102085385E-3</v>
      </c>
      <c r="R22" s="258">
        <v>1.1607746334009227E-3</v>
      </c>
      <c r="S22" s="258">
        <v>8.3817534323602453E-3</v>
      </c>
      <c r="T22" s="258">
        <v>9.9330859010584097E-4</v>
      </c>
      <c r="U22" s="258">
        <v>2.1881838074398249E-3</v>
      </c>
      <c r="V22" s="258">
        <v>1.2523878597642656E-3</v>
      </c>
      <c r="W22" s="258">
        <v>0</v>
      </c>
      <c r="X22" s="258">
        <v>1.3570118972739318E-3</v>
      </c>
      <c r="Y22" s="258">
        <v>2.9988229875646077E-3</v>
      </c>
      <c r="Z22" s="258">
        <v>4.3802014892685062E-3</v>
      </c>
      <c r="AA22" s="258">
        <v>2.6044972827048825E-2</v>
      </c>
      <c r="AB22" s="258">
        <v>2.0736030644449132E-2</v>
      </c>
      <c r="AC22" s="258">
        <v>0</v>
      </c>
      <c r="AD22" s="258">
        <v>2.4862943026566053E-5</v>
      </c>
      <c r="AE22" s="258">
        <v>2.6981032131546618E-3</v>
      </c>
      <c r="AF22" s="258">
        <v>3.1711994684465654E-3</v>
      </c>
      <c r="AG22" s="258">
        <v>3.7985136251032204E-3</v>
      </c>
      <c r="AH22" s="258">
        <v>1.4110469027935226E-2</v>
      </c>
      <c r="AI22" s="258">
        <v>9.3794384842827414E-4</v>
      </c>
      <c r="AJ22" s="258">
        <v>1.7250530785562632E-2</v>
      </c>
      <c r="AK22" s="258">
        <v>1.8122034151627246E-3</v>
      </c>
      <c r="AL22" s="258">
        <v>0</v>
      </c>
      <c r="AM22" s="258">
        <v>0</v>
      </c>
      <c r="AN22" s="258">
        <v>1.6322266836418242E-4</v>
      </c>
      <c r="AO22" s="258">
        <v>7.7005617622924948E-4</v>
      </c>
      <c r="AP22" s="258">
        <v>0</v>
      </c>
      <c r="AQ22" s="258">
        <v>3.5754855770126073E-4</v>
      </c>
      <c r="AR22" s="258">
        <v>2.1875136719604497E-4</v>
      </c>
      <c r="AS22" s="258">
        <v>4.3232877460213466E-3</v>
      </c>
      <c r="AT22" s="258">
        <v>4.0857345899064927E-4</v>
      </c>
      <c r="AU22" s="258">
        <v>1.9639580490970538E-4</v>
      </c>
      <c r="AV22" s="258">
        <v>2.5744543912000466E-3</v>
      </c>
      <c r="AW22" s="258">
        <v>8.2697785537076175E-4</v>
      </c>
      <c r="AX22" s="258">
        <v>3.7866666666666665E-3</v>
      </c>
      <c r="AY22" s="258">
        <v>1.9824696225511488E-3</v>
      </c>
      <c r="AZ22" s="258">
        <v>6.8893528183716071E-3</v>
      </c>
      <c r="BA22" s="258">
        <v>2.1790908630213348E-4</v>
      </c>
      <c r="BB22" s="258">
        <v>5.6613290217355436E-3</v>
      </c>
      <c r="BC22" s="258">
        <v>2.1887340933163689E-3</v>
      </c>
      <c r="BD22" s="258">
        <v>8.6065397406972523E-4</v>
      </c>
      <c r="BE22" s="258">
        <v>3.490425762134465E-5</v>
      </c>
      <c r="BF22" s="258">
        <v>3.8587229648222275E-5</v>
      </c>
      <c r="BG22" s="258">
        <v>3.3427510759223366E-4</v>
      </c>
      <c r="BH22" s="258">
        <v>7.7076382695250996E-5</v>
      </c>
      <c r="BI22" s="258">
        <v>1.7940751761256728E-4</v>
      </c>
      <c r="BJ22" s="258">
        <v>7.3803092498458001E-3</v>
      </c>
      <c r="BK22" s="258">
        <v>1.4012542934773321E-3</v>
      </c>
      <c r="BL22" s="258">
        <v>2.4627621245427927E-5</v>
      </c>
      <c r="BM22" s="258">
        <v>1.0351210320914096E-3</v>
      </c>
      <c r="BN22" s="258">
        <v>0</v>
      </c>
      <c r="BO22" s="258">
        <v>0</v>
      </c>
      <c r="BP22" s="258">
        <v>0</v>
      </c>
      <c r="BQ22" s="258">
        <v>0</v>
      </c>
      <c r="BR22" s="258">
        <v>3.8368568468710435E-5</v>
      </c>
      <c r="BS22" s="258">
        <v>1.4300498635807697E-3</v>
      </c>
      <c r="BT22" s="258">
        <v>5.6871641541388759E-3</v>
      </c>
      <c r="BU22" s="258">
        <v>1.4887759449533091E-3</v>
      </c>
      <c r="BV22" s="258">
        <v>5.6571218449760042E-5</v>
      </c>
      <c r="BW22" s="258">
        <v>0</v>
      </c>
      <c r="BX22" s="258">
        <v>0</v>
      </c>
      <c r="BY22" s="258">
        <v>2.5321463897131551E-4</v>
      </c>
      <c r="BZ22" s="258">
        <v>4.1484469709740643E-4</v>
      </c>
      <c r="CA22" s="258">
        <v>0</v>
      </c>
      <c r="CB22" s="258">
        <v>4.2466895124936699E-4</v>
      </c>
      <c r="CC22" s="258">
        <v>0</v>
      </c>
      <c r="CD22" s="258">
        <v>2.6011184809468074E-4</v>
      </c>
      <c r="CE22" s="258">
        <v>1.7191479071735696E-3</v>
      </c>
      <c r="CF22" s="258">
        <v>2.0211818826567678E-2</v>
      </c>
      <c r="CG22" s="258">
        <v>3.4966945309512104E-4</v>
      </c>
      <c r="CH22" s="258">
        <v>2.6534003479130339E-4</v>
      </c>
      <c r="CI22" s="258">
        <v>3.0404070091516249E-4</v>
      </c>
      <c r="CJ22" s="258">
        <v>8.0381423990629657E-4</v>
      </c>
      <c r="CK22" s="258">
        <v>3.668478260869565E-4</v>
      </c>
      <c r="CL22" s="258">
        <v>3.0012550703021262E-4</v>
      </c>
      <c r="CM22" s="258">
        <v>1.5952547175798786E-4</v>
      </c>
      <c r="CN22" s="258">
        <v>8.5891712416184612E-4</v>
      </c>
      <c r="CO22" s="258">
        <v>1.6802882030325841E-3</v>
      </c>
      <c r="CP22" s="258">
        <v>1.2463350388264181E-3</v>
      </c>
      <c r="CQ22" s="258">
        <v>4.6397703853167452E-3</v>
      </c>
      <c r="CR22" s="258">
        <v>6.0882720237828078E-3</v>
      </c>
      <c r="CS22" s="258">
        <v>5.7781541907825406E-3</v>
      </c>
      <c r="CT22" s="258">
        <v>1.7169396477185702E-3</v>
      </c>
      <c r="CU22" s="258">
        <v>4.4164051786767121E-6</v>
      </c>
      <c r="CV22" s="258">
        <v>4.5365189777710571E-4</v>
      </c>
      <c r="CW22" s="258">
        <v>2.4364690690251685E-6</v>
      </c>
      <c r="CX22" s="258">
        <v>5.4063240770366324E-4</v>
      </c>
      <c r="CY22" s="258">
        <v>1.5039414737351917E-3</v>
      </c>
      <c r="CZ22" s="258">
        <v>3.0066851684589918E-3</v>
      </c>
      <c r="DA22" s="258">
        <v>8.7978164789337323E-4</v>
      </c>
      <c r="DB22" s="258">
        <v>5.6563635216384074E-4</v>
      </c>
      <c r="DC22" s="258">
        <v>1.0430356509585498E-4</v>
      </c>
      <c r="DD22" s="258">
        <v>1.221771435780639E-3</v>
      </c>
      <c r="DE22" s="258">
        <v>0.30847900275427681</v>
      </c>
      <c r="DF22" s="259">
        <v>2.5431692198936179E-4</v>
      </c>
      <c r="DG22" s="260"/>
      <c r="DH22" s="3"/>
      <c r="DI22" s="3"/>
      <c r="DJ22" s="3"/>
      <c r="DK22" s="3"/>
      <c r="DL22" s="3"/>
      <c r="DM22" s="3"/>
      <c r="DN22" s="3"/>
      <c r="DO22" s="3"/>
      <c r="DP22" s="3"/>
      <c r="DQ22" s="260"/>
      <c r="DR22" s="260"/>
      <c r="DS22" s="260"/>
      <c r="DT22" s="260"/>
      <c r="DU22" s="260"/>
      <c r="DV22" s="260"/>
      <c r="DW22" s="260"/>
      <c r="DX22" s="260"/>
      <c r="DY22" s="260"/>
      <c r="DZ22" s="260"/>
      <c r="EA22" s="260"/>
      <c r="EB22" s="260"/>
      <c r="EC22" s="260"/>
      <c r="ED22" s="260"/>
      <c r="EE22" s="260"/>
      <c r="EF22" s="260"/>
      <c r="EG22" s="260"/>
      <c r="EH22" s="260"/>
      <c r="EI22" s="260"/>
      <c r="EJ22" s="260"/>
      <c r="EK22" s="260"/>
      <c r="EL22" s="260"/>
      <c r="EM22" s="260"/>
      <c r="EN22" s="260"/>
      <c r="EO22" s="260"/>
      <c r="EP22" s="260"/>
      <c r="EQ22" s="260"/>
      <c r="ER22" s="260"/>
      <c r="ES22" s="260"/>
      <c r="ET22" s="260"/>
      <c r="EU22" s="260"/>
      <c r="EV22" s="260"/>
      <c r="EW22" s="260"/>
      <c r="EX22" s="260"/>
      <c r="EY22" s="260"/>
      <c r="EZ22" s="260"/>
      <c r="FA22" s="260"/>
      <c r="FB22" s="260"/>
      <c r="FC22" s="260"/>
      <c r="FD22" s="260"/>
      <c r="FE22" s="260"/>
      <c r="FF22" s="260"/>
      <c r="FG22" s="260"/>
      <c r="FH22" s="260"/>
      <c r="FI22" s="260"/>
      <c r="FJ22" s="260"/>
      <c r="FK22" s="260"/>
      <c r="FL22" s="260"/>
      <c r="FM22" s="260"/>
      <c r="FN22" s="260"/>
    </row>
    <row r="23" spans="1:170" ht="19.899999999999999" customHeight="1">
      <c r="A23" s="261" t="s">
        <v>243</v>
      </c>
      <c r="B23" s="262" t="s">
        <v>242</v>
      </c>
      <c r="C23" s="263">
        <v>1.5593326056447841E-4</v>
      </c>
      <c r="D23" s="258">
        <v>0</v>
      </c>
      <c r="E23" s="258">
        <v>0</v>
      </c>
      <c r="F23" s="258">
        <v>0</v>
      </c>
      <c r="G23" s="258">
        <v>1.3066771200836272E-4</v>
      </c>
      <c r="H23" s="258">
        <v>0</v>
      </c>
      <c r="I23" s="258">
        <v>2.631578947368421E-4</v>
      </c>
      <c r="J23" s="258">
        <v>7.143420183780249E-3</v>
      </c>
      <c r="K23" s="258">
        <v>8.4619309997351609E-4</v>
      </c>
      <c r="L23" s="258">
        <v>0</v>
      </c>
      <c r="M23" s="258">
        <v>0</v>
      </c>
      <c r="N23" s="258">
        <v>2.4066230265691181E-4</v>
      </c>
      <c r="O23" s="258">
        <v>3.458292986581823E-4</v>
      </c>
      <c r="P23" s="258">
        <v>4.2328856736060339E-4</v>
      </c>
      <c r="Q23" s="258">
        <v>2.5692630497152399E-4</v>
      </c>
      <c r="R23" s="258">
        <v>7.7874753886391019E-4</v>
      </c>
      <c r="S23" s="258">
        <v>3.4499320556674947E-3</v>
      </c>
      <c r="T23" s="258">
        <v>3.5376551205728975E-2</v>
      </c>
      <c r="U23" s="258">
        <v>1.3676148796498905E-4</v>
      </c>
      <c r="V23" s="258">
        <v>1.8230962515555766E-4</v>
      </c>
      <c r="W23" s="258">
        <v>6.3648051733136449E-5</v>
      </c>
      <c r="X23" s="258">
        <v>3.2118624787548683E-5</v>
      </c>
      <c r="Y23" s="258">
        <v>5.1174453712706614E-5</v>
      </c>
      <c r="Z23" s="258">
        <v>1.7520805957074025E-3</v>
      </c>
      <c r="AA23" s="258">
        <v>4.0800723038839741E-3</v>
      </c>
      <c r="AB23" s="258">
        <v>5.0864379905424407E-3</v>
      </c>
      <c r="AC23" s="258">
        <v>9.8725880804541876E-6</v>
      </c>
      <c r="AD23" s="258">
        <v>1.4917765815939633E-4</v>
      </c>
      <c r="AE23" s="258">
        <v>5.9507038285115351E-4</v>
      </c>
      <c r="AF23" s="258">
        <v>1.5100949849745549E-4</v>
      </c>
      <c r="AG23" s="258">
        <v>3.3030553261767135E-4</v>
      </c>
      <c r="AH23" s="258">
        <v>3.8985815798932731E-3</v>
      </c>
      <c r="AI23" s="258">
        <v>7.1462388451678025E-5</v>
      </c>
      <c r="AJ23" s="258">
        <v>1.0615711252653928E-3</v>
      </c>
      <c r="AK23" s="258">
        <v>1.1209505660800359E-4</v>
      </c>
      <c r="AL23" s="258">
        <v>6.1753363242545597E-6</v>
      </c>
      <c r="AM23" s="258">
        <v>1.5262748210442771E-5</v>
      </c>
      <c r="AN23" s="258">
        <v>1.5342930826233148E-3</v>
      </c>
      <c r="AO23" s="258">
        <v>5.0495486965852425E-5</v>
      </c>
      <c r="AP23" s="258">
        <v>0</v>
      </c>
      <c r="AQ23" s="258">
        <v>1.3780517328069425E-4</v>
      </c>
      <c r="AR23" s="258">
        <v>2.0416794271630863E-4</v>
      </c>
      <c r="AS23" s="258">
        <v>4.2618677149018642E-3</v>
      </c>
      <c r="AT23" s="258">
        <v>7.4162860091667615E-4</v>
      </c>
      <c r="AU23" s="258">
        <v>6.9544987922132379E-4</v>
      </c>
      <c r="AV23" s="258">
        <v>3.2788287132678919E-3</v>
      </c>
      <c r="AW23" s="258">
        <v>2.337999121974129E-3</v>
      </c>
      <c r="AX23" s="258">
        <v>2.0960000000000002E-3</v>
      </c>
      <c r="AY23" s="258">
        <v>4.492112815143989E-4</v>
      </c>
      <c r="AZ23" s="258">
        <v>8.350730688935281E-3</v>
      </c>
      <c r="BA23" s="258">
        <v>3.9527694724573049E-4</v>
      </c>
      <c r="BB23" s="258">
        <v>1.5555691733328306E-4</v>
      </c>
      <c r="BC23" s="258">
        <v>3.2117062109325882E-3</v>
      </c>
      <c r="BD23" s="258">
        <v>9.6516195663533472E-4</v>
      </c>
      <c r="BE23" s="258">
        <v>8.2374047986373382E-4</v>
      </c>
      <c r="BF23" s="258">
        <v>4.7407167853530228E-4</v>
      </c>
      <c r="BG23" s="258">
        <v>2.4803705772200138E-4</v>
      </c>
      <c r="BH23" s="258">
        <v>6.0560014974840061E-4</v>
      </c>
      <c r="BI23" s="258">
        <v>2.4416925567759158E-3</v>
      </c>
      <c r="BJ23" s="258">
        <v>4.200608290618287E-3</v>
      </c>
      <c r="BK23" s="258">
        <v>2.7341547189801605E-3</v>
      </c>
      <c r="BL23" s="258">
        <v>5.5229720978172627E-4</v>
      </c>
      <c r="BM23" s="258">
        <v>8.3580376018677354E-4</v>
      </c>
      <c r="BN23" s="258">
        <v>3.9358310083698685E-4</v>
      </c>
      <c r="BO23" s="258">
        <v>2.569052198145287E-4</v>
      </c>
      <c r="BP23" s="258">
        <v>1.1641615725610384E-3</v>
      </c>
      <c r="BQ23" s="258">
        <v>5.0056691572806641E-3</v>
      </c>
      <c r="BR23" s="258">
        <v>2.3997795551338888E-3</v>
      </c>
      <c r="BS23" s="258">
        <v>5.9177721328441055E-3</v>
      </c>
      <c r="BT23" s="258">
        <v>4.7432860697334735E-3</v>
      </c>
      <c r="BU23" s="258">
        <v>1.3663306108507446E-2</v>
      </c>
      <c r="BV23" s="258">
        <v>2.3807054430940685E-4</v>
      </c>
      <c r="BW23" s="258">
        <v>2.3262385338676385E-5</v>
      </c>
      <c r="BX23" s="258">
        <v>0</v>
      </c>
      <c r="BY23" s="258">
        <v>8.605341246290801E-4</v>
      </c>
      <c r="BZ23" s="258">
        <v>1.0525035071234552E-3</v>
      </c>
      <c r="CA23" s="258">
        <v>0</v>
      </c>
      <c r="CB23" s="258">
        <v>3.2020493115593977E-4</v>
      </c>
      <c r="CC23" s="258">
        <v>0</v>
      </c>
      <c r="CD23" s="258">
        <v>1.1705033164260631E-3</v>
      </c>
      <c r="CE23" s="258">
        <v>7.8211783908775591E-4</v>
      </c>
      <c r="CF23" s="258">
        <v>3.6215716327467683E-3</v>
      </c>
      <c r="CG23" s="258">
        <v>5.4417308637928208E-3</v>
      </c>
      <c r="CH23" s="258">
        <v>6.318985847848492E-3</v>
      </c>
      <c r="CI23" s="258">
        <v>1.824244205490975E-3</v>
      </c>
      <c r="CJ23" s="258">
        <v>4.3122568262601545E-3</v>
      </c>
      <c r="CK23" s="258">
        <v>6.6372282608695649E-3</v>
      </c>
      <c r="CL23" s="258">
        <v>6.2025938119577274E-2</v>
      </c>
      <c r="CM23" s="258">
        <v>5.2334646702539888E-3</v>
      </c>
      <c r="CN23" s="258">
        <v>2.8914460431524311E-3</v>
      </c>
      <c r="CO23" s="258">
        <v>2.3856189878204037E-2</v>
      </c>
      <c r="CP23" s="258">
        <v>1.7013842878924371E-3</v>
      </c>
      <c r="CQ23" s="258">
        <v>7.5531145807481897E-3</v>
      </c>
      <c r="CR23" s="258">
        <v>4.9503512769266105E-3</v>
      </c>
      <c r="CS23" s="258">
        <v>1.142113074711851E-3</v>
      </c>
      <c r="CT23" s="258">
        <v>3.4264680451592186E-2</v>
      </c>
      <c r="CU23" s="258">
        <v>1.2807575018162467E-4</v>
      </c>
      <c r="CV23" s="258">
        <v>2.5567355674719957E-2</v>
      </c>
      <c r="CW23" s="258">
        <v>1.2060521891674586E-3</v>
      </c>
      <c r="CX23" s="258">
        <v>2.5459483459268554E-3</v>
      </c>
      <c r="CY23" s="258">
        <v>4.1422116861350618E-4</v>
      </c>
      <c r="CZ23" s="258">
        <v>2.3141631968610275E-4</v>
      </c>
      <c r="DA23" s="258">
        <v>1.3404547154910844E-3</v>
      </c>
      <c r="DB23" s="258">
        <v>3.9977644969667473E-3</v>
      </c>
      <c r="DC23" s="258">
        <v>2.0860713019170996E-5</v>
      </c>
      <c r="DD23" s="258">
        <v>1.1797177088244213E-3</v>
      </c>
      <c r="DE23" s="258">
        <v>0</v>
      </c>
      <c r="DF23" s="259">
        <v>2.801796598187884E-5</v>
      </c>
      <c r="DG23" s="260"/>
      <c r="DH23" s="3"/>
      <c r="DI23" s="3"/>
      <c r="DJ23" s="3"/>
      <c r="DK23" s="3"/>
      <c r="DL23" s="3"/>
      <c r="DM23" s="3"/>
      <c r="DN23" s="3"/>
      <c r="DO23" s="3"/>
      <c r="DP23" s="3"/>
      <c r="DQ23" s="260"/>
      <c r="DR23" s="260"/>
      <c r="DS23" s="260"/>
      <c r="DT23" s="260"/>
      <c r="DU23" s="260"/>
      <c r="DV23" s="260"/>
      <c r="DW23" s="260"/>
      <c r="DX23" s="260"/>
      <c r="DY23" s="260"/>
      <c r="DZ23" s="260"/>
      <c r="EA23" s="260"/>
      <c r="EB23" s="260"/>
      <c r="EC23" s="260"/>
      <c r="ED23" s="260"/>
      <c r="EE23" s="260"/>
      <c r="EF23" s="260"/>
      <c r="EG23" s="260"/>
      <c r="EH23" s="260"/>
      <c r="EI23" s="260"/>
      <c r="EJ23" s="260"/>
      <c r="EK23" s="260"/>
      <c r="EL23" s="260"/>
      <c r="EM23" s="260"/>
      <c r="EN23" s="260"/>
      <c r="EO23" s="260"/>
      <c r="EP23" s="260"/>
      <c r="EQ23" s="260"/>
      <c r="ER23" s="260"/>
      <c r="ES23" s="260"/>
      <c r="ET23" s="260"/>
      <c r="EU23" s="260"/>
      <c r="EV23" s="260"/>
      <c r="EW23" s="260"/>
      <c r="EX23" s="260"/>
      <c r="EY23" s="260"/>
      <c r="EZ23" s="260"/>
      <c r="FA23" s="260"/>
      <c r="FB23" s="260"/>
      <c r="FC23" s="260"/>
      <c r="FD23" s="260"/>
      <c r="FE23" s="260"/>
      <c r="FF23" s="260"/>
      <c r="FG23" s="260"/>
      <c r="FH23" s="260"/>
      <c r="FI23" s="260"/>
      <c r="FJ23" s="260"/>
      <c r="FK23" s="260"/>
      <c r="FL23" s="260"/>
      <c r="FM23" s="260"/>
      <c r="FN23" s="260"/>
    </row>
    <row r="24" spans="1:170" ht="19.899999999999999" customHeight="1">
      <c r="A24" s="261" t="s">
        <v>241</v>
      </c>
      <c r="B24" s="262" t="s">
        <v>240</v>
      </c>
      <c r="C24" s="263">
        <v>3.3135817869951657E-2</v>
      </c>
      <c r="D24" s="258">
        <v>0</v>
      </c>
      <c r="E24" s="258">
        <v>1.4030164854437039E-3</v>
      </c>
      <c r="F24" s="258">
        <v>0</v>
      </c>
      <c r="G24" s="258">
        <v>0</v>
      </c>
      <c r="H24" s="258">
        <v>0</v>
      </c>
      <c r="I24" s="258">
        <v>0</v>
      </c>
      <c r="J24" s="258">
        <v>1.9383376041371878E-6</v>
      </c>
      <c r="K24" s="258">
        <v>0</v>
      </c>
      <c r="L24" s="258">
        <v>0</v>
      </c>
      <c r="M24" s="258">
        <v>0</v>
      </c>
      <c r="N24" s="258">
        <v>0</v>
      </c>
      <c r="O24" s="258">
        <v>0</v>
      </c>
      <c r="P24" s="258">
        <v>0</v>
      </c>
      <c r="Q24" s="258">
        <v>0</v>
      </c>
      <c r="R24" s="258">
        <v>0</v>
      </c>
      <c r="S24" s="258">
        <v>0</v>
      </c>
      <c r="T24" s="258">
        <v>0</v>
      </c>
      <c r="U24" s="258">
        <v>0.18722647702407003</v>
      </c>
      <c r="V24" s="258">
        <v>7.260678984456123E-3</v>
      </c>
      <c r="W24" s="258">
        <v>0</v>
      </c>
      <c r="X24" s="258">
        <v>5.0881254767608363E-3</v>
      </c>
      <c r="Y24" s="258">
        <v>1.39194514098562E-3</v>
      </c>
      <c r="Z24" s="258">
        <v>4.3802014892685063E-4</v>
      </c>
      <c r="AA24" s="258">
        <v>1.1326979212633358E-3</v>
      </c>
      <c r="AB24" s="258">
        <v>1.9234331475917476E-3</v>
      </c>
      <c r="AC24" s="258">
        <v>4.3192572851987074E-6</v>
      </c>
      <c r="AD24" s="258">
        <v>-1.8398577839658879E-3</v>
      </c>
      <c r="AE24" s="258">
        <v>0</v>
      </c>
      <c r="AF24" s="258">
        <v>6.0403799398982195E-5</v>
      </c>
      <c r="AG24" s="258">
        <v>0</v>
      </c>
      <c r="AH24" s="258">
        <v>9.2165049170053733E-6</v>
      </c>
      <c r="AI24" s="258">
        <v>0</v>
      </c>
      <c r="AJ24" s="258">
        <v>0</v>
      </c>
      <c r="AK24" s="258">
        <v>5.6047528304001797E-5</v>
      </c>
      <c r="AL24" s="258">
        <v>-1.6920421528457495E-3</v>
      </c>
      <c r="AM24" s="258">
        <v>1.5771506484124197E-4</v>
      </c>
      <c r="AN24" s="258">
        <v>0</v>
      </c>
      <c r="AO24" s="258">
        <v>0</v>
      </c>
      <c r="AP24" s="258">
        <v>3.4913763005376718E-5</v>
      </c>
      <c r="AQ24" s="258">
        <v>7.4489282854429321E-6</v>
      </c>
      <c r="AR24" s="258">
        <v>0</v>
      </c>
      <c r="AS24" s="258">
        <v>0</v>
      </c>
      <c r="AT24" s="258">
        <v>0</v>
      </c>
      <c r="AU24" s="258">
        <v>4.7438600219735595E-6</v>
      </c>
      <c r="AV24" s="258">
        <v>0</v>
      </c>
      <c r="AW24" s="258">
        <v>0</v>
      </c>
      <c r="AX24" s="258">
        <v>5.3333333333333337E-6</v>
      </c>
      <c r="AY24" s="258">
        <v>0</v>
      </c>
      <c r="AZ24" s="258">
        <v>0</v>
      </c>
      <c r="BA24" s="258">
        <v>0</v>
      </c>
      <c r="BB24" s="258">
        <v>1.8855383919185825E-4</v>
      </c>
      <c r="BC24" s="258">
        <v>0</v>
      </c>
      <c r="BD24" s="258">
        <v>0</v>
      </c>
      <c r="BE24" s="258">
        <v>0</v>
      </c>
      <c r="BF24" s="258">
        <v>0</v>
      </c>
      <c r="BG24" s="258">
        <v>0</v>
      </c>
      <c r="BH24" s="258">
        <v>0</v>
      </c>
      <c r="BI24" s="258">
        <v>0</v>
      </c>
      <c r="BJ24" s="258">
        <v>1.0634451368653891E-5</v>
      </c>
      <c r="BK24" s="258">
        <v>0</v>
      </c>
      <c r="BL24" s="258">
        <v>0</v>
      </c>
      <c r="BM24" s="258">
        <v>0</v>
      </c>
      <c r="BN24" s="258">
        <v>2.0592533545901422E-4</v>
      </c>
      <c r="BO24" s="258">
        <v>2.4620083565558999E-4</v>
      </c>
      <c r="BP24" s="258">
        <v>1.1894292403614632E-4</v>
      </c>
      <c r="BQ24" s="258">
        <v>1.3233994913853847E-4</v>
      </c>
      <c r="BR24" s="258">
        <v>0</v>
      </c>
      <c r="BS24" s="258">
        <v>0</v>
      </c>
      <c r="BT24" s="258">
        <v>0</v>
      </c>
      <c r="BU24" s="258">
        <v>0</v>
      </c>
      <c r="BV24" s="258">
        <v>4.7142682041466707E-6</v>
      </c>
      <c r="BW24" s="258">
        <v>0</v>
      </c>
      <c r="BX24" s="258">
        <v>0</v>
      </c>
      <c r="BY24" s="258">
        <v>0</v>
      </c>
      <c r="BZ24" s="258">
        <v>0</v>
      </c>
      <c r="CA24" s="258">
        <v>0</v>
      </c>
      <c r="CB24" s="258">
        <v>0</v>
      </c>
      <c r="CC24" s="258">
        <v>0</v>
      </c>
      <c r="CD24" s="258">
        <v>0</v>
      </c>
      <c r="CE24" s="258">
        <v>7.5566940974662401E-6</v>
      </c>
      <c r="CF24" s="258">
        <v>0</v>
      </c>
      <c r="CG24" s="258">
        <v>0</v>
      </c>
      <c r="CH24" s="258">
        <v>0</v>
      </c>
      <c r="CI24" s="258">
        <v>0</v>
      </c>
      <c r="CJ24" s="258">
        <v>0</v>
      </c>
      <c r="CK24" s="258">
        <v>0</v>
      </c>
      <c r="CL24" s="258">
        <v>0</v>
      </c>
      <c r="CM24" s="258">
        <v>2.2871035377489297E-6</v>
      </c>
      <c r="CN24" s="258">
        <v>0</v>
      </c>
      <c r="CO24" s="258">
        <v>0</v>
      </c>
      <c r="CP24" s="258">
        <v>0</v>
      </c>
      <c r="CQ24" s="258">
        <v>0</v>
      </c>
      <c r="CR24" s="258">
        <v>0</v>
      </c>
      <c r="CS24" s="258">
        <v>0</v>
      </c>
      <c r="CT24" s="258">
        <v>0</v>
      </c>
      <c r="CU24" s="258">
        <v>0</v>
      </c>
      <c r="CV24" s="258">
        <v>0</v>
      </c>
      <c r="CW24" s="258">
        <v>0</v>
      </c>
      <c r="CX24" s="258">
        <v>0</v>
      </c>
      <c r="CY24" s="258">
        <v>0</v>
      </c>
      <c r="CZ24" s="258">
        <v>0</v>
      </c>
      <c r="DA24" s="258">
        <v>0</v>
      </c>
      <c r="DB24" s="258">
        <v>1.1042303289254261E-4</v>
      </c>
      <c r="DC24" s="258">
        <v>0</v>
      </c>
      <c r="DD24" s="258">
        <v>2.7445590224057831E-4</v>
      </c>
      <c r="DE24" s="258">
        <v>0</v>
      </c>
      <c r="DF24" s="259">
        <v>4.7846064984439254E-4</v>
      </c>
      <c r="DG24" s="260"/>
      <c r="DH24" s="3"/>
      <c r="DI24" s="3"/>
      <c r="DJ24" s="3"/>
      <c r="DK24" s="3"/>
      <c r="DL24" s="3"/>
      <c r="DM24" s="3"/>
      <c r="DN24" s="3"/>
      <c r="DO24" s="3"/>
      <c r="DP24" s="3"/>
      <c r="DQ24" s="260"/>
      <c r="DR24" s="260"/>
      <c r="DS24" s="260"/>
      <c r="DT24" s="260"/>
      <c r="DU24" s="260"/>
      <c r="DV24" s="260"/>
      <c r="DW24" s="260"/>
      <c r="DX24" s="260"/>
      <c r="DY24" s="260"/>
      <c r="DZ24" s="260"/>
      <c r="EA24" s="260"/>
      <c r="EB24" s="260"/>
      <c r="EC24" s="260"/>
      <c r="ED24" s="260"/>
      <c r="EE24" s="260"/>
      <c r="EF24" s="260"/>
      <c r="EG24" s="260"/>
      <c r="EH24" s="260"/>
      <c r="EI24" s="260"/>
      <c r="EJ24" s="260"/>
      <c r="EK24" s="260"/>
      <c r="EL24" s="260"/>
      <c r="EM24" s="260"/>
      <c r="EN24" s="260"/>
      <c r="EO24" s="260"/>
      <c r="EP24" s="260"/>
      <c r="EQ24" s="260"/>
      <c r="ER24" s="260"/>
      <c r="ES24" s="260"/>
      <c r="ET24" s="260"/>
      <c r="EU24" s="260"/>
      <c r="EV24" s="260"/>
      <c r="EW24" s="260"/>
      <c r="EX24" s="260"/>
      <c r="EY24" s="260"/>
      <c r="EZ24" s="260"/>
      <c r="FA24" s="260"/>
      <c r="FB24" s="260"/>
      <c r="FC24" s="260"/>
      <c r="FD24" s="260"/>
      <c r="FE24" s="260"/>
      <c r="FF24" s="260"/>
      <c r="FG24" s="260"/>
      <c r="FH24" s="260"/>
      <c r="FI24" s="260"/>
      <c r="FJ24" s="260"/>
      <c r="FK24" s="260"/>
      <c r="FL24" s="260"/>
      <c r="FM24" s="260"/>
      <c r="FN24" s="260"/>
    </row>
    <row r="25" spans="1:170" ht="19.899999999999999" customHeight="1">
      <c r="A25" s="261" t="s">
        <v>239</v>
      </c>
      <c r="B25" s="262" t="s">
        <v>238</v>
      </c>
      <c r="C25" s="263">
        <v>9.5509122095743023E-4</v>
      </c>
      <c r="D25" s="258">
        <v>6.5967412098423377E-4</v>
      </c>
      <c r="E25" s="258">
        <v>0</v>
      </c>
      <c r="F25" s="258">
        <v>0</v>
      </c>
      <c r="G25" s="258">
        <v>4.5733699202926958E-4</v>
      </c>
      <c r="H25" s="258">
        <v>0</v>
      </c>
      <c r="I25" s="258">
        <v>0</v>
      </c>
      <c r="J25" s="258">
        <v>3.9257797609125178E-3</v>
      </c>
      <c r="K25" s="258">
        <v>3.8756935876649592E-3</v>
      </c>
      <c r="L25" s="258">
        <v>2.1409108602569093E-3</v>
      </c>
      <c r="M25" s="258">
        <v>0</v>
      </c>
      <c r="N25" s="258">
        <v>8.567577974586061E-3</v>
      </c>
      <c r="O25" s="258">
        <v>5.5332687785309169E-4</v>
      </c>
      <c r="P25" s="258">
        <v>1.5392311540385578E-4</v>
      </c>
      <c r="Q25" s="258">
        <v>4.2821050828587335E-4</v>
      </c>
      <c r="R25" s="258">
        <v>2.9827500073466751E-3</v>
      </c>
      <c r="S25" s="258">
        <v>9.3716320697249424E-4</v>
      </c>
      <c r="T25" s="258">
        <v>6.7115445277421697E-6</v>
      </c>
      <c r="U25" s="258">
        <v>4.362691466083151E-2</v>
      </c>
      <c r="V25" s="258">
        <v>0.15422601637616024</v>
      </c>
      <c r="W25" s="258">
        <v>6.0338353043013354E-3</v>
      </c>
      <c r="X25" s="258">
        <v>2.5325535644982133E-2</v>
      </c>
      <c r="Y25" s="258">
        <v>1.4400491274755641E-2</v>
      </c>
      <c r="Z25" s="258">
        <v>3.4165571616294348E-2</v>
      </c>
      <c r="AA25" s="258">
        <v>3.1918483506266415E-2</v>
      </c>
      <c r="AB25" s="258">
        <v>3.4454035073820923E-2</v>
      </c>
      <c r="AC25" s="258">
        <v>5.2448124177412876E-5</v>
      </c>
      <c r="AD25" s="258">
        <v>2.6106090177894359E-4</v>
      </c>
      <c r="AE25" s="258">
        <v>3.3630492849012162E-3</v>
      </c>
      <c r="AF25" s="258">
        <v>1.2201567478594404E-2</v>
      </c>
      <c r="AG25" s="258">
        <v>1.486374896779521E-3</v>
      </c>
      <c r="AH25" s="258">
        <v>3.0340734186781688E-2</v>
      </c>
      <c r="AI25" s="258">
        <v>8.2181746719429732E-4</v>
      </c>
      <c r="AJ25" s="258">
        <v>1.4331210191082803E-2</v>
      </c>
      <c r="AK25" s="258">
        <v>2.615551320853417E-3</v>
      </c>
      <c r="AL25" s="258">
        <v>4.9711457410249208E-3</v>
      </c>
      <c r="AM25" s="258">
        <v>3.4646438437705095E-3</v>
      </c>
      <c r="AN25" s="258">
        <v>1.5669376162961513E-3</v>
      </c>
      <c r="AO25" s="258">
        <v>2.5247743482926214E-4</v>
      </c>
      <c r="AP25" s="258">
        <v>1.6409468612527058E-3</v>
      </c>
      <c r="AQ25" s="258">
        <v>3.981452168569247E-3</v>
      </c>
      <c r="AR25" s="258">
        <v>4.5937787111169446E-3</v>
      </c>
      <c r="AS25" s="258">
        <v>6.2102475909698901E-4</v>
      </c>
      <c r="AT25" s="258">
        <v>8.5200152585727809E-4</v>
      </c>
      <c r="AU25" s="258">
        <v>7.9791725569595268E-4</v>
      </c>
      <c r="AV25" s="258">
        <v>5.1534095767903035E-4</v>
      </c>
      <c r="AW25" s="258">
        <v>6.8914821280896812E-3</v>
      </c>
      <c r="AX25" s="258">
        <v>2.8586666666666665E-3</v>
      </c>
      <c r="AY25" s="258">
        <v>7.3507300611447095E-4</v>
      </c>
      <c r="AZ25" s="258">
        <v>7.828810020876827E-4</v>
      </c>
      <c r="BA25" s="258">
        <v>1.0084629807935945E-3</v>
      </c>
      <c r="BB25" s="258">
        <v>9.0411565892496021E-3</v>
      </c>
      <c r="BC25" s="258">
        <v>3.2500676653431965E-3</v>
      </c>
      <c r="BD25" s="258">
        <v>1.6167999655738411E-3</v>
      </c>
      <c r="BE25" s="258">
        <v>1.2565532743684076E-4</v>
      </c>
      <c r="BF25" s="258">
        <v>1.7456127698005314E-5</v>
      </c>
      <c r="BG25" s="258">
        <v>1.774039883044778E-4</v>
      </c>
      <c r="BH25" s="258">
        <v>2.9509243660467525E-3</v>
      </c>
      <c r="BI25" s="258">
        <v>1.890342624600709E-3</v>
      </c>
      <c r="BJ25" s="258">
        <v>2.7862262585873197E-3</v>
      </c>
      <c r="BK25" s="258">
        <v>7.8606948170679611E-4</v>
      </c>
      <c r="BL25" s="258">
        <v>1.5871133691497998E-4</v>
      </c>
      <c r="BM25" s="258">
        <v>3.8268916205690107E-4</v>
      </c>
      <c r="BN25" s="258">
        <v>6.5431114653912586E-4</v>
      </c>
      <c r="BO25" s="258">
        <v>9.2057703766872784E-4</v>
      </c>
      <c r="BP25" s="258">
        <v>4.93027664398534E-6</v>
      </c>
      <c r="BQ25" s="258">
        <v>2.1460532292735969E-5</v>
      </c>
      <c r="BR25" s="258">
        <v>7.105161270069377E-3</v>
      </c>
      <c r="BS25" s="258">
        <v>7.7594317433436824E-3</v>
      </c>
      <c r="BT25" s="258">
        <v>0</v>
      </c>
      <c r="BU25" s="258">
        <v>0</v>
      </c>
      <c r="BV25" s="258">
        <v>0</v>
      </c>
      <c r="BW25" s="258">
        <v>0</v>
      </c>
      <c r="BX25" s="258">
        <v>0</v>
      </c>
      <c r="BY25" s="258">
        <v>6.5281899109792288E-5</v>
      </c>
      <c r="BZ25" s="258">
        <v>4.3976469656968881E-5</v>
      </c>
      <c r="CA25" s="258">
        <v>0</v>
      </c>
      <c r="CB25" s="258">
        <v>0</v>
      </c>
      <c r="CC25" s="258">
        <v>0</v>
      </c>
      <c r="CD25" s="258">
        <v>0</v>
      </c>
      <c r="CE25" s="258">
        <v>6.7254577467449543E-4</v>
      </c>
      <c r="CF25" s="258">
        <v>6.4886491753379598E-4</v>
      </c>
      <c r="CG25" s="258">
        <v>0</v>
      </c>
      <c r="CH25" s="258">
        <v>0</v>
      </c>
      <c r="CI25" s="258">
        <v>0</v>
      </c>
      <c r="CJ25" s="258">
        <v>0</v>
      </c>
      <c r="CK25" s="258">
        <v>0</v>
      </c>
      <c r="CL25" s="258">
        <v>1.727995343507285E-4</v>
      </c>
      <c r="CM25" s="258">
        <v>1.4808995406924322E-4</v>
      </c>
      <c r="CN25" s="258">
        <v>1.8120614433794221E-5</v>
      </c>
      <c r="CO25" s="258">
        <v>7.4864969871890489E-3</v>
      </c>
      <c r="CP25" s="258">
        <v>3.198013533691963E-4</v>
      </c>
      <c r="CQ25" s="258">
        <v>1.6530530768151752E-2</v>
      </c>
      <c r="CR25" s="258">
        <v>4.3827109971723594E-4</v>
      </c>
      <c r="CS25" s="258">
        <v>3.1173617739719601E-4</v>
      </c>
      <c r="CT25" s="258">
        <v>0</v>
      </c>
      <c r="CU25" s="258">
        <v>0</v>
      </c>
      <c r="CV25" s="258">
        <v>1.8611359908804337E-4</v>
      </c>
      <c r="CW25" s="258">
        <v>3.4841507687059911E-4</v>
      </c>
      <c r="CX25" s="258">
        <v>9.6155163664502124E-7</v>
      </c>
      <c r="CY25" s="258">
        <v>1.210800339024095E-4</v>
      </c>
      <c r="CZ25" s="258">
        <v>3.2553713627485353E-4</v>
      </c>
      <c r="DA25" s="258">
        <v>1.7699544176122588E-3</v>
      </c>
      <c r="DB25" s="258">
        <v>8.225389184852664E-4</v>
      </c>
      <c r="DC25" s="258">
        <v>3.671485491374095E-3</v>
      </c>
      <c r="DD25" s="258">
        <v>7.9680745811780792E-5</v>
      </c>
      <c r="DE25" s="258">
        <v>0</v>
      </c>
      <c r="DF25" s="259">
        <v>6.3579230497340454E-4</v>
      </c>
      <c r="DG25" s="260"/>
      <c r="DH25" s="3"/>
      <c r="DI25" s="3"/>
      <c r="DJ25" s="3"/>
      <c r="DK25" s="3"/>
      <c r="DL25" s="3"/>
      <c r="DM25" s="3"/>
      <c r="DN25" s="3"/>
      <c r="DO25" s="3"/>
      <c r="DP25" s="3"/>
      <c r="DQ25" s="260"/>
      <c r="DR25" s="260"/>
      <c r="DS25" s="260"/>
      <c r="DT25" s="260"/>
      <c r="DU25" s="260"/>
      <c r="DV25" s="260"/>
      <c r="DW25" s="260"/>
      <c r="DX25" s="260"/>
      <c r="DY25" s="260"/>
      <c r="DZ25" s="260"/>
      <c r="EA25" s="260"/>
      <c r="EB25" s="260"/>
      <c r="EC25" s="260"/>
      <c r="ED25" s="260"/>
      <c r="EE25" s="260"/>
      <c r="EF25" s="260"/>
      <c r="EG25" s="260"/>
      <c r="EH25" s="260"/>
      <c r="EI25" s="260"/>
      <c r="EJ25" s="260"/>
      <c r="EK25" s="260"/>
      <c r="EL25" s="260"/>
      <c r="EM25" s="260"/>
      <c r="EN25" s="260"/>
      <c r="EO25" s="260"/>
      <c r="EP25" s="260"/>
      <c r="EQ25" s="260"/>
      <c r="ER25" s="260"/>
      <c r="ES25" s="260"/>
      <c r="ET25" s="260"/>
      <c r="EU25" s="260"/>
      <c r="EV25" s="260"/>
      <c r="EW25" s="260"/>
      <c r="EX25" s="260"/>
      <c r="EY25" s="260"/>
      <c r="EZ25" s="260"/>
      <c r="FA25" s="260"/>
      <c r="FB25" s="260"/>
      <c r="FC25" s="260"/>
      <c r="FD25" s="260"/>
      <c r="FE25" s="260"/>
      <c r="FF25" s="260"/>
      <c r="FG25" s="260"/>
      <c r="FH25" s="260"/>
      <c r="FI25" s="260"/>
      <c r="FJ25" s="260"/>
      <c r="FK25" s="260"/>
      <c r="FL25" s="260"/>
      <c r="FM25" s="260"/>
      <c r="FN25" s="260"/>
    </row>
    <row r="26" spans="1:170" ht="19.899999999999999" customHeight="1">
      <c r="A26" s="261" t="s">
        <v>237</v>
      </c>
      <c r="B26" s="262" t="s">
        <v>236</v>
      </c>
      <c r="C26" s="263">
        <v>0</v>
      </c>
      <c r="D26" s="258">
        <v>0</v>
      </c>
      <c r="E26" s="258">
        <v>0</v>
      </c>
      <c r="F26" s="258">
        <v>0</v>
      </c>
      <c r="G26" s="258">
        <v>0</v>
      </c>
      <c r="H26" s="258">
        <v>0</v>
      </c>
      <c r="I26" s="258">
        <v>0</v>
      </c>
      <c r="J26" s="258">
        <v>0</v>
      </c>
      <c r="K26" s="258">
        <v>0</v>
      </c>
      <c r="L26" s="258">
        <v>0</v>
      </c>
      <c r="M26" s="258">
        <v>0</v>
      </c>
      <c r="N26" s="258">
        <v>4.8132460531382363E-5</v>
      </c>
      <c r="O26" s="258">
        <v>0</v>
      </c>
      <c r="P26" s="258">
        <v>0</v>
      </c>
      <c r="Q26" s="258">
        <v>0</v>
      </c>
      <c r="R26" s="258">
        <v>7.3466748949425485E-5</v>
      </c>
      <c r="S26" s="258">
        <v>5.8572700435780895E-6</v>
      </c>
      <c r="T26" s="258">
        <v>1.3423089055484339E-5</v>
      </c>
      <c r="U26" s="258">
        <v>1.6411378555798686E-2</v>
      </c>
      <c r="V26" s="258">
        <v>6.5789995164831677E-4</v>
      </c>
      <c r="W26" s="258">
        <v>0.12387608148647904</v>
      </c>
      <c r="X26" s="258">
        <v>0.21242723124071572</v>
      </c>
      <c r="Y26" s="258">
        <v>0.28581955887620902</v>
      </c>
      <c r="Z26" s="258">
        <v>0</v>
      </c>
      <c r="AA26" s="258">
        <v>2.9497341699566036E-4</v>
      </c>
      <c r="AB26" s="258">
        <v>1.0288212069280874E-2</v>
      </c>
      <c r="AC26" s="258">
        <v>1.487058579618412E-4</v>
      </c>
      <c r="AD26" s="258">
        <v>0</v>
      </c>
      <c r="AE26" s="258">
        <v>1.1270272402483967E-5</v>
      </c>
      <c r="AF26" s="258">
        <v>5.1343229489134862E-4</v>
      </c>
      <c r="AG26" s="258">
        <v>0</v>
      </c>
      <c r="AH26" s="258">
        <v>6.7280485894139223E-4</v>
      </c>
      <c r="AI26" s="258">
        <v>0</v>
      </c>
      <c r="AJ26" s="258">
        <v>0</v>
      </c>
      <c r="AK26" s="258">
        <v>1.3077756604267085E-4</v>
      </c>
      <c r="AL26" s="258">
        <v>0</v>
      </c>
      <c r="AM26" s="258">
        <v>0</v>
      </c>
      <c r="AN26" s="258">
        <v>0</v>
      </c>
      <c r="AO26" s="258">
        <v>0</v>
      </c>
      <c r="AP26" s="258">
        <v>0</v>
      </c>
      <c r="AQ26" s="258">
        <v>0</v>
      </c>
      <c r="AR26" s="258">
        <v>0</v>
      </c>
      <c r="AS26" s="258">
        <v>0</v>
      </c>
      <c r="AT26" s="258">
        <v>1.3554569729547606E-5</v>
      </c>
      <c r="AU26" s="258">
        <v>1.8975440087894239E-6</v>
      </c>
      <c r="AV26" s="258">
        <v>0</v>
      </c>
      <c r="AW26" s="258">
        <v>3.0628809458176362E-5</v>
      </c>
      <c r="AX26" s="258">
        <v>1.0666666666666667E-4</v>
      </c>
      <c r="AY26" s="258">
        <v>0</v>
      </c>
      <c r="AZ26" s="258">
        <v>0</v>
      </c>
      <c r="BA26" s="258">
        <v>0</v>
      </c>
      <c r="BB26" s="258">
        <v>0</v>
      </c>
      <c r="BC26" s="258">
        <v>0</v>
      </c>
      <c r="BD26" s="258">
        <v>0</v>
      </c>
      <c r="BE26" s="258">
        <v>0</v>
      </c>
      <c r="BF26" s="258">
        <v>0</v>
      </c>
      <c r="BG26" s="258">
        <v>0</v>
      </c>
      <c r="BH26" s="258">
        <v>1.1010911813607286E-5</v>
      </c>
      <c r="BI26" s="258">
        <v>0</v>
      </c>
      <c r="BJ26" s="258">
        <v>2.764957355850012E-4</v>
      </c>
      <c r="BK26" s="258">
        <v>0</v>
      </c>
      <c r="BL26" s="258">
        <v>0</v>
      </c>
      <c r="BM26" s="258">
        <v>0</v>
      </c>
      <c r="BN26" s="258">
        <v>0</v>
      </c>
      <c r="BO26" s="258">
        <v>0</v>
      </c>
      <c r="BP26" s="258">
        <v>0</v>
      </c>
      <c r="BQ26" s="258">
        <v>3.2011960669997818E-4</v>
      </c>
      <c r="BR26" s="258">
        <v>0</v>
      </c>
      <c r="BS26" s="258">
        <v>0</v>
      </c>
      <c r="BT26" s="258">
        <v>0</v>
      </c>
      <c r="BU26" s="258">
        <v>0</v>
      </c>
      <c r="BV26" s="258">
        <v>0</v>
      </c>
      <c r="BW26" s="258">
        <v>0</v>
      </c>
      <c r="BX26" s="258">
        <v>0</v>
      </c>
      <c r="BY26" s="258">
        <v>0</v>
      </c>
      <c r="BZ26" s="258">
        <v>0</v>
      </c>
      <c r="CA26" s="258">
        <v>0</v>
      </c>
      <c r="CB26" s="258">
        <v>0</v>
      </c>
      <c r="CC26" s="258">
        <v>0</v>
      </c>
      <c r="CD26" s="258">
        <v>0</v>
      </c>
      <c r="CE26" s="258">
        <v>0</v>
      </c>
      <c r="CF26" s="258">
        <v>0</v>
      </c>
      <c r="CG26" s="258">
        <v>0</v>
      </c>
      <c r="CH26" s="258">
        <v>0</v>
      </c>
      <c r="CI26" s="258">
        <v>0</v>
      </c>
      <c r="CJ26" s="258">
        <v>0</v>
      </c>
      <c r="CK26" s="258">
        <v>0</v>
      </c>
      <c r="CL26" s="258">
        <v>9.094712334248868E-6</v>
      </c>
      <c r="CM26" s="258">
        <v>0</v>
      </c>
      <c r="CN26" s="258">
        <v>0</v>
      </c>
      <c r="CO26" s="258">
        <v>1.1911617274143248E-3</v>
      </c>
      <c r="CP26" s="258">
        <v>6.6425548772616787E-5</v>
      </c>
      <c r="CQ26" s="258">
        <v>6.4740982120698766E-5</v>
      </c>
      <c r="CR26" s="258">
        <v>0</v>
      </c>
      <c r="CS26" s="258">
        <v>0</v>
      </c>
      <c r="CT26" s="258">
        <v>0</v>
      </c>
      <c r="CU26" s="258">
        <v>0</v>
      </c>
      <c r="CV26" s="258">
        <v>0</v>
      </c>
      <c r="CW26" s="258">
        <v>0</v>
      </c>
      <c r="CX26" s="258">
        <v>0</v>
      </c>
      <c r="CY26" s="258">
        <v>0</v>
      </c>
      <c r="CZ26" s="258">
        <v>0</v>
      </c>
      <c r="DA26" s="258">
        <v>0</v>
      </c>
      <c r="DB26" s="258">
        <v>0</v>
      </c>
      <c r="DC26" s="258">
        <v>0</v>
      </c>
      <c r="DD26" s="258">
        <v>0</v>
      </c>
      <c r="DE26" s="258">
        <v>0</v>
      </c>
      <c r="DF26" s="259">
        <v>0</v>
      </c>
      <c r="DG26" s="260"/>
      <c r="DH26" s="3"/>
      <c r="DI26" s="3"/>
      <c r="DJ26" s="3"/>
      <c r="DK26" s="3"/>
      <c r="DL26" s="3"/>
      <c r="DM26" s="3"/>
      <c r="DN26" s="3"/>
      <c r="DO26" s="3"/>
      <c r="DP26" s="3"/>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row>
    <row r="27" spans="1:170" ht="19.899999999999999" customHeight="1">
      <c r="A27" s="261" t="s">
        <v>235</v>
      </c>
      <c r="B27" s="262" t="s">
        <v>234</v>
      </c>
      <c r="C27" s="263">
        <v>0</v>
      </c>
      <c r="D27" s="258">
        <v>0</v>
      </c>
      <c r="E27" s="258">
        <v>0</v>
      </c>
      <c r="F27" s="258">
        <v>0</v>
      </c>
      <c r="G27" s="258">
        <v>0</v>
      </c>
      <c r="H27" s="258">
        <v>0</v>
      </c>
      <c r="I27" s="258">
        <v>2.631578947368421E-4</v>
      </c>
      <c r="J27" s="258">
        <v>2.8790774546784362E-3</v>
      </c>
      <c r="K27" s="258">
        <v>3.8724638430085718E-3</v>
      </c>
      <c r="L27" s="258">
        <v>1.1677695601401323E-3</v>
      </c>
      <c r="M27" s="258">
        <v>0</v>
      </c>
      <c r="N27" s="258">
        <v>1.2706969580284944E-2</v>
      </c>
      <c r="O27" s="258">
        <v>1.3833171946327292E-4</v>
      </c>
      <c r="P27" s="258">
        <v>1.2698657020818102E-3</v>
      </c>
      <c r="Q27" s="258">
        <v>9.2065259281462768E-4</v>
      </c>
      <c r="R27" s="258">
        <v>5.1573657762496693E-3</v>
      </c>
      <c r="S27" s="258">
        <v>2.4073379879105948E-3</v>
      </c>
      <c r="T27" s="258">
        <v>3.8255803808130365E-4</v>
      </c>
      <c r="U27" s="258">
        <v>6.9748358862144417E-3</v>
      </c>
      <c r="V27" s="258">
        <v>9.3770559373489003E-3</v>
      </c>
      <c r="W27" s="258">
        <v>2.2764786503218469E-2</v>
      </c>
      <c r="X27" s="258">
        <v>0.24541305889752821</v>
      </c>
      <c r="Y27" s="258">
        <v>0.28097845555498696</v>
      </c>
      <c r="Z27" s="258">
        <v>0.15593517301795884</v>
      </c>
      <c r="AA27" s="258">
        <v>7.6740284165590991E-2</v>
      </c>
      <c r="AB27" s="258">
        <v>0.11499007993140416</v>
      </c>
      <c r="AC27" s="258">
        <v>2.8445394406808629E-4</v>
      </c>
      <c r="AD27" s="258">
        <v>1.5042080531072464E-3</v>
      </c>
      <c r="AE27" s="258">
        <v>3.5411195888604627E-2</v>
      </c>
      <c r="AF27" s="258">
        <v>8.6166019842648101E-2</v>
      </c>
      <c r="AG27" s="258">
        <v>3.1379025598678779E-3</v>
      </c>
      <c r="AH27" s="258">
        <v>1.1880074838019927E-2</v>
      </c>
      <c r="AI27" s="258">
        <v>8.0395187008137781E-5</v>
      </c>
      <c r="AJ27" s="258">
        <v>2.6539278131634819E-4</v>
      </c>
      <c r="AK27" s="258">
        <v>1.6160370660987185E-2</v>
      </c>
      <c r="AL27" s="258">
        <v>4.9402690594036478E-5</v>
      </c>
      <c r="AM27" s="258">
        <v>0</v>
      </c>
      <c r="AN27" s="258">
        <v>3.2644533672836481E-5</v>
      </c>
      <c r="AO27" s="258">
        <v>0</v>
      </c>
      <c r="AP27" s="258">
        <v>1.0474128901613015E-4</v>
      </c>
      <c r="AQ27" s="258">
        <v>4.0000744892828548E-3</v>
      </c>
      <c r="AR27" s="258">
        <v>8.7500546878417984E-5</v>
      </c>
      <c r="AS27" s="258">
        <v>3.6510796276581226E-4</v>
      </c>
      <c r="AT27" s="258">
        <v>3.4854607875979559E-4</v>
      </c>
      <c r="AU27" s="258">
        <v>2.3719300109867798E-5</v>
      </c>
      <c r="AV27" s="258">
        <v>6.211096258489624E-4</v>
      </c>
      <c r="AW27" s="258">
        <v>4.8393518943918648E-3</v>
      </c>
      <c r="AX27" s="258">
        <v>4.1386666666666664E-3</v>
      </c>
      <c r="AY27" s="258">
        <v>1.2548215962964199E-3</v>
      </c>
      <c r="AZ27" s="258">
        <v>4.5407098121085596E-3</v>
      </c>
      <c r="BA27" s="258">
        <v>9.4765114275578981E-4</v>
      </c>
      <c r="BB27" s="258">
        <v>1.5932799411712021E-3</v>
      </c>
      <c r="BC27" s="258">
        <v>3.5804024116567674E-4</v>
      </c>
      <c r="BD27" s="258">
        <v>3.0737641931061618E-5</v>
      </c>
      <c r="BE27" s="258">
        <v>2.7923406097075723E-5</v>
      </c>
      <c r="BF27" s="258">
        <v>6.5230792976756711E-5</v>
      </c>
      <c r="BG27" s="258">
        <v>3.3098984854955816E-4</v>
      </c>
      <c r="BH27" s="258">
        <v>1.2112002994968014E-4</v>
      </c>
      <c r="BI27" s="258">
        <v>0</v>
      </c>
      <c r="BJ27" s="258">
        <v>1.180424101920582E-3</v>
      </c>
      <c r="BK27" s="258">
        <v>0</v>
      </c>
      <c r="BL27" s="258">
        <v>5.3359846031760513E-5</v>
      </c>
      <c r="BM27" s="258">
        <v>2.1659143546970443E-4</v>
      </c>
      <c r="BN27" s="258">
        <v>0</v>
      </c>
      <c r="BO27" s="258">
        <v>0</v>
      </c>
      <c r="BP27" s="258">
        <v>0</v>
      </c>
      <c r="BQ27" s="258">
        <v>5.3651330731839922E-6</v>
      </c>
      <c r="BR27" s="258">
        <v>3.8368568468710435E-5</v>
      </c>
      <c r="BS27" s="258">
        <v>0</v>
      </c>
      <c r="BT27" s="258">
        <v>0</v>
      </c>
      <c r="BU27" s="258">
        <v>0</v>
      </c>
      <c r="BV27" s="258">
        <v>0</v>
      </c>
      <c r="BW27" s="258">
        <v>0</v>
      </c>
      <c r="BX27" s="258">
        <v>0</v>
      </c>
      <c r="BY27" s="258">
        <v>0</v>
      </c>
      <c r="BZ27" s="258">
        <v>0</v>
      </c>
      <c r="CA27" s="258">
        <v>0</v>
      </c>
      <c r="CB27" s="258">
        <v>0</v>
      </c>
      <c r="CC27" s="258">
        <v>0</v>
      </c>
      <c r="CD27" s="258">
        <v>0</v>
      </c>
      <c r="CE27" s="258">
        <v>7.5566940974662401E-6</v>
      </c>
      <c r="CF27" s="258">
        <v>1.1101841612289199E-3</v>
      </c>
      <c r="CG27" s="258">
        <v>0</v>
      </c>
      <c r="CH27" s="258">
        <v>0</v>
      </c>
      <c r="CI27" s="258">
        <v>0</v>
      </c>
      <c r="CJ27" s="258">
        <v>0</v>
      </c>
      <c r="CK27" s="258">
        <v>0</v>
      </c>
      <c r="CL27" s="258">
        <v>2.2736780835622169E-4</v>
      </c>
      <c r="CM27" s="258">
        <v>4.0024311910606274E-6</v>
      </c>
      <c r="CN27" s="258">
        <v>8.752256771522609E-4</v>
      </c>
      <c r="CO27" s="258">
        <v>5.8122795028254862E-3</v>
      </c>
      <c r="CP27" s="258">
        <v>5.1257240470416144E-4</v>
      </c>
      <c r="CQ27" s="258">
        <v>1.4782524250892886E-3</v>
      </c>
      <c r="CR27" s="258">
        <v>1.7161217760012249E-5</v>
      </c>
      <c r="CS27" s="258">
        <v>5.5174544672070091E-5</v>
      </c>
      <c r="CT27" s="258">
        <v>0</v>
      </c>
      <c r="CU27" s="258">
        <v>0</v>
      </c>
      <c r="CV27" s="258">
        <v>0</v>
      </c>
      <c r="CW27" s="258">
        <v>3.6059742221572499E-4</v>
      </c>
      <c r="CX27" s="258">
        <v>7.2116372748376603E-7</v>
      </c>
      <c r="CY27" s="258">
        <v>0</v>
      </c>
      <c r="CZ27" s="258">
        <v>0</v>
      </c>
      <c r="DA27" s="258">
        <v>4.8491901852390653E-4</v>
      </c>
      <c r="DB27" s="258">
        <v>0</v>
      </c>
      <c r="DC27" s="258">
        <v>9.5959279888186582E-4</v>
      </c>
      <c r="DD27" s="258">
        <v>3.9840372905890396E-5</v>
      </c>
      <c r="DE27" s="258">
        <v>0</v>
      </c>
      <c r="DF27" s="259">
        <v>1.37934601756942E-4</v>
      </c>
      <c r="DG27" s="260"/>
      <c r="DH27" s="3"/>
      <c r="DI27" s="3"/>
      <c r="DJ27" s="3"/>
      <c r="DK27" s="3"/>
      <c r="DL27" s="3"/>
      <c r="DM27" s="3"/>
      <c r="DN27" s="3"/>
      <c r="DO27" s="3"/>
      <c r="DP27" s="3"/>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row>
    <row r="28" spans="1:170" ht="19.899999999999999" customHeight="1">
      <c r="A28" s="261" t="s">
        <v>233</v>
      </c>
      <c r="B28" s="262" t="s">
        <v>232</v>
      </c>
      <c r="C28" s="263">
        <v>0</v>
      </c>
      <c r="D28" s="258">
        <v>0</v>
      </c>
      <c r="E28" s="258">
        <v>0</v>
      </c>
      <c r="F28" s="258">
        <v>0</v>
      </c>
      <c r="G28" s="258">
        <v>0</v>
      </c>
      <c r="H28" s="258">
        <v>0</v>
      </c>
      <c r="I28" s="258">
        <v>0</v>
      </c>
      <c r="J28" s="258">
        <v>6.8487928679513969E-5</v>
      </c>
      <c r="K28" s="258">
        <v>0</v>
      </c>
      <c r="L28" s="258">
        <v>0</v>
      </c>
      <c r="M28" s="258">
        <v>0</v>
      </c>
      <c r="N28" s="258">
        <v>1.2658837119753562E-2</v>
      </c>
      <c r="O28" s="258">
        <v>0</v>
      </c>
      <c r="P28" s="258">
        <v>1.1929041443798822E-3</v>
      </c>
      <c r="Q28" s="258">
        <v>2.2481051685008349E-4</v>
      </c>
      <c r="R28" s="258">
        <v>1.4399482794087396E-3</v>
      </c>
      <c r="S28" s="258">
        <v>1.3530293800665385E-3</v>
      </c>
      <c r="T28" s="258">
        <v>3.1544259280388197E-4</v>
      </c>
      <c r="U28" s="258">
        <v>0</v>
      </c>
      <c r="V28" s="258">
        <v>0</v>
      </c>
      <c r="W28" s="258">
        <v>0</v>
      </c>
      <c r="X28" s="258">
        <v>0</v>
      </c>
      <c r="Y28" s="258">
        <v>1.93439435034031E-3</v>
      </c>
      <c r="Z28" s="258">
        <v>5.2124397722295226E-2</v>
      </c>
      <c r="AA28" s="258">
        <v>0</v>
      </c>
      <c r="AB28" s="258">
        <v>1.0928968114814164E-2</v>
      </c>
      <c r="AC28" s="258">
        <v>0</v>
      </c>
      <c r="AD28" s="258">
        <v>0</v>
      </c>
      <c r="AE28" s="258">
        <v>0.11516415151754218</v>
      </c>
      <c r="AF28" s="258">
        <v>8.6075414143549627E-4</v>
      </c>
      <c r="AG28" s="258">
        <v>2.8075970272502066E-3</v>
      </c>
      <c r="AH28" s="258">
        <v>1.5299398162228919E-3</v>
      </c>
      <c r="AI28" s="258">
        <v>0</v>
      </c>
      <c r="AJ28" s="258">
        <v>0</v>
      </c>
      <c r="AK28" s="258">
        <v>6.2212756417441986E-3</v>
      </c>
      <c r="AL28" s="258">
        <v>0</v>
      </c>
      <c r="AM28" s="258">
        <v>2.5437913684071286E-6</v>
      </c>
      <c r="AN28" s="258">
        <v>0</v>
      </c>
      <c r="AO28" s="258">
        <v>0</v>
      </c>
      <c r="AP28" s="258">
        <v>0</v>
      </c>
      <c r="AQ28" s="258">
        <v>1.0763701372465037E-2</v>
      </c>
      <c r="AR28" s="258">
        <v>1.4583424479736331E-5</v>
      </c>
      <c r="AS28" s="258">
        <v>7.1656702972729513E-5</v>
      </c>
      <c r="AT28" s="258">
        <v>1.9363671042210865E-6</v>
      </c>
      <c r="AU28" s="258">
        <v>1.2144281656252313E-4</v>
      </c>
      <c r="AV28" s="258">
        <v>1.8003177560839488E-3</v>
      </c>
      <c r="AW28" s="258">
        <v>1.5824884886724453E-3</v>
      </c>
      <c r="AX28" s="258">
        <v>4.8799999999999998E-3</v>
      </c>
      <c r="AY28" s="258">
        <v>2.5764680113305191E-3</v>
      </c>
      <c r="AZ28" s="258">
        <v>4.2797494780793316E-3</v>
      </c>
      <c r="BA28" s="258">
        <v>0</v>
      </c>
      <c r="BB28" s="258">
        <v>3.3939691054534482E-3</v>
      </c>
      <c r="BC28" s="258">
        <v>8.6952629997378639E-4</v>
      </c>
      <c r="BD28" s="258">
        <v>1.0020471269526086E-3</v>
      </c>
      <c r="BE28" s="258">
        <v>0</v>
      </c>
      <c r="BF28" s="258">
        <v>0</v>
      </c>
      <c r="BG28" s="258">
        <v>2.5181510562107823E-3</v>
      </c>
      <c r="BH28" s="258">
        <v>5.3953467886675691E-4</v>
      </c>
      <c r="BI28" s="258">
        <v>2.6254758675009846E-5</v>
      </c>
      <c r="BJ28" s="258">
        <v>6.9549311950996449E-3</v>
      </c>
      <c r="BK28" s="258">
        <v>0</v>
      </c>
      <c r="BL28" s="258">
        <v>0</v>
      </c>
      <c r="BM28" s="258">
        <v>0</v>
      </c>
      <c r="BN28" s="258">
        <v>0</v>
      </c>
      <c r="BO28" s="258">
        <v>0</v>
      </c>
      <c r="BP28" s="258">
        <v>0</v>
      </c>
      <c r="BQ28" s="258">
        <v>0</v>
      </c>
      <c r="BR28" s="258">
        <v>0</v>
      </c>
      <c r="BS28" s="258">
        <v>0</v>
      </c>
      <c r="BT28" s="258">
        <v>0</v>
      </c>
      <c r="BU28" s="258">
        <v>0</v>
      </c>
      <c r="BV28" s="258">
        <v>0</v>
      </c>
      <c r="BW28" s="258">
        <v>0</v>
      </c>
      <c r="BX28" s="258">
        <v>0</v>
      </c>
      <c r="BY28" s="258">
        <v>0</v>
      </c>
      <c r="BZ28" s="258">
        <v>0</v>
      </c>
      <c r="CA28" s="258">
        <v>0</v>
      </c>
      <c r="CB28" s="258">
        <v>0</v>
      </c>
      <c r="CC28" s="258">
        <v>0</v>
      </c>
      <c r="CD28" s="258">
        <v>0</v>
      </c>
      <c r="CE28" s="258">
        <v>0</v>
      </c>
      <c r="CF28" s="258">
        <v>0</v>
      </c>
      <c r="CG28" s="258">
        <v>0</v>
      </c>
      <c r="CH28" s="258">
        <v>0</v>
      </c>
      <c r="CI28" s="258">
        <v>0</v>
      </c>
      <c r="CJ28" s="258">
        <v>0</v>
      </c>
      <c r="CK28" s="258">
        <v>0</v>
      </c>
      <c r="CL28" s="258">
        <v>1.8189424668497736E-5</v>
      </c>
      <c r="CM28" s="258">
        <v>0</v>
      </c>
      <c r="CN28" s="258">
        <v>0</v>
      </c>
      <c r="CO28" s="258">
        <v>0</v>
      </c>
      <c r="CP28" s="258">
        <v>1.6880306981907256E-4</v>
      </c>
      <c r="CQ28" s="258">
        <v>4.7476720221845765E-4</v>
      </c>
      <c r="CR28" s="258">
        <v>0</v>
      </c>
      <c r="CS28" s="258">
        <v>1.2414272551215771E-5</v>
      </c>
      <c r="CT28" s="258">
        <v>0</v>
      </c>
      <c r="CU28" s="258">
        <v>0</v>
      </c>
      <c r="CV28" s="258">
        <v>0</v>
      </c>
      <c r="CW28" s="258">
        <v>0</v>
      </c>
      <c r="CX28" s="258">
        <v>0</v>
      </c>
      <c r="CY28" s="258">
        <v>0</v>
      </c>
      <c r="CZ28" s="258">
        <v>0</v>
      </c>
      <c r="DA28" s="258">
        <v>0</v>
      </c>
      <c r="DB28" s="258">
        <v>0</v>
      </c>
      <c r="DC28" s="258">
        <v>0</v>
      </c>
      <c r="DD28" s="258">
        <v>0</v>
      </c>
      <c r="DE28" s="258">
        <v>0</v>
      </c>
      <c r="DF28" s="259">
        <v>5.9484297007681233E-4</v>
      </c>
      <c r="DG28" s="260"/>
      <c r="DH28" s="3"/>
      <c r="DI28" s="3"/>
      <c r="DJ28" s="3"/>
      <c r="DK28" s="3"/>
      <c r="DL28" s="3"/>
      <c r="DM28" s="3"/>
      <c r="DN28" s="3"/>
      <c r="DO28" s="3"/>
      <c r="DP28" s="3"/>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row>
    <row r="29" spans="1:170" ht="19.899999999999999" customHeight="1">
      <c r="A29" s="261" t="s">
        <v>231</v>
      </c>
      <c r="B29" s="262" t="s">
        <v>230</v>
      </c>
      <c r="C29" s="263">
        <v>0</v>
      </c>
      <c r="D29" s="258">
        <v>0</v>
      </c>
      <c r="E29" s="258">
        <v>0</v>
      </c>
      <c r="F29" s="258">
        <v>0</v>
      </c>
      <c r="G29" s="258">
        <v>0</v>
      </c>
      <c r="H29" s="258">
        <v>0</v>
      </c>
      <c r="I29" s="258">
        <v>0</v>
      </c>
      <c r="J29" s="258">
        <v>0</v>
      </c>
      <c r="K29" s="258">
        <v>0</v>
      </c>
      <c r="L29" s="258">
        <v>0</v>
      </c>
      <c r="M29" s="258">
        <v>0</v>
      </c>
      <c r="N29" s="258">
        <v>0.15022140931844435</v>
      </c>
      <c r="O29" s="258">
        <v>4.8623599391340436E-2</v>
      </c>
      <c r="P29" s="258">
        <v>7.696155770192789E-5</v>
      </c>
      <c r="Q29" s="258">
        <v>2.5692630497152399E-4</v>
      </c>
      <c r="R29" s="258">
        <v>5.2896059243586358E-4</v>
      </c>
      <c r="S29" s="258">
        <v>1.7571810130734268E-5</v>
      </c>
      <c r="T29" s="258">
        <v>0</v>
      </c>
      <c r="U29" s="258">
        <v>0</v>
      </c>
      <c r="V29" s="258">
        <v>0</v>
      </c>
      <c r="W29" s="258">
        <v>0</v>
      </c>
      <c r="X29" s="258">
        <v>0</v>
      </c>
      <c r="Y29" s="258">
        <v>0</v>
      </c>
      <c r="Z29" s="258">
        <v>0</v>
      </c>
      <c r="AA29" s="258">
        <v>0</v>
      </c>
      <c r="AB29" s="258">
        <v>0</v>
      </c>
      <c r="AC29" s="258">
        <v>0</v>
      </c>
      <c r="AD29" s="258">
        <v>2.7349237329222663E-4</v>
      </c>
      <c r="AE29" s="258">
        <v>3.1556762726955113E-4</v>
      </c>
      <c r="AF29" s="258">
        <v>1.5100949849745549E-4</v>
      </c>
      <c r="AG29" s="258">
        <v>0</v>
      </c>
      <c r="AH29" s="258">
        <v>1.2718776785467414E-3</v>
      </c>
      <c r="AI29" s="258">
        <v>0</v>
      </c>
      <c r="AJ29" s="258">
        <v>0</v>
      </c>
      <c r="AK29" s="258">
        <v>3.9606920001494603E-3</v>
      </c>
      <c r="AL29" s="258">
        <v>0</v>
      </c>
      <c r="AM29" s="258">
        <v>0</v>
      </c>
      <c r="AN29" s="258">
        <v>0</v>
      </c>
      <c r="AO29" s="258">
        <v>0</v>
      </c>
      <c r="AP29" s="258">
        <v>0</v>
      </c>
      <c r="AQ29" s="258">
        <v>0</v>
      </c>
      <c r="AR29" s="258">
        <v>0</v>
      </c>
      <c r="AS29" s="258">
        <v>0</v>
      </c>
      <c r="AT29" s="258">
        <v>0</v>
      </c>
      <c r="AU29" s="258">
        <v>0</v>
      </c>
      <c r="AV29" s="258">
        <v>3.8706831755804899E-4</v>
      </c>
      <c r="AW29" s="258">
        <v>0</v>
      </c>
      <c r="AX29" s="258">
        <v>0</v>
      </c>
      <c r="AY29" s="258">
        <v>0</v>
      </c>
      <c r="AZ29" s="258">
        <v>0</v>
      </c>
      <c r="BA29" s="258">
        <v>0</v>
      </c>
      <c r="BB29" s="258">
        <v>0</v>
      </c>
      <c r="BC29" s="258">
        <v>0</v>
      </c>
      <c r="BD29" s="258">
        <v>0</v>
      </c>
      <c r="BE29" s="258">
        <v>0</v>
      </c>
      <c r="BF29" s="258">
        <v>0</v>
      </c>
      <c r="BG29" s="258">
        <v>0</v>
      </c>
      <c r="BH29" s="258">
        <v>0</v>
      </c>
      <c r="BI29" s="258">
        <v>0</v>
      </c>
      <c r="BJ29" s="258">
        <v>5.7426037390731011E-3</v>
      </c>
      <c r="BK29" s="258">
        <v>0</v>
      </c>
      <c r="BL29" s="258">
        <v>0</v>
      </c>
      <c r="BM29" s="258">
        <v>0</v>
      </c>
      <c r="BN29" s="258">
        <v>0</v>
      </c>
      <c r="BO29" s="258">
        <v>0</v>
      </c>
      <c r="BP29" s="258">
        <v>0</v>
      </c>
      <c r="BQ29" s="258">
        <v>0</v>
      </c>
      <c r="BR29" s="258">
        <v>0</v>
      </c>
      <c r="BS29" s="258">
        <v>0</v>
      </c>
      <c r="BT29" s="258">
        <v>0</v>
      </c>
      <c r="BU29" s="258">
        <v>0</v>
      </c>
      <c r="BV29" s="258">
        <v>0</v>
      </c>
      <c r="BW29" s="258">
        <v>0</v>
      </c>
      <c r="BX29" s="258">
        <v>0</v>
      </c>
      <c r="BY29" s="258">
        <v>0</v>
      </c>
      <c r="BZ29" s="258">
        <v>0</v>
      </c>
      <c r="CA29" s="258">
        <v>0</v>
      </c>
      <c r="CB29" s="258">
        <v>0</v>
      </c>
      <c r="CC29" s="258">
        <v>0</v>
      </c>
      <c r="CD29" s="258">
        <v>0</v>
      </c>
      <c r="CE29" s="258">
        <v>0</v>
      </c>
      <c r="CF29" s="258">
        <v>0</v>
      </c>
      <c r="CG29" s="258">
        <v>0</v>
      </c>
      <c r="CH29" s="258">
        <v>0</v>
      </c>
      <c r="CI29" s="258">
        <v>0</v>
      </c>
      <c r="CJ29" s="258">
        <v>0</v>
      </c>
      <c r="CK29" s="258">
        <v>0</v>
      </c>
      <c r="CL29" s="258">
        <v>0</v>
      </c>
      <c r="CM29" s="258">
        <v>1.1435517688744649E-6</v>
      </c>
      <c r="CN29" s="258">
        <v>0</v>
      </c>
      <c r="CO29" s="258">
        <v>0</v>
      </c>
      <c r="CP29" s="258">
        <v>0</v>
      </c>
      <c r="CQ29" s="258">
        <v>0</v>
      </c>
      <c r="CR29" s="258">
        <v>0</v>
      </c>
      <c r="CS29" s="258">
        <v>0</v>
      </c>
      <c r="CT29" s="258">
        <v>0</v>
      </c>
      <c r="CU29" s="258">
        <v>0</v>
      </c>
      <c r="CV29" s="258">
        <v>0</v>
      </c>
      <c r="CW29" s="258">
        <v>0</v>
      </c>
      <c r="CX29" s="258">
        <v>0</v>
      </c>
      <c r="CY29" s="258">
        <v>0</v>
      </c>
      <c r="CZ29" s="258">
        <v>0</v>
      </c>
      <c r="DA29" s="258">
        <v>0</v>
      </c>
      <c r="DB29" s="258">
        <v>0</v>
      </c>
      <c r="DC29" s="258">
        <v>0</v>
      </c>
      <c r="DD29" s="258">
        <v>0</v>
      </c>
      <c r="DE29" s="258">
        <v>0</v>
      </c>
      <c r="DF29" s="259">
        <v>4.957024750640103E-5</v>
      </c>
      <c r="DG29" s="260"/>
      <c r="DH29" s="3"/>
      <c r="DI29" s="3"/>
      <c r="DJ29" s="3"/>
      <c r="DK29" s="3"/>
      <c r="DL29" s="3"/>
      <c r="DM29" s="3"/>
      <c r="DN29" s="3"/>
      <c r="DO29" s="3"/>
      <c r="DP29" s="3"/>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row>
    <row r="30" spans="1:170" ht="19.899999999999999" customHeight="1">
      <c r="A30" s="261" t="s">
        <v>229</v>
      </c>
      <c r="B30" s="262" t="s">
        <v>228</v>
      </c>
      <c r="C30" s="263">
        <v>0</v>
      </c>
      <c r="D30" s="258">
        <v>1.52384721947358E-2</v>
      </c>
      <c r="E30" s="258">
        <v>7.0150824272185194E-4</v>
      </c>
      <c r="F30" s="258">
        <v>0</v>
      </c>
      <c r="G30" s="258">
        <v>3.2666928002090682E-4</v>
      </c>
      <c r="H30" s="258">
        <v>0</v>
      </c>
      <c r="I30" s="258">
        <v>0</v>
      </c>
      <c r="J30" s="258">
        <v>0</v>
      </c>
      <c r="K30" s="258">
        <v>0</v>
      </c>
      <c r="L30" s="258">
        <v>0</v>
      </c>
      <c r="M30" s="258">
        <v>0</v>
      </c>
      <c r="N30" s="258">
        <v>0</v>
      </c>
      <c r="O30" s="258">
        <v>6.9165859731636461E-5</v>
      </c>
      <c r="P30" s="258">
        <v>0</v>
      </c>
      <c r="Q30" s="258">
        <v>0</v>
      </c>
      <c r="R30" s="258">
        <v>0</v>
      </c>
      <c r="S30" s="258">
        <v>0</v>
      </c>
      <c r="T30" s="258">
        <v>0</v>
      </c>
      <c r="U30" s="258">
        <v>0</v>
      </c>
      <c r="V30" s="258">
        <v>0</v>
      </c>
      <c r="W30" s="258">
        <v>0</v>
      </c>
      <c r="X30" s="258">
        <v>0</v>
      </c>
      <c r="Y30" s="258">
        <v>0</v>
      </c>
      <c r="Z30" s="258">
        <v>0</v>
      </c>
      <c r="AA30" s="258">
        <v>5.7618927382264311E-2</v>
      </c>
      <c r="AB30" s="258">
        <v>1.5995600918494667E-3</v>
      </c>
      <c r="AC30" s="258">
        <v>0</v>
      </c>
      <c r="AD30" s="258">
        <v>0</v>
      </c>
      <c r="AE30" s="258">
        <v>0</v>
      </c>
      <c r="AF30" s="258">
        <v>0</v>
      </c>
      <c r="AG30" s="258">
        <v>0</v>
      </c>
      <c r="AH30" s="258">
        <v>0</v>
      </c>
      <c r="AI30" s="258">
        <v>0</v>
      </c>
      <c r="AJ30" s="258">
        <v>0</v>
      </c>
      <c r="AK30" s="258">
        <v>0</v>
      </c>
      <c r="AL30" s="258">
        <v>0</v>
      </c>
      <c r="AM30" s="258">
        <v>0</v>
      </c>
      <c r="AN30" s="258">
        <v>0</v>
      </c>
      <c r="AO30" s="258">
        <v>0</v>
      </c>
      <c r="AP30" s="258">
        <v>0</v>
      </c>
      <c r="AQ30" s="258">
        <v>0</v>
      </c>
      <c r="AR30" s="258">
        <v>0</v>
      </c>
      <c r="AS30" s="258">
        <v>0</v>
      </c>
      <c r="AT30" s="258">
        <v>0</v>
      </c>
      <c r="AU30" s="258">
        <v>0</v>
      </c>
      <c r="AV30" s="258">
        <v>0</v>
      </c>
      <c r="AW30" s="258">
        <v>0</v>
      </c>
      <c r="AX30" s="258">
        <v>0</v>
      </c>
      <c r="AY30" s="258">
        <v>0</v>
      </c>
      <c r="AZ30" s="258">
        <v>0</v>
      </c>
      <c r="BA30" s="258">
        <v>0</v>
      </c>
      <c r="BB30" s="258">
        <v>0</v>
      </c>
      <c r="BC30" s="258">
        <v>0</v>
      </c>
      <c r="BD30" s="258">
        <v>0</v>
      </c>
      <c r="BE30" s="258">
        <v>0</v>
      </c>
      <c r="BF30" s="258">
        <v>0</v>
      </c>
      <c r="BG30" s="258">
        <v>0</v>
      </c>
      <c r="BH30" s="258">
        <v>0</v>
      </c>
      <c r="BI30" s="258">
        <v>0</v>
      </c>
      <c r="BJ30" s="258">
        <v>0</v>
      </c>
      <c r="BK30" s="258">
        <v>3.4176933987252006E-5</v>
      </c>
      <c r="BL30" s="258">
        <v>0</v>
      </c>
      <c r="BM30" s="258">
        <v>0</v>
      </c>
      <c r="BN30" s="258">
        <v>0</v>
      </c>
      <c r="BO30" s="258">
        <v>0</v>
      </c>
      <c r="BP30" s="258">
        <v>0</v>
      </c>
      <c r="BQ30" s="258">
        <v>0</v>
      </c>
      <c r="BR30" s="258">
        <v>3.1392465110763082E-5</v>
      </c>
      <c r="BS30" s="258">
        <v>8.0134537585850041E-3</v>
      </c>
      <c r="BT30" s="258">
        <v>0</v>
      </c>
      <c r="BU30" s="258">
        <v>0</v>
      </c>
      <c r="BV30" s="258">
        <v>0</v>
      </c>
      <c r="BW30" s="258">
        <v>0</v>
      </c>
      <c r="BX30" s="258">
        <v>0</v>
      </c>
      <c r="BY30" s="258">
        <v>0</v>
      </c>
      <c r="BZ30" s="258">
        <v>2.1988234828484441E-5</v>
      </c>
      <c r="CA30" s="258">
        <v>0</v>
      </c>
      <c r="CB30" s="258">
        <v>1.1354784792763822E-5</v>
      </c>
      <c r="CC30" s="258">
        <v>0</v>
      </c>
      <c r="CD30" s="258">
        <v>0</v>
      </c>
      <c r="CE30" s="258">
        <v>0</v>
      </c>
      <c r="CF30" s="258">
        <v>0</v>
      </c>
      <c r="CG30" s="258">
        <v>8.5231929191935743E-4</v>
      </c>
      <c r="CH30" s="258">
        <v>0</v>
      </c>
      <c r="CI30" s="258">
        <v>0</v>
      </c>
      <c r="CJ30" s="258">
        <v>0</v>
      </c>
      <c r="CK30" s="258">
        <v>0</v>
      </c>
      <c r="CL30" s="258">
        <v>9.094712334248868E-6</v>
      </c>
      <c r="CM30" s="258">
        <v>3.4478085831565118E-4</v>
      </c>
      <c r="CN30" s="258">
        <v>8.456286735770637E-6</v>
      </c>
      <c r="CO30" s="258">
        <v>7.319552223790973E-4</v>
      </c>
      <c r="CP30" s="258">
        <v>0.23602777957537638</v>
      </c>
      <c r="CQ30" s="258">
        <v>2.306936996234233E-2</v>
      </c>
      <c r="CR30" s="258">
        <v>1.0500025081779803E-2</v>
      </c>
      <c r="CS30" s="258">
        <v>4.5491412082121789E-3</v>
      </c>
      <c r="CT30" s="258">
        <v>0</v>
      </c>
      <c r="CU30" s="258">
        <v>0</v>
      </c>
      <c r="CV30" s="258">
        <v>0</v>
      </c>
      <c r="CW30" s="258">
        <v>0</v>
      </c>
      <c r="CX30" s="258">
        <v>0</v>
      </c>
      <c r="CY30" s="258">
        <v>2.5490533453138842E-5</v>
      </c>
      <c r="CZ30" s="258">
        <v>0</v>
      </c>
      <c r="DA30" s="258">
        <v>0</v>
      </c>
      <c r="DB30" s="258">
        <v>2.0281781551691499E-5</v>
      </c>
      <c r="DC30" s="258">
        <v>8.7990487514863255E-2</v>
      </c>
      <c r="DD30" s="258">
        <v>4.4267081006544884E-6</v>
      </c>
      <c r="DE30" s="258">
        <v>0</v>
      </c>
      <c r="DF30" s="259">
        <v>1.2996025759286877E-3</v>
      </c>
      <c r="DG30" s="260"/>
      <c r="DH30" s="3"/>
      <c r="DI30" s="3"/>
      <c r="DJ30" s="3"/>
      <c r="DK30" s="3"/>
      <c r="DL30" s="3"/>
      <c r="DM30" s="3"/>
      <c r="DN30" s="3"/>
      <c r="DO30" s="3"/>
      <c r="DP30" s="3"/>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row>
    <row r="31" spans="1:170" ht="19.899999999999999" customHeight="1">
      <c r="A31" s="261" t="s">
        <v>93</v>
      </c>
      <c r="B31" s="262" t="s">
        <v>92</v>
      </c>
      <c r="C31" s="263">
        <v>3.023156089193825E-2</v>
      </c>
      <c r="D31" s="258">
        <v>1.8470875387558547E-3</v>
      </c>
      <c r="E31" s="258">
        <v>5.962820063135742E-3</v>
      </c>
      <c r="F31" s="258">
        <v>0</v>
      </c>
      <c r="G31" s="258">
        <v>2.2213511041421666E-3</v>
      </c>
      <c r="H31" s="258">
        <v>0</v>
      </c>
      <c r="I31" s="258">
        <v>2.631578947368421E-3</v>
      </c>
      <c r="J31" s="258">
        <v>2.3602490893043825E-3</v>
      </c>
      <c r="K31" s="258">
        <v>2.9390676373125943E-3</v>
      </c>
      <c r="L31" s="258">
        <v>0</v>
      </c>
      <c r="M31" s="258">
        <v>0</v>
      </c>
      <c r="N31" s="258">
        <v>1.6894493646515209E-2</v>
      </c>
      <c r="O31" s="258">
        <v>1.1896527873841472E-2</v>
      </c>
      <c r="P31" s="258">
        <v>4.4830107361372995E-2</v>
      </c>
      <c r="Q31" s="258">
        <v>3.1237956579454461E-2</v>
      </c>
      <c r="R31" s="258">
        <v>8.9629433718299099E-3</v>
      </c>
      <c r="S31" s="258">
        <v>2.2216625275291692E-2</v>
      </c>
      <c r="T31" s="258">
        <v>3.0074431028812659E-2</v>
      </c>
      <c r="U31" s="258">
        <v>4.7866520787746168E-3</v>
      </c>
      <c r="V31" s="258">
        <v>1.1699522031721876E-2</v>
      </c>
      <c r="W31" s="258">
        <v>8.3294083701431227E-3</v>
      </c>
      <c r="X31" s="258">
        <v>1.4664828767581602E-2</v>
      </c>
      <c r="Y31" s="258">
        <v>8.4642546440816743E-3</v>
      </c>
      <c r="Z31" s="258">
        <v>1.5768725361366621E-2</v>
      </c>
      <c r="AA31" s="258">
        <v>1.9763218938709245E-2</v>
      </c>
      <c r="AB31" s="258">
        <v>0.10914521978514867</v>
      </c>
      <c r="AC31" s="258">
        <v>1.1125172693161813E-3</v>
      </c>
      <c r="AD31" s="258">
        <v>1.3077908031973744E-2</v>
      </c>
      <c r="AE31" s="258">
        <v>4.5216332878765678E-3</v>
      </c>
      <c r="AF31" s="258">
        <v>1.5433170746439951E-2</v>
      </c>
      <c r="AG31" s="258">
        <v>5.6151940545004133E-3</v>
      </c>
      <c r="AH31" s="258">
        <v>3.6313029373001172E-3</v>
      </c>
      <c r="AI31" s="258">
        <v>6.8157252985787918E-3</v>
      </c>
      <c r="AJ31" s="258">
        <v>5.3078556263269638E-4</v>
      </c>
      <c r="AK31" s="258">
        <v>1.9541904868661957E-2</v>
      </c>
      <c r="AL31" s="258">
        <v>1.2968206280934575E-4</v>
      </c>
      <c r="AM31" s="258">
        <v>6.4103542483859646E-4</v>
      </c>
      <c r="AN31" s="258">
        <v>5.6148597917278749E-3</v>
      </c>
      <c r="AO31" s="258">
        <v>2.019819478634097E-4</v>
      </c>
      <c r="AP31" s="258">
        <v>0</v>
      </c>
      <c r="AQ31" s="258">
        <v>3.2589061248812826E-3</v>
      </c>
      <c r="AR31" s="258">
        <v>6.5333741669218763E-3</v>
      </c>
      <c r="AS31" s="258">
        <v>6.2102475909698905E-3</v>
      </c>
      <c r="AT31" s="258">
        <v>1.8860215595113384E-3</v>
      </c>
      <c r="AU31" s="258">
        <v>3.0351216420586836E-3</v>
      </c>
      <c r="AV31" s="258">
        <v>1.8687298308151388E-2</v>
      </c>
      <c r="AW31" s="258">
        <v>2.1031782494614435E-3</v>
      </c>
      <c r="AX31" s="258">
        <v>5.888E-3</v>
      </c>
      <c r="AY31" s="258">
        <v>3.9835016947516533E-3</v>
      </c>
      <c r="AZ31" s="258">
        <v>3.2881002087682674E-3</v>
      </c>
      <c r="BA31" s="258">
        <v>3.0862007804185881E-3</v>
      </c>
      <c r="BB31" s="258">
        <v>5.713181327513305E-3</v>
      </c>
      <c r="BC31" s="258">
        <v>5.074367941758787E-3</v>
      </c>
      <c r="BD31" s="258">
        <v>8.2561306226831502E-3</v>
      </c>
      <c r="BE31" s="258">
        <v>4.8865960669882509E-3</v>
      </c>
      <c r="BF31" s="258">
        <v>6.9861260534543378E-3</v>
      </c>
      <c r="BG31" s="258">
        <v>1.3319261473767207E-2</v>
      </c>
      <c r="BH31" s="258">
        <v>2.8209956066461865E-2</v>
      </c>
      <c r="BI31" s="258">
        <v>7.4782304292653045E-3</v>
      </c>
      <c r="BJ31" s="258">
        <v>2.4778271688963568E-2</v>
      </c>
      <c r="BK31" s="258">
        <v>2.7341547189801605E-4</v>
      </c>
      <c r="BL31" s="258">
        <v>5.3898005162679122E-3</v>
      </c>
      <c r="BM31" s="258">
        <v>6.4060571190150007E-3</v>
      </c>
      <c r="BN31" s="258">
        <v>1.8001859970771888E-3</v>
      </c>
      <c r="BO31" s="258">
        <v>2.1747740482910452E-3</v>
      </c>
      <c r="BP31" s="258">
        <v>3.1553770521506176E-4</v>
      </c>
      <c r="BQ31" s="258">
        <v>5.665580525282295E-3</v>
      </c>
      <c r="BR31" s="258">
        <v>1.2940671728992336E-3</v>
      </c>
      <c r="BS31" s="258">
        <v>3.8103302286198138E-3</v>
      </c>
      <c r="BT31" s="258">
        <v>8.7311020465932959E-6</v>
      </c>
      <c r="BU31" s="258">
        <v>2.7156431910376532E-5</v>
      </c>
      <c r="BV31" s="258">
        <v>1.8857072816586683E-5</v>
      </c>
      <c r="BW31" s="258">
        <v>2.1209821926440232E-5</v>
      </c>
      <c r="BX31" s="258">
        <v>4.1941019984765772E-5</v>
      </c>
      <c r="BY31" s="258">
        <v>1.7804154302670624E-4</v>
      </c>
      <c r="BZ31" s="258">
        <v>4.397646965696888E-4</v>
      </c>
      <c r="CA31" s="258">
        <v>1.0838128536190318E-4</v>
      </c>
      <c r="CB31" s="258">
        <v>1.8394751364277394E-4</v>
      </c>
      <c r="CC31" s="258">
        <v>0</v>
      </c>
      <c r="CD31" s="258">
        <v>4.3351974682446785E-5</v>
      </c>
      <c r="CE31" s="258">
        <v>2.6070594636258532E-4</v>
      </c>
      <c r="CF31" s="258">
        <v>5.2167877090757012E-4</v>
      </c>
      <c r="CG31" s="258">
        <v>1.0927170409222532E-5</v>
      </c>
      <c r="CH31" s="258">
        <v>0</v>
      </c>
      <c r="CI31" s="258">
        <v>4.3579167131173292E-4</v>
      </c>
      <c r="CJ31" s="258">
        <v>7.8424437112589078E-4</v>
      </c>
      <c r="CK31" s="258">
        <v>0</v>
      </c>
      <c r="CL31" s="258">
        <v>3.1558651799843572E-3</v>
      </c>
      <c r="CM31" s="258">
        <v>4.3054724098123603E-4</v>
      </c>
      <c r="CN31" s="258">
        <v>4.7113597527864977E-5</v>
      </c>
      <c r="CO31" s="258">
        <v>1.1001443096552179E-2</v>
      </c>
      <c r="CP31" s="258">
        <v>1.7006994884205546E-3</v>
      </c>
      <c r="CQ31" s="258">
        <v>1.2041822674449972E-2</v>
      </c>
      <c r="CR31" s="258">
        <v>4.328587156544628E-3</v>
      </c>
      <c r="CS31" s="258">
        <v>2.9201127767693098E-3</v>
      </c>
      <c r="CT31" s="258">
        <v>2.1163236904732496E-3</v>
      </c>
      <c r="CU31" s="258">
        <v>2.106625270228792E-3</v>
      </c>
      <c r="CV31" s="258">
        <v>3.3616768835277831E-3</v>
      </c>
      <c r="CW31" s="258">
        <v>3.8764222888190434E-3</v>
      </c>
      <c r="CX31" s="258">
        <v>4.8281911555038137E-3</v>
      </c>
      <c r="CY31" s="258">
        <v>4.269664353400756E-3</v>
      </c>
      <c r="CZ31" s="258">
        <v>2.5792557720238393E-3</v>
      </c>
      <c r="DA31" s="258">
        <v>2.9597378666334152E-2</v>
      </c>
      <c r="DB31" s="258">
        <v>2.0259246238856286E-3</v>
      </c>
      <c r="DC31" s="258">
        <v>2.2946784321088094E-4</v>
      </c>
      <c r="DD31" s="258">
        <v>5.8543214631155615E-3</v>
      </c>
      <c r="DE31" s="258">
        <v>9.3272322261360018E-3</v>
      </c>
      <c r="DF31" s="259">
        <v>4.8277110614929698E-4</v>
      </c>
      <c r="DG31" s="260"/>
      <c r="DH31" s="3"/>
      <c r="DI31" s="3"/>
      <c r="DJ31" s="3"/>
      <c r="DK31" s="3"/>
      <c r="DL31" s="3"/>
      <c r="DM31" s="3"/>
      <c r="DN31" s="3"/>
      <c r="DO31" s="3"/>
      <c r="DP31" s="3"/>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row>
    <row r="32" spans="1:170" ht="19.899999999999999" customHeight="1">
      <c r="A32" s="261" t="s">
        <v>84</v>
      </c>
      <c r="B32" s="262" t="s">
        <v>83</v>
      </c>
      <c r="C32" s="263">
        <v>1.2084827693747077E-2</v>
      </c>
      <c r="D32" s="258">
        <v>1.5172504782637378E-3</v>
      </c>
      <c r="E32" s="258">
        <v>4.2090494563311121E-3</v>
      </c>
      <c r="F32" s="258">
        <v>6.5843621399176953E-3</v>
      </c>
      <c r="G32" s="258">
        <v>5.3508428067424542E-2</v>
      </c>
      <c r="H32" s="258">
        <v>0</v>
      </c>
      <c r="I32" s="258">
        <v>2.1052631578947368E-2</v>
      </c>
      <c r="J32" s="258">
        <v>2.6025412898215308E-3</v>
      </c>
      <c r="K32" s="258">
        <v>2.5030521087002862E-3</v>
      </c>
      <c r="L32" s="258">
        <v>1.557026080186843E-3</v>
      </c>
      <c r="M32" s="258">
        <v>0</v>
      </c>
      <c r="N32" s="258">
        <v>7.6530612244897957E-3</v>
      </c>
      <c r="O32" s="258">
        <v>1.3141513349010929E-3</v>
      </c>
      <c r="P32" s="258">
        <v>9.2353869242313468E-4</v>
      </c>
      <c r="Q32" s="258">
        <v>1.541557829829144E-3</v>
      </c>
      <c r="R32" s="258">
        <v>2.9974433571365602E-3</v>
      </c>
      <c r="S32" s="258">
        <v>2.0793308654702214E-3</v>
      </c>
      <c r="T32" s="258">
        <v>1.0805586689664893E-3</v>
      </c>
      <c r="U32" s="258">
        <v>4.8140043763676151E-2</v>
      </c>
      <c r="V32" s="258">
        <v>1.4125032696834947E-2</v>
      </c>
      <c r="W32" s="258">
        <v>0.65249436714742159</v>
      </c>
      <c r="X32" s="258">
        <v>1.8088138859521166E-2</v>
      </c>
      <c r="Y32" s="258">
        <v>1.5454685021237399E-3</v>
      </c>
      <c r="Z32" s="258">
        <v>7.8843626806833107E-3</v>
      </c>
      <c r="AA32" s="258">
        <v>2.010538810242421E-3</v>
      </c>
      <c r="AB32" s="258">
        <v>4.4666521428629678E-3</v>
      </c>
      <c r="AC32" s="258">
        <v>5.9442852832414669E-2</v>
      </c>
      <c r="AD32" s="258">
        <v>9.4578635273057265E-2</v>
      </c>
      <c r="AE32" s="258">
        <v>6.4240552694158615E-4</v>
      </c>
      <c r="AF32" s="258">
        <v>3.0805937693480921E-3</v>
      </c>
      <c r="AG32" s="258">
        <v>1.6515276630883566E-3</v>
      </c>
      <c r="AH32" s="258">
        <v>2.6598833190477508E-2</v>
      </c>
      <c r="AI32" s="258">
        <v>6.4762789534333213E-3</v>
      </c>
      <c r="AJ32" s="258">
        <v>2.521231422505308E-2</v>
      </c>
      <c r="AK32" s="258">
        <v>1.0742442924933678E-2</v>
      </c>
      <c r="AL32" s="258">
        <v>8.7072242171989294E-4</v>
      </c>
      <c r="AM32" s="258">
        <v>2.1316971667251737E-3</v>
      </c>
      <c r="AN32" s="258">
        <v>1.4037149479319687E-3</v>
      </c>
      <c r="AO32" s="258">
        <v>5.0495486965852429E-4</v>
      </c>
      <c r="AP32" s="258">
        <v>1.990084491306473E-3</v>
      </c>
      <c r="AQ32" s="258">
        <v>1.5717238682284587E-3</v>
      </c>
      <c r="AR32" s="258">
        <v>3.3833544792988288E-3</v>
      </c>
      <c r="AS32" s="258">
        <v>3.0505282122676274E-3</v>
      </c>
      <c r="AT32" s="258">
        <v>9.5462898238099568E-4</v>
      </c>
      <c r="AU32" s="258">
        <v>5.9867513477306327E-4</v>
      </c>
      <c r="AV32" s="258">
        <v>7.493822659699437E-4</v>
      </c>
      <c r="AW32" s="258">
        <v>1.3578772193124852E-3</v>
      </c>
      <c r="AX32" s="258">
        <v>7.8399999999999997E-4</v>
      </c>
      <c r="AY32" s="258">
        <v>7.8704786513266584E-4</v>
      </c>
      <c r="AZ32" s="258">
        <v>4.1753653444676412E-4</v>
      </c>
      <c r="BA32" s="258">
        <v>2.533826584908529E-4</v>
      </c>
      <c r="BB32" s="258">
        <v>8.5791996832295498E-4</v>
      </c>
      <c r="BC32" s="258">
        <v>3.7722096837098084E-4</v>
      </c>
      <c r="BD32" s="258">
        <v>2.5204866383470525E-4</v>
      </c>
      <c r="BE32" s="258">
        <v>4.4677449755321156E-4</v>
      </c>
      <c r="BF32" s="258">
        <v>3.8127857866695824E-4</v>
      </c>
      <c r="BG32" s="258">
        <v>1.8758829133677191E-3</v>
      </c>
      <c r="BH32" s="258">
        <v>1.2222112113104086E-3</v>
      </c>
      <c r="BI32" s="258">
        <v>3.9644685599264868E-3</v>
      </c>
      <c r="BJ32" s="258">
        <v>8.8265946359827299E-4</v>
      </c>
      <c r="BK32" s="258">
        <v>7.1942446043165471E-3</v>
      </c>
      <c r="BL32" s="258">
        <v>1.977050705535742E-3</v>
      </c>
      <c r="BM32" s="258">
        <v>2.7691812976617428E-3</v>
      </c>
      <c r="BN32" s="258">
        <v>8.3217085160090347E-3</v>
      </c>
      <c r="BO32" s="258">
        <v>4.1354604134033164E-3</v>
      </c>
      <c r="BP32" s="258">
        <v>1.9115915117892159E-2</v>
      </c>
      <c r="BQ32" s="258">
        <v>2.658244599993562E-2</v>
      </c>
      <c r="BR32" s="258">
        <v>1.1025731357235788E-2</v>
      </c>
      <c r="BS32" s="258">
        <v>1.5441245648696962E-2</v>
      </c>
      <c r="BT32" s="258">
        <v>1.3326418913221347E-3</v>
      </c>
      <c r="BU32" s="258">
        <v>3.7113790277514593E-4</v>
      </c>
      <c r="BV32" s="258">
        <v>1.1237636831634625E-3</v>
      </c>
      <c r="BW32" s="258">
        <v>6.9855574796437025E-4</v>
      </c>
      <c r="BX32" s="258">
        <v>1.8235226080332944E-6</v>
      </c>
      <c r="BY32" s="258">
        <v>2.4668644906033631E-3</v>
      </c>
      <c r="BZ32" s="258">
        <v>5.0429283637968114E-2</v>
      </c>
      <c r="CA32" s="258">
        <v>0.28378033923342316</v>
      </c>
      <c r="CB32" s="258">
        <v>6.3552730485099115E-2</v>
      </c>
      <c r="CC32" s="258">
        <v>0</v>
      </c>
      <c r="CD32" s="258">
        <v>2.0136992239996532E-2</v>
      </c>
      <c r="CE32" s="258">
        <v>1.3337565082027914E-3</v>
      </c>
      <c r="CF32" s="258">
        <v>2.0759365966280582E-3</v>
      </c>
      <c r="CG32" s="258">
        <v>3.4639130197235426E-3</v>
      </c>
      <c r="CH32" s="258">
        <v>6.4234826955269207E-4</v>
      </c>
      <c r="CI32" s="258">
        <v>6.6888954201335758E-4</v>
      </c>
      <c r="CJ32" s="258">
        <v>6.030418824184299E-4</v>
      </c>
      <c r="CK32" s="258">
        <v>2.0380434782608695E-4</v>
      </c>
      <c r="CL32" s="258">
        <v>1.5733852338250542E-3</v>
      </c>
      <c r="CM32" s="258">
        <v>8.743596824814159E-3</v>
      </c>
      <c r="CN32" s="258">
        <v>1.9914555262739849E-3</v>
      </c>
      <c r="CO32" s="258">
        <v>4.5270216360413368E-3</v>
      </c>
      <c r="CP32" s="258">
        <v>1.776369830063587E-3</v>
      </c>
      <c r="CQ32" s="258">
        <v>6.1611834651531666E-3</v>
      </c>
      <c r="CR32" s="258">
        <v>1.5273483806410902E-3</v>
      </c>
      <c r="CS32" s="258">
        <v>2.3159515126101424E-3</v>
      </c>
      <c r="CT32" s="258">
        <v>2.8121577443448041E-3</v>
      </c>
      <c r="CU32" s="258">
        <v>1.9432182786177535E-3</v>
      </c>
      <c r="CV32" s="258">
        <v>7.5608649629517618E-4</v>
      </c>
      <c r="CW32" s="258">
        <v>4.2272738347586677E-3</v>
      </c>
      <c r="CX32" s="258">
        <v>1.8372847897194745E-3</v>
      </c>
      <c r="CY32" s="258">
        <v>2.179440610243371E-3</v>
      </c>
      <c r="CZ32" s="258">
        <v>2.2770329664636305E-3</v>
      </c>
      <c r="DA32" s="258">
        <v>5.9818224642199042E-3</v>
      </c>
      <c r="DB32" s="258">
        <v>6.2715775620397164E-3</v>
      </c>
      <c r="DC32" s="258">
        <v>6.2582139057512987E-5</v>
      </c>
      <c r="DD32" s="258">
        <v>2.0318590182004104E-3</v>
      </c>
      <c r="DE32" s="258">
        <v>0</v>
      </c>
      <c r="DF32" s="259">
        <v>8.9140236385423753E-3</v>
      </c>
      <c r="DG32" s="260"/>
      <c r="DH32" s="3"/>
      <c r="DI32" s="3"/>
      <c r="DJ32" s="3"/>
      <c r="DK32" s="3"/>
      <c r="DL32" s="3"/>
      <c r="DM32" s="3"/>
      <c r="DN32" s="3"/>
      <c r="DO32" s="3"/>
      <c r="DP32" s="3"/>
      <c r="DQ32" s="260"/>
      <c r="DR32" s="260"/>
      <c r="DS32" s="260"/>
      <c r="DT32" s="260"/>
      <c r="DU32" s="260"/>
      <c r="DV32" s="260"/>
      <c r="DW32" s="260"/>
      <c r="DX32" s="260"/>
      <c r="DY32" s="260"/>
      <c r="DZ32" s="260"/>
      <c r="EA32" s="260"/>
      <c r="EB32" s="260"/>
      <c r="EC32" s="260"/>
      <c r="ED32" s="260"/>
      <c r="EE32" s="260"/>
      <c r="EF32" s="260"/>
      <c r="EG32" s="260"/>
      <c r="EH32" s="260"/>
      <c r="EI32" s="260"/>
      <c r="EJ32" s="260"/>
      <c r="EK32" s="260"/>
      <c r="EL32" s="260"/>
      <c r="EM32" s="260"/>
      <c r="EN32" s="260"/>
      <c r="EO32" s="260"/>
      <c r="EP32" s="260"/>
      <c r="EQ32" s="260"/>
      <c r="ER32" s="260"/>
      <c r="ES32" s="260"/>
      <c r="ET32" s="260"/>
      <c r="EU32" s="260"/>
      <c r="EV32" s="260"/>
      <c r="EW32" s="260"/>
      <c r="EX32" s="260"/>
      <c r="EY32" s="260"/>
      <c r="EZ32" s="260"/>
      <c r="FA32" s="260"/>
      <c r="FB32" s="260"/>
      <c r="FC32" s="260"/>
      <c r="FD32" s="260"/>
      <c r="FE32" s="260"/>
      <c r="FF32" s="260"/>
      <c r="FG32" s="260"/>
      <c r="FH32" s="260"/>
      <c r="FI32" s="260"/>
      <c r="FJ32" s="260"/>
      <c r="FK32" s="260"/>
      <c r="FL32" s="260"/>
      <c r="FM32" s="260"/>
      <c r="FN32" s="260"/>
    </row>
    <row r="33" spans="1:170" ht="19.899999999999999" customHeight="1">
      <c r="A33" s="261" t="s">
        <v>227</v>
      </c>
      <c r="B33" s="262" t="s">
        <v>226</v>
      </c>
      <c r="C33" s="263">
        <v>0</v>
      </c>
      <c r="D33" s="258">
        <v>0</v>
      </c>
      <c r="E33" s="258">
        <v>0</v>
      </c>
      <c r="F33" s="258">
        <v>0</v>
      </c>
      <c r="G33" s="258">
        <v>0</v>
      </c>
      <c r="H33" s="258">
        <v>0</v>
      </c>
      <c r="I33" s="258">
        <v>0</v>
      </c>
      <c r="J33" s="258">
        <v>0</v>
      </c>
      <c r="K33" s="258">
        <v>0</v>
      </c>
      <c r="L33" s="258">
        <v>0</v>
      </c>
      <c r="M33" s="258">
        <v>0</v>
      </c>
      <c r="N33" s="258">
        <v>0</v>
      </c>
      <c r="O33" s="258">
        <v>0</v>
      </c>
      <c r="P33" s="258">
        <v>0</v>
      </c>
      <c r="Q33" s="258">
        <v>0</v>
      </c>
      <c r="R33" s="258">
        <v>0</v>
      </c>
      <c r="S33" s="258">
        <v>0</v>
      </c>
      <c r="T33" s="258">
        <v>0</v>
      </c>
      <c r="U33" s="258">
        <v>3.6925601750547048E-3</v>
      </c>
      <c r="V33" s="258">
        <v>5.7863489723285698E-4</v>
      </c>
      <c r="W33" s="258">
        <v>1.7397134140390629E-4</v>
      </c>
      <c r="X33" s="258">
        <v>1.8334381649559037E-3</v>
      </c>
      <c r="Y33" s="258">
        <v>0</v>
      </c>
      <c r="Z33" s="258">
        <v>0</v>
      </c>
      <c r="AA33" s="258">
        <v>0</v>
      </c>
      <c r="AB33" s="258">
        <v>1.6310153886301917E-4</v>
      </c>
      <c r="AC33" s="258">
        <v>0</v>
      </c>
      <c r="AD33" s="258">
        <v>3.4136820775475196E-2</v>
      </c>
      <c r="AE33" s="258">
        <v>8.7908124739374956E-5</v>
      </c>
      <c r="AF33" s="258">
        <v>0</v>
      </c>
      <c r="AG33" s="258">
        <v>0</v>
      </c>
      <c r="AH33" s="258">
        <v>0</v>
      </c>
      <c r="AI33" s="258">
        <v>1.7865597112919506E-5</v>
      </c>
      <c r="AJ33" s="258">
        <v>0</v>
      </c>
      <c r="AK33" s="258">
        <v>5.6608003587041815E-3</v>
      </c>
      <c r="AL33" s="258">
        <v>7.0584094186229615E-2</v>
      </c>
      <c r="AM33" s="258">
        <v>1.0116658272155151E-2</v>
      </c>
      <c r="AN33" s="258">
        <v>2.1153657819998041E-2</v>
      </c>
      <c r="AO33" s="258">
        <v>1.5148646089755728E-4</v>
      </c>
      <c r="AP33" s="258">
        <v>8.3793031212904122E-4</v>
      </c>
      <c r="AQ33" s="258">
        <v>4.0969105569936128E-5</v>
      </c>
      <c r="AR33" s="258">
        <v>1.4583424479736331E-5</v>
      </c>
      <c r="AS33" s="258">
        <v>3.4122239510823571E-5</v>
      </c>
      <c r="AT33" s="258">
        <v>1.7427303937989781E-5</v>
      </c>
      <c r="AU33" s="258">
        <v>2.3719300109867798E-5</v>
      </c>
      <c r="AV33" s="258">
        <v>3.3755957926574039E-5</v>
      </c>
      <c r="AW33" s="258">
        <v>0</v>
      </c>
      <c r="AX33" s="258">
        <v>0</v>
      </c>
      <c r="AY33" s="258">
        <v>1.1137469789613195E-5</v>
      </c>
      <c r="AZ33" s="258">
        <v>0</v>
      </c>
      <c r="BA33" s="258">
        <v>0</v>
      </c>
      <c r="BB33" s="258">
        <v>0</v>
      </c>
      <c r="BC33" s="258">
        <v>1.4918343381903197E-5</v>
      </c>
      <c r="BD33" s="258">
        <v>0</v>
      </c>
      <c r="BE33" s="258">
        <v>0</v>
      </c>
      <c r="BF33" s="258">
        <v>0</v>
      </c>
      <c r="BG33" s="258">
        <v>5.913466276815927E-5</v>
      </c>
      <c r="BH33" s="258">
        <v>0</v>
      </c>
      <c r="BI33" s="258">
        <v>1.8378331072506891E-3</v>
      </c>
      <c r="BJ33" s="258">
        <v>1.0634451368653891E-5</v>
      </c>
      <c r="BK33" s="258">
        <v>2.2215007091713803E-4</v>
      </c>
      <c r="BL33" s="258">
        <v>8.5786214004907285E-4</v>
      </c>
      <c r="BM33" s="258">
        <v>3.1890763504741758E-5</v>
      </c>
      <c r="BN33" s="258">
        <v>3.3426331871927728E-2</v>
      </c>
      <c r="BO33" s="258">
        <v>1.2192293557031175E-2</v>
      </c>
      <c r="BP33" s="258">
        <v>2.0503787993174032E-2</v>
      </c>
      <c r="BQ33" s="258">
        <v>0</v>
      </c>
      <c r="BR33" s="258">
        <v>0</v>
      </c>
      <c r="BS33" s="258">
        <v>1.7875623294759621E-4</v>
      </c>
      <c r="BT33" s="258">
        <v>-2.0678925899826228E-6</v>
      </c>
      <c r="BU33" s="258">
        <v>0</v>
      </c>
      <c r="BV33" s="258">
        <v>0</v>
      </c>
      <c r="BW33" s="258">
        <v>0</v>
      </c>
      <c r="BX33" s="258">
        <v>0</v>
      </c>
      <c r="BY33" s="258">
        <v>1.1869436201780416E-5</v>
      </c>
      <c r="BZ33" s="258">
        <v>0</v>
      </c>
      <c r="CA33" s="258">
        <v>0</v>
      </c>
      <c r="CB33" s="258">
        <v>0</v>
      </c>
      <c r="CC33" s="258">
        <v>0</v>
      </c>
      <c r="CD33" s="258">
        <v>0</v>
      </c>
      <c r="CE33" s="258">
        <v>0</v>
      </c>
      <c r="CF33" s="258">
        <v>0</v>
      </c>
      <c r="CG33" s="258">
        <v>0</v>
      </c>
      <c r="CH33" s="258">
        <v>0</v>
      </c>
      <c r="CI33" s="258">
        <v>0</v>
      </c>
      <c r="CJ33" s="258">
        <v>0</v>
      </c>
      <c r="CK33" s="258">
        <v>0</v>
      </c>
      <c r="CL33" s="258">
        <v>1.8189424668497736E-5</v>
      </c>
      <c r="CM33" s="258">
        <v>0</v>
      </c>
      <c r="CN33" s="258">
        <v>0</v>
      </c>
      <c r="CO33" s="258">
        <v>0</v>
      </c>
      <c r="CP33" s="258">
        <v>0</v>
      </c>
      <c r="CQ33" s="258">
        <v>0</v>
      </c>
      <c r="CR33" s="258">
        <v>1.4521030412318059E-5</v>
      </c>
      <c r="CS33" s="258">
        <v>1.3793636168017523E-5</v>
      </c>
      <c r="CT33" s="258">
        <v>2.388069533997052E-4</v>
      </c>
      <c r="CU33" s="258">
        <v>1.1041012946691782E-5</v>
      </c>
      <c r="CV33" s="258">
        <v>0</v>
      </c>
      <c r="CW33" s="258">
        <v>0</v>
      </c>
      <c r="CX33" s="258">
        <v>2.163491182451298E-6</v>
      </c>
      <c r="CY33" s="258">
        <v>0</v>
      </c>
      <c r="CZ33" s="258">
        <v>4.9132793246788238E-4</v>
      </c>
      <c r="DA33" s="258">
        <v>0</v>
      </c>
      <c r="DB33" s="258">
        <v>0</v>
      </c>
      <c r="DC33" s="258">
        <v>0</v>
      </c>
      <c r="DD33" s="258">
        <v>8.410745391243528E-5</v>
      </c>
      <c r="DE33" s="258">
        <v>0</v>
      </c>
      <c r="DF33" s="259">
        <v>8.6209126098088752E-6</v>
      </c>
      <c r="DG33" s="260"/>
      <c r="DH33" s="3"/>
      <c r="DI33" s="3"/>
      <c r="DJ33" s="3"/>
      <c r="DK33" s="3"/>
      <c r="DL33" s="3"/>
      <c r="DM33" s="3"/>
      <c r="DN33" s="3"/>
      <c r="DO33" s="3"/>
      <c r="DP33" s="3"/>
      <c r="DQ33" s="260"/>
      <c r="DR33" s="260"/>
      <c r="DS33" s="260"/>
      <c r="DT33" s="260"/>
      <c r="DU33" s="260"/>
      <c r="DV33" s="260"/>
      <c r="DW33" s="260"/>
      <c r="DX33" s="260"/>
      <c r="DY33" s="260"/>
      <c r="DZ33" s="260"/>
      <c r="EA33" s="260"/>
      <c r="EB33" s="260"/>
      <c r="EC33" s="260"/>
      <c r="ED33" s="260"/>
      <c r="EE33" s="260"/>
      <c r="EF33" s="260"/>
      <c r="EG33" s="260"/>
      <c r="EH33" s="260"/>
      <c r="EI33" s="260"/>
      <c r="EJ33" s="260"/>
      <c r="EK33" s="260"/>
      <c r="EL33" s="260"/>
      <c r="EM33" s="260"/>
      <c r="EN33" s="260"/>
      <c r="EO33" s="260"/>
      <c r="EP33" s="260"/>
      <c r="EQ33" s="260"/>
      <c r="ER33" s="260"/>
      <c r="ES33" s="260"/>
      <c r="ET33" s="260"/>
      <c r="EU33" s="260"/>
      <c r="EV33" s="260"/>
      <c r="EW33" s="260"/>
      <c r="EX33" s="260"/>
      <c r="EY33" s="260"/>
      <c r="EZ33" s="260"/>
      <c r="FA33" s="260"/>
      <c r="FB33" s="260"/>
      <c r="FC33" s="260"/>
      <c r="FD33" s="260"/>
      <c r="FE33" s="260"/>
      <c r="FF33" s="260"/>
      <c r="FG33" s="260"/>
      <c r="FH33" s="260"/>
      <c r="FI33" s="260"/>
      <c r="FJ33" s="260"/>
      <c r="FK33" s="260"/>
      <c r="FL33" s="260"/>
      <c r="FM33" s="260"/>
      <c r="FN33" s="260"/>
    </row>
    <row r="34" spans="1:170" ht="19.899999999999999" customHeight="1">
      <c r="A34" s="261" t="s">
        <v>225</v>
      </c>
      <c r="B34" s="262" t="s">
        <v>224</v>
      </c>
      <c r="C34" s="263">
        <v>1.9939965694682676E-2</v>
      </c>
      <c r="D34" s="258">
        <v>1.1874134177716209E-3</v>
      </c>
      <c r="E34" s="258">
        <v>4.9105576990529642E-3</v>
      </c>
      <c r="F34" s="258">
        <v>8.23045267489712E-3</v>
      </c>
      <c r="G34" s="258">
        <v>1.868548281719587E-2</v>
      </c>
      <c r="H34" s="258">
        <v>0</v>
      </c>
      <c r="I34" s="258">
        <v>0</v>
      </c>
      <c r="J34" s="258">
        <v>1.4227398014366958E-2</v>
      </c>
      <c r="K34" s="258">
        <v>3.0989399978037735E-2</v>
      </c>
      <c r="L34" s="258">
        <v>0</v>
      </c>
      <c r="M34" s="258">
        <v>0</v>
      </c>
      <c r="N34" s="258">
        <v>7.6049287639584134E-3</v>
      </c>
      <c r="O34" s="258">
        <v>6.5707566745054641E-3</v>
      </c>
      <c r="P34" s="258">
        <v>7.8500788855966445E-3</v>
      </c>
      <c r="Q34" s="258">
        <v>4.9083629512268231E-2</v>
      </c>
      <c r="R34" s="258">
        <v>6.0536601134326606E-3</v>
      </c>
      <c r="S34" s="258">
        <v>1.9815144557424676E-2</v>
      </c>
      <c r="T34" s="258">
        <v>3.3155029967046314E-2</v>
      </c>
      <c r="U34" s="258">
        <v>1.162472647702407E-2</v>
      </c>
      <c r="V34" s="258">
        <v>6.4125429022107022E-3</v>
      </c>
      <c r="W34" s="258">
        <v>0</v>
      </c>
      <c r="X34" s="258">
        <v>1.8735864459403396E-3</v>
      </c>
      <c r="Y34" s="258">
        <v>8.6996571311601253E-4</v>
      </c>
      <c r="Z34" s="258">
        <v>6.1322820849759093E-3</v>
      </c>
      <c r="AA34" s="258">
        <v>6.4082384895473216E-2</v>
      </c>
      <c r="AB34" s="258">
        <v>3.4824508569238348E-2</v>
      </c>
      <c r="AC34" s="258">
        <v>1.0181106457968382E-4</v>
      </c>
      <c r="AD34" s="258">
        <v>0</v>
      </c>
      <c r="AE34" s="258">
        <v>0.21204792119825536</v>
      </c>
      <c r="AF34" s="258">
        <v>4.7432083478050772E-2</v>
      </c>
      <c r="AG34" s="258">
        <v>6.7217175887696115E-2</v>
      </c>
      <c r="AH34" s="258">
        <v>2.2875365204007337E-2</v>
      </c>
      <c r="AI34" s="258">
        <v>5.0916951771820594E-4</v>
      </c>
      <c r="AJ34" s="258">
        <v>3.9808917197452229E-3</v>
      </c>
      <c r="AK34" s="258">
        <v>5.3431976983148374E-3</v>
      </c>
      <c r="AL34" s="258">
        <v>0</v>
      </c>
      <c r="AM34" s="258">
        <v>2.5437913684071287E-5</v>
      </c>
      <c r="AN34" s="258">
        <v>5.8760160611105673E-4</v>
      </c>
      <c r="AO34" s="258">
        <v>8.8367102190241745E-5</v>
      </c>
      <c r="AP34" s="258">
        <v>1.0474128901613015E-4</v>
      </c>
      <c r="AQ34" s="258">
        <v>9.2254976815210714E-3</v>
      </c>
      <c r="AR34" s="258">
        <v>2.2166805209199226E-3</v>
      </c>
      <c r="AS34" s="258">
        <v>5.7086506701607836E-3</v>
      </c>
      <c r="AT34" s="258">
        <v>3.0904418983368543E-3</v>
      </c>
      <c r="AU34" s="258">
        <v>9.9336428860126343E-3</v>
      </c>
      <c r="AV34" s="258">
        <v>2.8224481621006107E-2</v>
      </c>
      <c r="AW34" s="258">
        <v>2.0592769559047239E-2</v>
      </c>
      <c r="AX34" s="258">
        <v>2.4613333333333334E-2</v>
      </c>
      <c r="AY34" s="258">
        <v>1.8332275273703319E-2</v>
      </c>
      <c r="AZ34" s="258">
        <v>3.689979123173278E-2</v>
      </c>
      <c r="BA34" s="258">
        <v>5.2399533775908374E-3</v>
      </c>
      <c r="BB34" s="258">
        <v>9.5837202615241743E-2</v>
      </c>
      <c r="BC34" s="258">
        <v>3.8672608429716489E-2</v>
      </c>
      <c r="BD34" s="258">
        <v>4.0204835645828593E-2</v>
      </c>
      <c r="BE34" s="258">
        <v>3.3019427709792042E-2</v>
      </c>
      <c r="BF34" s="258">
        <v>4.9253842415266577E-3</v>
      </c>
      <c r="BG34" s="258">
        <v>3.9579158316633264E-2</v>
      </c>
      <c r="BH34" s="258">
        <v>3.8868518702033714E-3</v>
      </c>
      <c r="BI34" s="258">
        <v>5.9992123572397494E-3</v>
      </c>
      <c r="BJ34" s="258">
        <v>6.9134568347618941E-2</v>
      </c>
      <c r="BK34" s="258">
        <v>2.3752969121140144E-3</v>
      </c>
      <c r="BL34" s="258">
        <v>1.2467961289027938E-2</v>
      </c>
      <c r="BM34" s="258">
        <v>1.5743406916840848E-2</v>
      </c>
      <c r="BN34" s="258">
        <v>1.1025308888003189E-2</v>
      </c>
      <c r="BO34" s="258">
        <v>1.100767504344196E-2</v>
      </c>
      <c r="BP34" s="258">
        <v>0</v>
      </c>
      <c r="BQ34" s="258">
        <v>0</v>
      </c>
      <c r="BR34" s="258">
        <v>3.5909492035033991E-2</v>
      </c>
      <c r="BS34" s="258">
        <v>3.0506162385925298E-3</v>
      </c>
      <c r="BT34" s="258">
        <v>5.5812421003630991E-3</v>
      </c>
      <c r="BU34" s="258">
        <v>2.6033966058080968E-3</v>
      </c>
      <c r="BV34" s="258">
        <v>7.0890808119855554E-4</v>
      </c>
      <c r="BW34" s="258">
        <v>1.9273570440897464E-3</v>
      </c>
      <c r="BX34" s="258">
        <v>4.0846906419945793E-4</v>
      </c>
      <c r="BY34" s="258">
        <v>0</v>
      </c>
      <c r="BZ34" s="258">
        <v>3.6353881583094273E-4</v>
      </c>
      <c r="CA34" s="258">
        <v>4.0141216800704878E-5</v>
      </c>
      <c r="CB34" s="258">
        <v>9.5380192259216114E-5</v>
      </c>
      <c r="CC34" s="258">
        <v>0</v>
      </c>
      <c r="CD34" s="258">
        <v>1.5606710885680843E-3</v>
      </c>
      <c r="CE34" s="258">
        <v>3.4647442436882715E-3</v>
      </c>
      <c r="CF34" s="258">
        <v>8.8556049210260258E-3</v>
      </c>
      <c r="CG34" s="258">
        <v>0</v>
      </c>
      <c r="CH34" s="258">
        <v>2.9709888065435517E-5</v>
      </c>
      <c r="CI34" s="258">
        <v>7.8037113234891706E-4</v>
      </c>
      <c r="CJ34" s="258">
        <v>7.3658811659582856E-3</v>
      </c>
      <c r="CK34" s="258">
        <v>7.4728260869565214E-5</v>
      </c>
      <c r="CL34" s="258">
        <v>2.9648762209651307E-3</v>
      </c>
      <c r="CM34" s="258">
        <v>7.0271256197335867E-4</v>
      </c>
      <c r="CN34" s="258">
        <v>2.8992983094070754E-4</v>
      </c>
      <c r="CO34" s="258">
        <v>1.0872223513454448E-2</v>
      </c>
      <c r="CP34" s="258">
        <v>1.4151381086454906E-3</v>
      </c>
      <c r="CQ34" s="258">
        <v>0</v>
      </c>
      <c r="CR34" s="258">
        <v>2.4025704864017149E-4</v>
      </c>
      <c r="CS34" s="258">
        <v>2.3173308762269439E-4</v>
      </c>
      <c r="CT34" s="258">
        <v>2.6309938486622692E-3</v>
      </c>
      <c r="CU34" s="258">
        <v>2.870663366139863E-4</v>
      </c>
      <c r="CV34" s="258">
        <v>3.2220916842117509E-3</v>
      </c>
      <c r="CW34" s="258">
        <v>5.1994249932997101E-3</v>
      </c>
      <c r="CX34" s="258">
        <v>2.0971441195227914E-3</v>
      </c>
      <c r="CY34" s="258">
        <v>1.0769750383951161E-3</v>
      </c>
      <c r="CZ34" s="258">
        <v>7.6764592612293047E-4</v>
      </c>
      <c r="DA34" s="258">
        <v>3.1485099131302215E-3</v>
      </c>
      <c r="DB34" s="258">
        <v>5.8253783679025036E-3</v>
      </c>
      <c r="DC34" s="258">
        <v>6.2582139057512987E-5</v>
      </c>
      <c r="DD34" s="258">
        <v>3.3642981564974112E-4</v>
      </c>
      <c r="DE34" s="258">
        <v>3.5970196749733903E-2</v>
      </c>
      <c r="DF34" s="259">
        <v>1.9267739682922835E-3</v>
      </c>
      <c r="DG34" s="260"/>
      <c r="DH34" s="3"/>
      <c r="DI34" s="3"/>
      <c r="DJ34" s="3"/>
      <c r="DK34" s="3"/>
      <c r="DL34" s="3"/>
      <c r="DM34" s="3"/>
      <c r="DN34" s="3"/>
      <c r="DO34" s="3"/>
      <c r="DP34" s="3"/>
      <c r="DQ34" s="260"/>
      <c r="DR34" s="260"/>
      <c r="DS34" s="260"/>
      <c r="DT34" s="260"/>
      <c r="DU34" s="260"/>
      <c r="DV34" s="260"/>
      <c r="DW34" s="260"/>
      <c r="DX34" s="260"/>
      <c r="DY34" s="260"/>
      <c r="DZ34" s="260"/>
      <c r="EA34" s="260"/>
      <c r="EB34" s="260"/>
      <c r="EC34" s="260"/>
      <c r="ED34" s="260"/>
      <c r="EE34" s="260"/>
      <c r="EF34" s="260"/>
      <c r="EG34" s="260"/>
      <c r="EH34" s="260"/>
      <c r="EI34" s="260"/>
      <c r="EJ34" s="260"/>
      <c r="EK34" s="260"/>
      <c r="EL34" s="260"/>
      <c r="EM34" s="260"/>
      <c r="EN34" s="260"/>
      <c r="EO34" s="260"/>
      <c r="EP34" s="260"/>
      <c r="EQ34" s="260"/>
      <c r="ER34" s="260"/>
      <c r="ES34" s="260"/>
      <c r="ET34" s="260"/>
      <c r="EU34" s="260"/>
      <c r="EV34" s="260"/>
      <c r="EW34" s="260"/>
      <c r="EX34" s="260"/>
      <c r="EY34" s="260"/>
      <c r="EZ34" s="260"/>
      <c r="FA34" s="260"/>
      <c r="FB34" s="260"/>
      <c r="FC34" s="260"/>
      <c r="FD34" s="260"/>
      <c r="FE34" s="260"/>
      <c r="FF34" s="260"/>
      <c r="FG34" s="260"/>
      <c r="FH34" s="260"/>
      <c r="FI34" s="260"/>
      <c r="FJ34" s="260"/>
      <c r="FK34" s="260"/>
      <c r="FL34" s="260"/>
      <c r="FM34" s="260"/>
      <c r="FN34" s="260"/>
    </row>
    <row r="35" spans="1:170" ht="19.899999999999999" customHeight="1">
      <c r="A35" s="261" t="s">
        <v>223</v>
      </c>
      <c r="B35" s="262" t="s">
        <v>222</v>
      </c>
      <c r="C35" s="263">
        <v>7.0169967254015276E-4</v>
      </c>
      <c r="D35" s="258">
        <v>3.9580447259054025E-4</v>
      </c>
      <c r="E35" s="258">
        <v>1.052262364082778E-3</v>
      </c>
      <c r="F35" s="258">
        <v>0</v>
      </c>
      <c r="G35" s="258">
        <v>1.5026786880961715E-3</v>
      </c>
      <c r="H35" s="258">
        <v>0</v>
      </c>
      <c r="I35" s="258">
        <v>3.4210526315789475E-3</v>
      </c>
      <c r="J35" s="258">
        <v>2.4939943839898484E-4</v>
      </c>
      <c r="K35" s="258">
        <v>1.0981131831717384E-4</v>
      </c>
      <c r="L35" s="258">
        <v>0</v>
      </c>
      <c r="M35" s="258">
        <v>0</v>
      </c>
      <c r="N35" s="258">
        <v>3.3692722371967657E-4</v>
      </c>
      <c r="O35" s="258">
        <v>4.6341126020196435E-3</v>
      </c>
      <c r="P35" s="258">
        <v>2.6936545195674761E-4</v>
      </c>
      <c r="Q35" s="258">
        <v>1.1133473215432707E-3</v>
      </c>
      <c r="R35" s="258">
        <v>1.0285344852919569E-4</v>
      </c>
      <c r="S35" s="258">
        <v>5.0372522374771567E-4</v>
      </c>
      <c r="T35" s="258">
        <v>2.3490405847097592E-4</v>
      </c>
      <c r="U35" s="258">
        <v>1.3676148796498905E-3</v>
      </c>
      <c r="V35" s="258">
        <v>1.5060360338937372E-4</v>
      </c>
      <c r="W35" s="258">
        <v>7.0861497596225241E-4</v>
      </c>
      <c r="X35" s="258">
        <v>1.2392436063862532E-3</v>
      </c>
      <c r="Y35" s="258">
        <v>5.5268410009723151E-4</v>
      </c>
      <c r="Z35" s="258">
        <v>0</v>
      </c>
      <c r="AA35" s="258">
        <v>2.8671416131978186E-3</v>
      </c>
      <c r="AB35" s="258">
        <v>4.0309380319003308E-4</v>
      </c>
      <c r="AC35" s="258">
        <v>0</v>
      </c>
      <c r="AD35" s="258">
        <v>2.9835531631879265E-4</v>
      </c>
      <c r="AE35" s="258">
        <v>8.1371366745934244E-4</v>
      </c>
      <c r="AF35" s="258">
        <v>7.3300010570664889E-2</v>
      </c>
      <c r="AG35" s="258">
        <v>1.1725846407927332E-2</v>
      </c>
      <c r="AH35" s="258">
        <v>2.3041262292513434E-4</v>
      </c>
      <c r="AI35" s="258">
        <v>7.056910859603205E-4</v>
      </c>
      <c r="AJ35" s="258">
        <v>5.3078556263269638E-4</v>
      </c>
      <c r="AK35" s="258">
        <v>6.1652281134401974E-4</v>
      </c>
      <c r="AL35" s="258">
        <v>4.6932556064334656E-4</v>
      </c>
      <c r="AM35" s="258">
        <v>8.089256551534669E-4</v>
      </c>
      <c r="AN35" s="258">
        <v>4.2437893774687429E-4</v>
      </c>
      <c r="AO35" s="258">
        <v>1.2623871741463107E-4</v>
      </c>
      <c r="AP35" s="258">
        <v>0</v>
      </c>
      <c r="AQ35" s="258">
        <v>1.6387642227974451E-4</v>
      </c>
      <c r="AR35" s="258">
        <v>2.5958495573930669E-3</v>
      </c>
      <c r="AS35" s="258">
        <v>1.0953238882974367E-3</v>
      </c>
      <c r="AT35" s="258">
        <v>6.6398028003741057E-3</v>
      </c>
      <c r="AU35" s="258">
        <v>8.6300301519742998E-3</v>
      </c>
      <c r="AV35" s="258">
        <v>1.0333823919921867E-2</v>
      </c>
      <c r="AW35" s="258">
        <v>3.6958763412866143E-3</v>
      </c>
      <c r="AX35" s="258">
        <v>6.3466666666666663E-4</v>
      </c>
      <c r="AY35" s="258">
        <v>8.2491526241735072E-3</v>
      </c>
      <c r="AZ35" s="258">
        <v>7.9853862212943636E-3</v>
      </c>
      <c r="BA35" s="258">
        <v>3.6487102822682817E-4</v>
      </c>
      <c r="BB35" s="258">
        <v>4.2943136875945717E-3</v>
      </c>
      <c r="BC35" s="258">
        <v>9.0000234431110281E-3</v>
      </c>
      <c r="BD35" s="258">
        <v>1.6352425507324779E-3</v>
      </c>
      <c r="BE35" s="258">
        <v>1.2377049752528813E-2</v>
      </c>
      <c r="BF35" s="258">
        <v>2.2172038407155911E-2</v>
      </c>
      <c r="BG35" s="258">
        <v>1.6547849797956569E-2</v>
      </c>
      <c r="BH35" s="258">
        <v>1.6681531397615038E-2</v>
      </c>
      <c r="BI35" s="258">
        <v>1.0760075263641535E-2</v>
      </c>
      <c r="BJ35" s="258">
        <v>6.5189186889848356E-3</v>
      </c>
      <c r="BK35" s="258">
        <v>5.3828671029921907E-3</v>
      </c>
      <c r="BL35" s="258">
        <v>3.0054819260624083E-4</v>
      </c>
      <c r="BM35" s="258">
        <v>2.7505783522839767E-4</v>
      </c>
      <c r="BN35" s="258">
        <v>3.9707054603427662E-3</v>
      </c>
      <c r="BO35" s="258">
        <v>4.3138668160522947E-3</v>
      </c>
      <c r="BP35" s="258">
        <v>0</v>
      </c>
      <c r="BQ35" s="258">
        <v>0</v>
      </c>
      <c r="BR35" s="258">
        <v>1.3742923615156282E-3</v>
      </c>
      <c r="BS35" s="258">
        <v>2.2901966318562422E-2</v>
      </c>
      <c r="BT35" s="258">
        <v>9.902907847583449E-5</v>
      </c>
      <c r="BU35" s="258">
        <v>1.0862572764150612E-5</v>
      </c>
      <c r="BV35" s="258">
        <v>0</v>
      </c>
      <c r="BW35" s="258">
        <v>0</v>
      </c>
      <c r="BX35" s="258">
        <v>0</v>
      </c>
      <c r="BY35" s="258">
        <v>1.4045499505440159E-4</v>
      </c>
      <c r="BZ35" s="258">
        <v>1.5538352612129004E-3</v>
      </c>
      <c r="CA35" s="258">
        <v>6.9444305065219439E-3</v>
      </c>
      <c r="CB35" s="258">
        <v>1.0787045553125631E-3</v>
      </c>
      <c r="CC35" s="258">
        <v>0</v>
      </c>
      <c r="CD35" s="258">
        <v>8.0201153162526555E-4</v>
      </c>
      <c r="CE35" s="258">
        <v>6.083138748460324E-4</v>
      </c>
      <c r="CF35" s="258">
        <v>2.241925296462285E-4</v>
      </c>
      <c r="CG35" s="258">
        <v>2.403977490028957E-4</v>
      </c>
      <c r="CH35" s="258">
        <v>1.6596558160691564E-4</v>
      </c>
      <c r="CI35" s="258">
        <v>5.0673450152527085E-5</v>
      </c>
      <c r="CJ35" s="258">
        <v>0</v>
      </c>
      <c r="CK35" s="258">
        <v>2.5815217391304346E-4</v>
      </c>
      <c r="CL35" s="258">
        <v>2.7284137002746602E-5</v>
      </c>
      <c r="CM35" s="258">
        <v>1.0406321096757631E-3</v>
      </c>
      <c r="CN35" s="258">
        <v>1.3530058777233019E-4</v>
      </c>
      <c r="CO35" s="258">
        <v>2.5453656133680693E-4</v>
      </c>
      <c r="CP35" s="258">
        <v>1.1004727513154141E-3</v>
      </c>
      <c r="CQ35" s="258">
        <v>5.3950818433915642E-4</v>
      </c>
      <c r="CR35" s="258">
        <v>2.1385517516322957E-3</v>
      </c>
      <c r="CS35" s="258">
        <v>1.2855668908592331E-3</v>
      </c>
      <c r="CT35" s="258">
        <v>4.125595988043183E-3</v>
      </c>
      <c r="CU35" s="258">
        <v>3.4668780652612191E-4</v>
      </c>
      <c r="CV35" s="258">
        <v>1.1632099943002711E-5</v>
      </c>
      <c r="CW35" s="258">
        <v>3.0399824574227029E-2</v>
      </c>
      <c r="CX35" s="258">
        <v>4.9279521378057346E-5</v>
      </c>
      <c r="CY35" s="258">
        <v>3.1863166816423552E-4</v>
      </c>
      <c r="CZ35" s="258">
        <v>8.8076360477546577E-5</v>
      </c>
      <c r="DA35" s="258">
        <v>4.9531014034941883E-4</v>
      </c>
      <c r="DB35" s="258">
        <v>2.0259246238856286E-3</v>
      </c>
      <c r="DC35" s="258">
        <v>9.6585101278761701E-3</v>
      </c>
      <c r="DD35" s="258">
        <v>6.7064627724915506E-4</v>
      </c>
      <c r="DE35" s="258">
        <v>1.0128276876145328E-2</v>
      </c>
      <c r="DF35" s="259">
        <v>1.3362414545203756E-4</v>
      </c>
      <c r="DG35" s="260"/>
      <c r="DH35" s="3"/>
      <c r="DI35" s="3"/>
      <c r="DJ35" s="3"/>
      <c r="DK35" s="3"/>
      <c r="DL35" s="3"/>
      <c r="DM35" s="3"/>
      <c r="DN35" s="3"/>
      <c r="DO35" s="3"/>
      <c r="DP35" s="3"/>
      <c r="DQ35" s="260"/>
      <c r="DR35" s="260"/>
      <c r="DS35" s="260"/>
      <c r="DT35" s="260"/>
      <c r="DU35" s="260"/>
      <c r="DV35" s="260"/>
      <c r="DW35" s="260"/>
      <c r="DX35" s="260"/>
      <c r="DY35" s="260"/>
      <c r="DZ35" s="260"/>
      <c r="EA35" s="260"/>
      <c r="EB35" s="260"/>
      <c r="EC35" s="260"/>
      <c r="ED35" s="260"/>
      <c r="EE35" s="260"/>
      <c r="EF35" s="260"/>
      <c r="EG35" s="260"/>
      <c r="EH35" s="260"/>
      <c r="EI35" s="260"/>
      <c r="EJ35" s="260"/>
      <c r="EK35" s="260"/>
      <c r="EL35" s="260"/>
      <c r="EM35" s="260"/>
      <c r="EN35" s="260"/>
      <c r="EO35" s="260"/>
      <c r="EP35" s="260"/>
      <c r="EQ35" s="260"/>
      <c r="ER35" s="260"/>
      <c r="ES35" s="260"/>
      <c r="ET35" s="260"/>
      <c r="EU35" s="260"/>
      <c r="EV35" s="260"/>
      <c r="EW35" s="260"/>
      <c r="EX35" s="260"/>
      <c r="EY35" s="260"/>
      <c r="EZ35" s="260"/>
      <c r="FA35" s="260"/>
      <c r="FB35" s="260"/>
      <c r="FC35" s="260"/>
      <c r="FD35" s="260"/>
      <c r="FE35" s="260"/>
      <c r="FF35" s="260"/>
      <c r="FG35" s="260"/>
      <c r="FH35" s="260"/>
      <c r="FI35" s="260"/>
      <c r="FJ35" s="260"/>
      <c r="FK35" s="260"/>
      <c r="FL35" s="260"/>
      <c r="FM35" s="260"/>
      <c r="FN35" s="260"/>
    </row>
    <row r="36" spans="1:170" ht="19.899999999999999" customHeight="1">
      <c r="A36" s="261" t="s">
        <v>91</v>
      </c>
      <c r="B36" s="262" t="s">
        <v>90</v>
      </c>
      <c r="C36" s="263">
        <v>3.8983315141119603E-5</v>
      </c>
      <c r="D36" s="258">
        <v>0</v>
      </c>
      <c r="E36" s="258">
        <v>0</v>
      </c>
      <c r="F36" s="258">
        <v>0</v>
      </c>
      <c r="G36" s="258">
        <v>4.5733699202926958E-4</v>
      </c>
      <c r="H36" s="258">
        <v>0</v>
      </c>
      <c r="I36" s="258">
        <v>2.3684210526315791E-3</v>
      </c>
      <c r="J36" s="258">
        <v>2.3906163784358649E-5</v>
      </c>
      <c r="K36" s="258">
        <v>9.6892339691623984E-6</v>
      </c>
      <c r="L36" s="258">
        <v>0</v>
      </c>
      <c r="M36" s="258">
        <v>0</v>
      </c>
      <c r="N36" s="258">
        <v>9.6264921062764726E-5</v>
      </c>
      <c r="O36" s="258">
        <v>3.7349564255083692E-3</v>
      </c>
      <c r="P36" s="258">
        <v>7.696155770192789E-5</v>
      </c>
      <c r="Q36" s="258">
        <v>6.3161049972166314E-4</v>
      </c>
      <c r="R36" s="258">
        <v>4.4080049369655294E-5</v>
      </c>
      <c r="S36" s="258">
        <v>1.2300267091513986E-4</v>
      </c>
      <c r="T36" s="258">
        <v>6.0403900749679527E-5</v>
      </c>
      <c r="U36" s="258">
        <v>1.3676148796498905E-4</v>
      </c>
      <c r="V36" s="258">
        <v>1.5853010883091973E-5</v>
      </c>
      <c r="W36" s="258">
        <v>1.6972813795503054E-5</v>
      </c>
      <c r="X36" s="258">
        <v>5.3531041312581133E-6</v>
      </c>
      <c r="Y36" s="258">
        <v>1.0234890742541323E-5</v>
      </c>
      <c r="Z36" s="258">
        <v>0</v>
      </c>
      <c r="AA36" s="258">
        <v>1.6518511351756979E-5</v>
      </c>
      <c r="AB36" s="258">
        <v>1.9805186861938042E-4</v>
      </c>
      <c r="AC36" s="258">
        <v>6.1703675502838673E-7</v>
      </c>
      <c r="AD36" s="258">
        <v>1.8647207269924541E-4</v>
      </c>
      <c r="AE36" s="258">
        <v>4.7335144090432667E-5</v>
      </c>
      <c r="AF36" s="258">
        <v>1.9631234804669213E-4</v>
      </c>
      <c r="AG36" s="258">
        <v>0.140710156895128</v>
      </c>
      <c r="AH36" s="258">
        <v>2.764951475101612E-5</v>
      </c>
      <c r="AI36" s="258">
        <v>6.2529589895218268E-5</v>
      </c>
      <c r="AJ36" s="258">
        <v>5.3078556263269638E-4</v>
      </c>
      <c r="AK36" s="258">
        <v>1.1209505660800359E-4</v>
      </c>
      <c r="AL36" s="258">
        <v>9.2630044863818395E-6</v>
      </c>
      <c r="AM36" s="258">
        <v>3.8156870526106927E-5</v>
      </c>
      <c r="AN36" s="258">
        <v>1.6322266836418242E-4</v>
      </c>
      <c r="AO36" s="258">
        <v>1.2623871741463106E-5</v>
      </c>
      <c r="AP36" s="258">
        <v>0</v>
      </c>
      <c r="AQ36" s="258">
        <v>1.4897856570885864E-5</v>
      </c>
      <c r="AR36" s="258">
        <v>3.5000218751367194E-4</v>
      </c>
      <c r="AS36" s="258">
        <v>4.4358911364070648E-5</v>
      </c>
      <c r="AT36" s="258">
        <v>2.1300038146431952E-5</v>
      </c>
      <c r="AU36" s="258">
        <v>3.5673827365241171E-4</v>
      </c>
      <c r="AV36" s="258">
        <v>7.8313822389651771E-4</v>
      </c>
      <c r="AW36" s="258">
        <v>2.5524007881813632E-4</v>
      </c>
      <c r="AX36" s="258">
        <v>3.8400000000000001E-4</v>
      </c>
      <c r="AY36" s="258">
        <v>6.6824818737679171E-5</v>
      </c>
      <c r="AZ36" s="258">
        <v>0</v>
      </c>
      <c r="BA36" s="258">
        <v>4.0541225358536462E-5</v>
      </c>
      <c r="BB36" s="258">
        <v>3.771076783837165E-5</v>
      </c>
      <c r="BC36" s="258">
        <v>4.347631499868932E-4</v>
      </c>
      <c r="BD36" s="258">
        <v>3.0737641931061618E-5</v>
      </c>
      <c r="BE36" s="258">
        <v>6.98085152426893E-5</v>
      </c>
      <c r="BF36" s="258">
        <v>6.1555818724545058E-5</v>
      </c>
      <c r="BG36" s="258">
        <v>7.8024902263543484E-5</v>
      </c>
      <c r="BH36" s="258">
        <v>3.3032735440821854E-5</v>
      </c>
      <c r="BI36" s="258">
        <v>1.4002537960005251E-4</v>
      </c>
      <c r="BJ36" s="258">
        <v>1.0421762341280814E-3</v>
      </c>
      <c r="BK36" s="258">
        <v>8.5442334968130015E-5</v>
      </c>
      <c r="BL36" s="258">
        <v>3.1924694207036201E-6</v>
      </c>
      <c r="BM36" s="258">
        <v>1.5945381752370879E-5</v>
      </c>
      <c r="BN36" s="258">
        <v>8.303440945927993E-6</v>
      </c>
      <c r="BO36" s="258">
        <v>4.8169728715224135E-5</v>
      </c>
      <c r="BP36" s="258">
        <v>5.916331972782408E-5</v>
      </c>
      <c r="BQ36" s="258">
        <v>5.4974730223225302E-3</v>
      </c>
      <c r="BR36" s="258">
        <v>1.4301011883792071E-4</v>
      </c>
      <c r="BS36" s="258">
        <v>3.8103302286198137E-4</v>
      </c>
      <c r="BT36" s="258">
        <v>8.9608678899246987E-5</v>
      </c>
      <c r="BU36" s="258">
        <v>9.8970107406705582E-5</v>
      </c>
      <c r="BV36" s="258">
        <v>1.7678505765550013E-6</v>
      </c>
      <c r="BW36" s="258">
        <v>0</v>
      </c>
      <c r="BX36" s="258">
        <v>0</v>
      </c>
      <c r="BY36" s="258">
        <v>1.4045499505440159E-4</v>
      </c>
      <c r="BZ36" s="258">
        <v>3.9578822691271992E-5</v>
      </c>
      <c r="CA36" s="258">
        <v>0</v>
      </c>
      <c r="CB36" s="258">
        <v>6.8128708756582936E-6</v>
      </c>
      <c r="CC36" s="258">
        <v>0</v>
      </c>
      <c r="CD36" s="258">
        <v>0</v>
      </c>
      <c r="CE36" s="258">
        <v>1.133504114619936E-5</v>
      </c>
      <c r="CF36" s="258">
        <v>3.6646855807556584E-5</v>
      </c>
      <c r="CG36" s="258">
        <v>4.0430530514123366E-4</v>
      </c>
      <c r="CH36" s="258">
        <v>4.1491395401728909E-4</v>
      </c>
      <c r="CI36" s="258">
        <v>1.722897305185921E-4</v>
      </c>
      <c r="CJ36" s="258">
        <v>3.9864547515641398E-6</v>
      </c>
      <c r="CK36" s="258">
        <v>1.4605978260869565E-4</v>
      </c>
      <c r="CL36" s="258">
        <v>1.8189424668497736E-5</v>
      </c>
      <c r="CM36" s="258">
        <v>2.4586363030800997E-4</v>
      </c>
      <c r="CN36" s="258">
        <v>8.9999051687844627E-5</v>
      </c>
      <c r="CO36" s="258">
        <v>3.8679150376904904E-4</v>
      </c>
      <c r="CP36" s="258">
        <v>3.7663970953545601E-5</v>
      </c>
      <c r="CQ36" s="258">
        <v>1.4027212792818068E-4</v>
      </c>
      <c r="CR36" s="258">
        <v>7.1285058387743201E-5</v>
      </c>
      <c r="CS36" s="258">
        <v>4.0001544887250817E-5</v>
      </c>
      <c r="CT36" s="258">
        <v>1.1487437930778922E-3</v>
      </c>
      <c r="CU36" s="258">
        <v>4.6813894893973153E-4</v>
      </c>
      <c r="CV36" s="258">
        <v>2.3264199886005422E-5</v>
      </c>
      <c r="CW36" s="258">
        <v>7.3094072070755065E-6</v>
      </c>
      <c r="CX36" s="258">
        <v>1.7740627696100644E-4</v>
      </c>
      <c r="CY36" s="258">
        <v>1.0833476717584008E-4</v>
      </c>
      <c r="CZ36" s="258">
        <v>7.7714435715482264E-6</v>
      </c>
      <c r="DA36" s="258">
        <v>2.0782243651024565E-4</v>
      </c>
      <c r="DB36" s="258">
        <v>2.3662078476973416E-4</v>
      </c>
      <c r="DC36" s="258">
        <v>2.0860713019170996E-5</v>
      </c>
      <c r="DD36" s="258">
        <v>6.7285963129948224E-4</v>
      </c>
      <c r="DE36" s="258">
        <v>0</v>
      </c>
      <c r="DF36" s="259">
        <v>4.3320085864289595E-4</v>
      </c>
      <c r="DG36" s="260"/>
      <c r="DH36" s="3"/>
      <c r="DI36" s="3"/>
      <c r="DJ36" s="3"/>
      <c r="DK36" s="3"/>
      <c r="DL36" s="3"/>
      <c r="DM36" s="3"/>
      <c r="DN36" s="3"/>
      <c r="DO36" s="3"/>
      <c r="DP36" s="3"/>
      <c r="DQ36" s="260"/>
      <c r="DR36" s="260"/>
      <c r="DS36" s="260"/>
      <c r="DT36" s="260"/>
      <c r="DU36" s="260"/>
      <c r="DV36" s="260"/>
      <c r="DW36" s="260"/>
      <c r="DX36" s="260"/>
      <c r="DY36" s="260"/>
      <c r="DZ36" s="260"/>
      <c r="EA36" s="260"/>
      <c r="EB36" s="260"/>
      <c r="EC36" s="260"/>
      <c r="ED36" s="260"/>
      <c r="EE36" s="260"/>
      <c r="EF36" s="260"/>
      <c r="EG36" s="260"/>
      <c r="EH36" s="260"/>
      <c r="EI36" s="260"/>
      <c r="EJ36" s="260"/>
      <c r="EK36" s="260"/>
      <c r="EL36" s="260"/>
      <c r="EM36" s="260"/>
      <c r="EN36" s="260"/>
      <c r="EO36" s="260"/>
      <c r="EP36" s="260"/>
      <c r="EQ36" s="260"/>
      <c r="ER36" s="260"/>
      <c r="ES36" s="260"/>
      <c r="ET36" s="260"/>
      <c r="EU36" s="260"/>
      <c r="EV36" s="260"/>
      <c r="EW36" s="260"/>
      <c r="EX36" s="260"/>
      <c r="EY36" s="260"/>
      <c r="EZ36" s="260"/>
      <c r="FA36" s="260"/>
      <c r="FB36" s="260"/>
      <c r="FC36" s="260"/>
      <c r="FD36" s="260"/>
      <c r="FE36" s="260"/>
      <c r="FF36" s="260"/>
      <c r="FG36" s="260"/>
      <c r="FH36" s="260"/>
      <c r="FI36" s="260"/>
      <c r="FJ36" s="260"/>
      <c r="FK36" s="260"/>
      <c r="FL36" s="260"/>
      <c r="FM36" s="260"/>
      <c r="FN36" s="260"/>
    </row>
    <row r="37" spans="1:170" ht="19.899999999999999" customHeight="1">
      <c r="A37" s="261" t="s">
        <v>221</v>
      </c>
      <c r="B37" s="262" t="s">
        <v>220</v>
      </c>
      <c r="C37" s="263">
        <v>0</v>
      </c>
      <c r="D37" s="258">
        <v>0</v>
      </c>
      <c r="E37" s="258">
        <v>0</v>
      </c>
      <c r="F37" s="258">
        <v>0</v>
      </c>
      <c r="G37" s="258">
        <v>0</v>
      </c>
      <c r="H37" s="258">
        <v>0</v>
      </c>
      <c r="I37" s="258">
        <v>0</v>
      </c>
      <c r="J37" s="258">
        <v>6.1962192078918773E-4</v>
      </c>
      <c r="K37" s="258">
        <v>6.9116535646691771E-3</v>
      </c>
      <c r="L37" s="258">
        <v>0</v>
      </c>
      <c r="M37" s="258">
        <v>0</v>
      </c>
      <c r="N37" s="258">
        <v>4.3319214478244129E-4</v>
      </c>
      <c r="O37" s="258">
        <v>6.224927375847282E-4</v>
      </c>
      <c r="P37" s="258">
        <v>3.8480778850963945E-5</v>
      </c>
      <c r="Q37" s="258">
        <v>6.9155997088168547E-3</v>
      </c>
      <c r="R37" s="258">
        <v>1.4693349789885097E-5</v>
      </c>
      <c r="S37" s="258">
        <v>0</v>
      </c>
      <c r="T37" s="258">
        <v>6.7115445277421697E-6</v>
      </c>
      <c r="U37" s="258">
        <v>0</v>
      </c>
      <c r="V37" s="258">
        <v>1.157269794465714E-3</v>
      </c>
      <c r="W37" s="258">
        <v>4.2432034488757631E-5</v>
      </c>
      <c r="X37" s="258">
        <v>5.8884145443839251E-4</v>
      </c>
      <c r="Y37" s="258">
        <v>1.0234890742541323E-5</v>
      </c>
      <c r="Z37" s="258">
        <v>0</v>
      </c>
      <c r="AA37" s="258">
        <v>1.3431909516314389E-2</v>
      </c>
      <c r="AB37" s="258">
        <v>4.8429506932397906E-3</v>
      </c>
      <c r="AC37" s="258">
        <v>0</v>
      </c>
      <c r="AD37" s="258">
        <v>0</v>
      </c>
      <c r="AE37" s="258">
        <v>2.8243302640624823E-3</v>
      </c>
      <c r="AF37" s="258">
        <v>1.0117636399329518E-3</v>
      </c>
      <c r="AG37" s="258">
        <v>0</v>
      </c>
      <c r="AH37" s="258">
        <v>4.8386650814278211E-2</v>
      </c>
      <c r="AI37" s="258">
        <v>6.2529589895218268E-5</v>
      </c>
      <c r="AJ37" s="258">
        <v>0</v>
      </c>
      <c r="AK37" s="258">
        <v>2.2960804095206067E-2</v>
      </c>
      <c r="AL37" s="258">
        <v>0</v>
      </c>
      <c r="AM37" s="258">
        <v>0</v>
      </c>
      <c r="AN37" s="258">
        <v>0</v>
      </c>
      <c r="AO37" s="258">
        <v>0</v>
      </c>
      <c r="AP37" s="258">
        <v>0</v>
      </c>
      <c r="AQ37" s="258">
        <v>3.2034116091547327E-2</v>
      </c>
      <c r="AR37" s="258">
        <v>3.2083533855419932E-4</v>
      </c>
      <c r="AS37" s="258">
        <v>2.5182212758987797E-3</v>
      </c>
      <c r="AT37" s="258">
        <v>2.4010952092341474E-4</v>
      </c>
      <c r="AU37" s="258">
        <v>2.2485896504154674E-4</v>
      </c>
      <c r="AV37" s="258">
        <v>6.5846621928770431E-3</v>
      </c>
      <c r="AW37" s="258">
        <v>4.3595005462137683E-3</v>
      </c>
      <c r="AX37" s="258">
        <v>5.5733333333333329E-3</v>
      </c>
      <c r="AY37" s="258">
        <v>1.5592457705458475E-4</v>
      </c>
      <c r="AZ37" s="258">
        <v>1.8789144050104384E-3</v>
      </c>
      <c r="BA37" s="258">
        <v>2.0270612679268232E-4</v>
      </c>
      <c r="BB37" s="258">
        <v>6.9104982063816047E-3</v>
      </c>
      <c r="BC37" s="258">
        <v>2.9197329190296258E-4</v>
      </c>
      <c r="BD37" s="258">
        <v>7.1311329280062947E-4</v>
      </c>
      <c r="BE37" s="258">
        <v>1.6279345754595144E-2</v>
      </c>
      <c r="BF37" s="258">
        <v>5.3415750755896269E-3</v>
      </c>
      <c r="BG37" s="258">
        <v>2.6282072341404121E-5</v>
      </c>
      <c r="BH37" s="258">
        <v>8.808729450885828E-4</v>
      </c>
      <c r="BI37" s="258">
        <v>9.1016496740034137E-3</v>
      </c>
      <c r="BJ37" s="258">
        <v>5.5618180658059853E-3</v>
      </c>
      <c r="BK37" s="258">
        <v>1.7088466993626003E-5</v>
      </c>
      <c r="BL37" s="258">
        <v>3.1660175312177904E-3</v>
      </c>
      <c r="BM37" s="258">
        <v>2.0622693733066337E-3</v>
      </c>
      <c r="BN37" s="258">
        <v>2.8231699216155175E-5</v>
      </c>
      <c r="BO37" s="258">
        <v>3.0329088450326304E-5</v>
      </c>
      <c r="BP37" s="258">
        <v>0</v>
      </c>
      <c r="BQ37" s="258">
        <v>0</v>
      </c>
      <c r="BR37" s="258">
        <v>0</v>
      </c>
      <c r="BS37" s="258">
        <v>1.5288362028412832E-4</v>
      </c>
      <c r="BT37" s="258">
        <v>6.1577246012815883E-5</v>
      </c>
      <c r="BU37" s="258">
        <v>6.0347626467503404E-6</v>
      </c>
      <c r="BV37" s="258">
        <v>0</v>
      </c>
      <c r="BW37" s="258">
        <v>0</v>
      </c>
      <c r="BX37" s="258">
        <v>0</v>
      </c>
      <c r="BY37" s="258">
        <v>1.9782393669634024E-6</v>
      </c>
      <c r="BZ37" s="258">
        <v>3.5181175725575103E-5</v>
      </c>
      <c r="CA37" s="258">
        <v>0</v>
      </c>
      <c r="CB37" s="258">
        <v>4.3148182212502527E-5</v>
      </c>
      <c r="CC37" s="258">
        <v>0</v>
      </c>
      <c r="CD37" s="258">
        <v>2.1675987341223392E-5</v>
      </c>
      <c r="CE37" s="258">
        <v>0</v>
      </c>
      <c r="CF37" s="258">
        <v>0</v>
      </c>
      <c r="CG37" s="258">
        <v>0</v>
      </c>
      <c r="CH37" s="258">
        <v>0</v>
      </c>
      <c r="CI37" s="258">
        <v>0</v>
      </c>
      <c r="CJ37" s="258">
        <v>0</v>
      </c>
      <c r="CK37" s="258">
        <v>0</v>
      </c>
      <c r="CL37" s="258">
        <v>0</v>
      </c>
      <c r="CM37" s="258">
        <v>8.8053486203333798E-5</v>
      </c>
      <c r="CN37" s="258">
        <v>4.1798217293952003E-4</v>
      </c>
      <c r="CO37" s="258">
        <v>1.6416957772080938E-3</v>
      </c>
      <c r="CP37" s="258">
        <v>2.4515821093398771E-4</v>
      </c>
      <c r="CQ37" s="258">
        <v>6.6359506673716239E-3</v>
      </c>
      <c r="CR37" s="258">
        <v>2.2969629924939473E-4</v>
      </c>
      <c r="CS37" s="258">
        <v>1.8069663380102956E-4</v>
      </c>
      <c r="CT37" s="258">
        <v>2.2233750833765655E-4</v>
      </c>
      <c r="CU37" s="258">
        <v>0</v>
      </c>
      <c r="CV37" s="258">
        <v>2.3264199886005422E-5</v>
      </c>
      <c r="CW37" s="258">
        <v>3.4342031527909754E-3</v>
      </c>
      <c r="CX37" s="258">
        <v>1.4904050367997831E-5</v>
      </c>
      <c r="CY37" s="258">
        <v>4.7794750224635328E-4</v>
      </c>
      <c r="CZ37" s="258">
        <v>1.5974634008182468E-4</v>
      </c>
      <c r="DA37" s="258">
        <v>1.3508458373165966E-4</v>
      </c>
      <c r="DB37" s="258">
        <v>7.8197535538188339E-4</v>
      </c>
      <c r="DC37" s="258">
        <v>0</v>
      </c>
      <c r="DD37" s="258">
        <v>9.5174224164071508E-5</v>
      </c>
      <c r="DE37" s="258">
        <v>0</v>
      </c>
      <c r="DF37" s="259">
        <v>6.2717139236359565E-4</v>
      </c>
      <c r="DG37" s="260"/>
      <c r="DH37" s="3"/>
      <c r="DI37" s="3"/>
      <c r="DJ37" s="3"/>
      <c r="DK37" s="3"/>
      <c r="DL37" s="3"/>
      <c r="DM37" s="3"/>
      <c r="DN37" s="3"/>
      <c r="DO37" s="3"/>
      <c r="DP37" s="3"/>
      <c r="DQ37" s="260"/>
      <c r="DR37" s="260"/>
      <c r="DS37" s="260"/>
      <c r="DT37" s="260"/>
      <c r="DU37" s="260"/>
      <c r="DV37" s="260"/>
      <c r="DW37" s="260"/>
      <c r="DX37" s="260"/>
      <c r="DY37" s="260"/>
      <c r="DZ37" s="260"/>
      <c r="EA37" s="260"/>
      <c r="EB37" s="260"/>
      <c r="EC37" s="260"/>
      <c r="ED37" s="260"/>
      <c r="EE37" s="260"/>
      <c r="EF37" s="260"/>
      <c r="EG37" s="260"/>
      <c r="EH37" s="260"/>
      <c r="EI37" s="260"/>
      <c r="EJ37" s="260"/>
      <c r="EK37" s="260"/>
      <c r="EL37" s="260"/>
      <c r="EM37" s="260"/>
      <c r="EN37" s="260"/>
      <c r="EO37" s="260"/>
      <c r="EP37" s="260"/>
      <c r="EQ37" s="260"/>
      <c r="ER37" s="260"/>
      <c r="ES37" s="260"/>
      <c r="ET37" s="260"/>
      <c r="EU37" s="260"/>
      <c r="EV37" s="260"/>
      <c r="EW37" s="260"/>
      <c r="EX37" s="260"/>
      <c r="EY37" s="260"/>
      <c r="EZ37" s="260"/>
      <c r="FA37" s="260"/>
      <c r="FB37" s="260"/>
      <c r="FC37" s="260"/>
      <c r="FD37" s="260"/>
      <c r="FE37" s="260"/>
      <c r="FF37" s="260"/>
      <c r="FG37" s="260"/>
      <c r="FH37" s="260"/>
      <c r="FI37" s="260"/>
      <c r="FJ37" s="260"/>
      <c r="FK37" s="260"/>
      <c r="FL37" s="260"/>
      <c r="FM37" s="260"/>
      <c r="FN37" s="260"/>
    </row>
    <row r="38" spans="1:170" ht="19.899999999999999" customHeight="1">
      <c r="A38" s="261" t="s">
        <v>219</v>
      </c>
      <c r="B38" s="262" t="s">
        <v>218</v>
      </c>
      <c r="C38" s="263">
        <v>0</v>
      </c>
      <c r="D38" s="258">
        <v>0</v>
      </c>
      <c r="E38" s="258">
        <v>0</v>
      </c>
      <c r="F38" s="258">
        <v>0</v>
      </c>
      <c r="G38" s="258">
        <v>0</v>
      </c>
      <c r="H38" s="258">
        <v>0</v>
      </c>
      <c r="I38" s="258">
        <v>0</v>
      </c>
      <c r="J38" s="258">
        <v>0</v>
      </c>
      <c r="K38" s="258">
        <v>0</v>
      </c>
      <c r="L38" s="258">
        <v>0</v>
      </c>
      <c r="M38" s="258">
        <v>0</v>
      </c>
      <c r="N38" s="258">
        <v>0</v>
      </c>
      <c r="O38" s="258">
        <v>0</v>
      </c>
      <c r="P38" s="258">
        <v>0</v>
      </c>
      <c r="Q38" s="258">
        <v>0</v>
      </c>
      <c r="R38" s="258">
        <v>0</v>
      </c>
      <c r="S38" s="258">
        <v>0</v>
      </c>
      <c r="T38" s="258">
        <v>0</v>
      </c>
      <c r="U38" s="258">
        <v>0</v>
      </c>
      <c r="V38" s="258">
        <v>0</v>
      </c>
      <c r="W38" s="258">
        <v>0</v>
      </c>
      <c r="X38" s="258">
        <v>0</v>
      </c>
      <c r="Y38" s="258">
        <v>0</v>
      </c>
      <c r="Z38" s="258">
        <v>0</v>
      </c>
      <c r="AA38" s="258">
        <v>0</v>
      </c>
      <c r="AB38" s="258">
        <v>8.1550769431509582E-6</v>
      </c>
      <c r="AC38" s="258">
        <v>1.2340735100567735E-6</v>
      </c>
      <c r="AD38" s="258">
        <v>8.7020300592981187E-5</v>
      </c>
      <c r="AE38" s="258">
        <v>0</v>
      </c>
      <c r="AF38" s="258">
        <v>0</v>
      </c>
      <c r="AG38" s="258">
        <v>0</v>
      </c>
      <c r="AH38" s="258">
        <v>0</v>
      </c>
      <c r="AI38" s="258">
        <v>0.15588626760877916</v>
      </c>
      <c r="AJ38" s="258">
        <v>0</v>
      </c>
      <c r="AK38" s="258">
        <v>2.9892015095467621E-4</v>
      </c>
      <c r="AL38" s="258">
        <v>0</v>
      </c>
      <c r="AM38" s="258">
        <v>0</v>
      </c>
      <c r="AN38" s="258">
        <v>0</v>
      </c>
      <c r="AO38" s="258">
        <v>0</v>
      </c>
      <c r="AP38" s="258">
        <v>0</v>
      </c>
      <c r="AQ38" s="258">
        <v>0</v>
      </c>
      <c r="AR38" s="258">
        <v>0</v>
      </c>
      <c r="AS38" s="258">
        <v>3.4122239510823571E-5</v>
      </c>
      <c r="AT38" s="258">
        <v>1.9363671042210865E-6</v>
      </c>
      <c r="AU38" s="258">
        <v>0</v>
      </c>
      <c r="AV38" s="258">
        <v>0</v>
      </c>
      <c r="AW38" s="258">
        <v>0</v>
      </c>
      <c r="AX38" s="258">
        <v>0</v>
      </c>
      <c r="AY38" s="258">
        <v>0</v>
      </c>
      <c r="AZ38" s="258">
        <v>0</v>
      </c>
      <c r="BA38" s="258">
        <v>0</v>
      </c>
      <c r="BB38" s="258">
        <v>4.7138459797964563E-6</v>
      </c>
      <c r="BC38" s="258">
        <v>0</v>
      </c>
      <c r="BD38" s="258">
        <v>0</v>
      </c>
      <c r="BE38" s="258">
        <v>0</v>
      </c>
      <c r="BF38" s="258">
        <v>0</v>
      </c>
      <c r="BG38" s="258">
        <v>0</v>
      </c>
      <c r="BH38" s="258">
        <v>0</v>
      </c>
      <c r="BI38" s="258">
        <v>4.375793112501641E-6</v>
      </c>
      <c r="BJ38" s="258">
        <v>3.6157134653423228E-4</v>
      </c>
      <c r="BK38" s="258">
        <v>0</v>
      </c>
      <c r="BL38" s="258">
        <v>2.9756551403318343E-2</v>
      </c>
      <c r="BM38" s="258">
        <v>3.5021373455457243E-2</v>
      </c>
      <c r="BN38" s="258">
        <v>5.5875514813338648E-2</v>
      </c>
      <c r="BO38" s="258">
        <v>3.6787400226219319E-2</v>
      </c>
      <c r="BP38" s="258">
        <v>0</v>
      </c>
      <c r="BQ38" s="258">
        <v>1.2518643837429315E-5</v>
      </c>
      <c r="BR38" s="258">
        <v>0</v>
      </c>
      <c r="BS38" s="258">
        <v>2.2814940257785305E-4</v>
      </c>
      <c r="BT38" s="258">
        <v>0</v>
      </c>
      <c r="BU38" s="258">
        <v>0</v>
      </c>
      <c r="BV38" s="258">
        <v>0</v>
      </c>
      <c r="BW38" s="258">
        <v>5.1998273109982504E-5</v>
      </c>
      <c r="BX38" s="258">
        <v>9.6125691766326519E-5</v>
      </c>
      <c r="BY38" s="258">
        <v>0</v>
      </c>
      <c r="BZ38" s="258">
        <v>0</v>
      </c>
      <c r="CA38" s="258">
        <v>0</v>
      </c>
      <c r="CB38" s="258">
        <v>0</v>
      </c>
      <c r="CC38" s="258">
        <v>0</v>
      </c>
      <c r="CD38" s="258">
        <v>0</v>
      </c>
      <c r="CE38" s="258">
        <v>0</v>
      </c>
      <c r="CF38" s="258">
        <v>0</v>
      </c>
      <c r="CG38" s="258">
        <v>0</v>
      </c>
      <c r="CH38" s="258">
        <v>0</v>
      </c>
      <c r="CI38" s="258">
        <v>0</v>
      </c>
      <c r="CJ38" s="258">
        <v>0</v>
      </c>
      <c r="CK38" s="258">
        <v>0</v>
      </c>
      <c r="CL38" s="258">
        <v>0</v>
      </c>
      <c r="CM38" s="258">
        <v>5.1459829599350923E-6</v>
      </c>
      <c r="CN38" s="258">
        <v>0</v>
      </c>
      <c r="CO38" s="258">
        <v>3.4256198203761067E-5</v>
      </c>
      <c r="CP38" s="258">
        <v>0</v>
      </c>
      <c r="CQ38" s="258">
        <v>0</v>
      </c>
      <c r="CR38" s="258">
        <v>0</v>
      </c>
      <c r="CS38" s="258">
        <v>0</v>
      </c>
      <c r="CT38" s="258">
        <v>0</v>
      </c>
      <c r="CU38" s="258">
        <v>0</v>
      </c>
      <c r="CV38" s="258">
        <v>0</v>
      </c>
      <c r="CW38" s="258">
        <v>0</v>
      </c>
      <c r="CX38" s="258">
        <v>0</v>
      </c>
      <c r="CY38" s="258">
        <v>0</v>
      </c>
      <c r="CZ38" s="258">
        <v>0</v>
      </c>
      <c r="DA38" s="258">
        <v>0</v>
      </c>
      <c r="DB38" s="258">
        <v>0</v>
      </c>
      <c r="DC38" s="258">
        <v>0</v>
      </c>
      <c r="DD38" s="258">
        <v>0</v>
      </c>
      <c r="DE38" s="258">
        <v>0</v>
      </c>
      <c r="DF38" s="259">
        <v>4.1164857711837373E-4</v>
      </c>
      <c r="DG38" s="260"/>
      <c r="DH38" s="3"/>
      <c r="DI38" s="3"/>
      <c r="DJ38" s="3"/>
      <c r="DK38" s="3"/>
      <c r="DL38" s="3"/>
      <c r="DM38" s="3"/>
      <c r="DN38" s="3"/>
      <c r="DO38" s="3"/>
      <c r="DP38" s="3"/>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row>
    <row r="39" spans="1:170" ht="19.899999999999999" customHeight="1">
      <c r="A39" s="261" t="s">
        <v>89</v>
      </c>
      <c r="B39" s="262" t="s">
        <v>88</v>
      </c>
      <c r="C39" s="263">
        <v>9.7458287852798998E-5</v>
      </c>
      <c r="D39" s="258">
        <v>0</v>
      </c>
      <c r="E39" s="258">
        <v>0</v>
      </c>
      <c r="F39" s="258">
        <v>0</v>
      </c>
      <c r="G39" s="258">
        <v>0</v>
      </c>
      <c r="H39" s="258">
        <v>0</v>
      </c>
      <c r="I39" s="258">
        <v>0</v>
      </c>
      <c r="J39" s="258">
        <v>0</v>
      </c>
      <c r="K39" s="258">
        <v>7.4284127096911712E-5</v>
      </c>
      <c r="L39" s="258">
        <v>0</v>
      </c>
      <c r="M39" s="258">
        <v>0</v>
      </c>
      <c r="N39" s="258">
        <v>0</v>
      </c>
      <c r="O39" s="258">
        <v>0</v>
      </c>
      <c r="P39" s="258">
        <v>0</v>
      </c>
      <c r="Q39" s="258">
        <v>9.2065259281462768E-4</v>
      </c>
      <c r="R39" s="258">
        <v>0</v>
      </c>
      <c r="S39" s="258">
        <v>0</v>
      </c>
      <c r="T39" s="258">
        <v>0</v>
      </c>
      <c r="U39" s="258">
        <v>0</v>
      </c>
      <c r="V39" s="258">
        <v>1.7438311971401169E-4</v>
      </c>
      <c r="W39" s="258">
        <v>0</v>
      </c>
      <c r="X39" s="258">
        <v>2.6765520656290566E-6</v>
      </c>
      <c r="Y39" s="258">
        <v>0</v>
      </c>
      <c r="Z39" s="258">
        <v>0</v>
      </c>
      <c r="AA39" s="258">
        <v>0</v>
      </c>
      <c r="AB39" s="258">
        <v>4.6600439675148334E-5</v>
      </c>
      <c r="AC39" s="258">
        <v>0</v>
      </c>
      <c r="AD39" s="258">
        <v>0</v>
      </c>
      <c r="AE39" s="258">
        <v>6.9875688895400609E-5</v>
      </c>
      <c r="AF39" s="258">
        <v>0</v>
      </c>
      <c r="AG39" s="258">
        <v>0</v>
      </c>
      <c r="AH39" s="258">
        <v>0</v>
      </c>
      <c r="AI39" s="258">
        <v>0</v>
      </c>
      <c r="AJ39" s="258">
        <v>3.7154989384288748E-3</v>
      </c>
      <c r="AK39" s="258">
        <v>0</v>
      </c>
      <c r="AL39" s="258">
        <v>0</v>
      </c>
      <c r="AM39" s="258">
        <v>0</v>
      </c>
      <c r="AN39" s="258">
        <v>0</v>
      </c>
      <c r="AO39" s="258">
        <v>0</v>
      </c>
      <c r="AP39" s="258">
        <v>0</v>
      </c>
      <c r="AQ39" s="258">
        <v>0</v>
      </c>
      <c r="AR39" s="258">
        <v>0</v>
      </c>
      <c r="AS39" s="258">
        <v>3.8558130647230637E-4</v>
      </c>
      <c r="AT39" s="258">
        <v>4.2600076292863905E-5</v>
      </c>
      <c r="AU39" s="258">
        <v>4.7438600219735597E-5</v>
      </c>
      <c r="AV39" s="258">
        <v>6.9087193889721531E-4</v>
      </c>
      <c r="AW39" s="258">
        <v>4.5943214187264539E-3</v>
      </c>
      <c r="AX39" s="258">
        <v>3.3802666666666668E-2</v>
      </c>
      <c r="AY39" s="258">
        <v>2.5987429509097457E-3</v>
      </c>
      <c r="AZ39" s="258">
        <v>0</v>
      </c>
      <c r="BA39" s="258">
        <v>1.1655602290579232E-4</v>
      </c>
      <c r="BB39" s="258">
        <v>4.7609844395944207E-4</v>
      </c>
      <c r="BC39" s="258">
        <v>1.6154434690689463E-3</v>
      </c>
      <c r="BD39" s="258">
        <v>0</v>
      </c>
      <c r="BE39" s="258">
        <v>0</v>
      </c>
      <c r="BF39" s="258">
        <v>0</v>
      </c>
      <c r="BG39" s="258">
        <v>1.0594960412628536E-4</v>
      </c>
      <c r="BH39" s="258">
        <v>3.3032735440821854E-5</v>
      </c>
      <c r="BI39" s="258">
        <v>1.0064324158753774E-4</v>
      </c>
      <c r="BJ39" s="258">
        <v>2.764957355850012E-4</v>
      </c>
      <c r="BK39" s="258">
        <v>1.02530801961756E-4</v>
      </c>
      <c r="BL39" s="258">
        <v>5.191411345124187E-3</v>
      </c>
      <c r="BM39" s="258">
        <v>7.0558314254241144E-4</v>
      </c>
      <c r="BN39" s="258">
        <v>2.1090740002657101E-4</v>
      </c>
      <c r="BO39" s="258">
        <v>1.9981517096685566E-4</v>
      </c>
      <c r="BP39" s="258">
        <v>0</v>
      </c>
      <c r="BQ39" s="258">
        <v>0</v>
      </c>
      <c r="BR39" s="258">
        <v>0</v>
      </c>
      <c r="BS39" s="258">
        <v>2.4226173675792644E-4</v>
      </c>
      <c r="BT39" s="258">
        <v>7.1227411432734779E-5</v>
      </c>
      <c r="BU39" s="258">
        <v>3.6208575880502043E-6</v>
      </c>
      <c r="BV39" s="258">
        <v>0</v>
      </c>
      <c r="BW39" s="258">
        <v>0</v>
      </c>
      <c r="BX39" s="258">
        <v>0</v>
      </c>
      <c r="BY39" s="258">
        <v>0</v>
      </c>
      <c r="BZ39" s="258">
        <v>2.6385881794181326E-5</v>
      </c>
      <c r="CA39" s="258">
        <v>0</v>
      </c>
      <c r="CB39" s="258">
        <v>8.4025407466452285E-5</v>
      </c>
      <c r="CC39" s="258">
        <v>0</v>
      </c>
      <c r="CD39" s="258">
        <v>1.3005592404734037E-4</v>
      </c>
      <c r="CE39" s="258">
        <v>0</v>
      </c>
      <c r="CF39" s="258">
        <v>8.6227896017780198E-6</v>
      </c>
      <c r="CG39" s="258">
        <v>0</v>
      </c>
      <c r="CH39" s="258">
        <v>0</v>
      </c>
      <c r="CI39" s="258">
        <v>0</v>
      </c>
      <c r="CJ39" s="258">
        <v>0</v>
      </c>
      <c r="CK39" s="258">
        <v>0</v>
      </c>
      <c r="CL39" s="258">
        <v>0</v>
      </c>
      <c r="CM39" s="258">
        <v>5.1459829599350923E-5</v>
      </c>
      <c r="CN39" s="258">
        <v>1.2140811670642129E-4</v>
      </c>
      <c r="CO39" s="258">
        <v>6.0707186690209488E-6</v>
      </c>
      <c r="CP39" s="258">
        <v>1.5784627826895021E-4</v>
      </c>
      <c r="CQ39" s="258">
        <v>1.8343278267531318E-4</v>
      </c>
      <c r="CR39" s="258">
        <v>8.2769873350212934E-4</v>
      </c>
      <c r="CS39" s="258">
        <v>4.6208681162858705E-4</v>
      </c>
      <c r="CT39" s="258">
        <v>1.6469445062048635E-4</v>
      </c>
      <c r="CU39" s="258">
        <v>0</v>
      </c>
      <c r="CV39" s="258">
        <v>0</v>
      </c>
      <c r="CW39" s="258">
        <v>0</v>
      </c>
      <c r="CX39" s="258">
        <v>3.8462065465800849E-6</v>
      </c>
      <c r="CY39" s="258">
        <v>9.4314973776613714E-4</v>
      </c>
      <c r="CZ39" s="258">
        <v>7.9268724429791917E-4</v>
      </c>
      <c r="DA39" s="258">
        <v>0</v>
      </c>
      <c r="DB39" s="258">
        <v>1.5774718984648946E-5</v>
      </c>
      <c r="DC39" s="258">
        <v>0</v>
      </c>
      <c r="DD39" s="258">
        <v>1.6157484567388885E-4</v>
      </c>
      <c r="DE39" s="258">
        <v>0</v>
      </c>
      <c r="DF39" s="259">
        <v>6.0130865453416899E-4</v>
      </c>
      <c r="DG39" s="260"/>
      <c r="DH39" s="3"/>
      <c r="DI39" s="3"/>
      <c r="DJ39" s="3"/>
      <c r="DK39" s="3"/>
      <c r="DL39" s="3"/>
      <c r="DM39" s="3"/>
      <c r="DN39" s="3"/>
      <c r="DO39" s="3"/>
      <c r="DP39" s="3"/>
      <c r="DQ39" s="260"/>
      <c r="DR39" s="260"/>
      <c r="DS39" s="260"/>
      <c r="DT39" s="260"/>
      <c r="DU39" s="260"/>
      <c r="DV39" s="260"/>
      <c r="DW39" s="260"/>
      <c r="DX39" s="260"/>
      <c r="DY39" s="260"/>
      <c r="DZ39" s="260"/>
      <c r="EA39" s="260"/>
      <c r="EB39" s="260"/>
      <c r="EC39" s="260"/>
      <c r="ED39" s="260"/>
      <c r="EE39" s="260"/>
      <c r="EF39" s="260"/>
      <c r="EG39" s="260"/>
      <c r="EH39" s="260"/>
      <c r="EI39" s="260"/>
      <c r="EJ39" s="260"/>
      <c r="EK39" s="260"/>
      <c r="EL39" s="260"/>
      <c r="EM39" s="260"/>
      <c r="EN39" s="260"/>
      <c r="EO39" s="260"/>
      <c r="EP39" s="260"/>
      <c r="EQ39" s="260"/>
      <c r="ER39" s="260"/>
      <c r="ES39" s="260"/>
      <c r="ET39" s="260"/>
      <c r="EU39" s="260"/>
      <c r="EV39" s="260"/>
      <c r="EW39" s="260"/>
      <c r="EX39" s="260"/>
      <c r="EY39" s="260"/>
      <c r="EZ39" s="260"/>
      <c r="FA39" s="260"/>
      <c r="FB39" s="260"/>
      <c r="FC39" s="260"/>
      <c r="FD39" s="260"/>
      <c r="FE39" s="260"/>
      <c r="FF39" s="260"/>
      <c r="FG39" s="260"/>
      <c r="FH39" s="260"/>
      <c r="FI39" s="260"/>
      <c r="FJ39" s="260"/>
      <c r="FK39" s="260"/>
      <c r="FL39" s="260"/>
      <c r="FM39" s="260"/>
      <c r="FN39" s="260"/>
    </row>
    <row r="40" spans="1:170" ht="19.899999999999999" customHeight="1">
      <c r="A40" s="261" t="s">
        <v>217</v>
      </c>
      <c r="B40" s="262" t="s">
        <v>216</v>
      </c>
      <c r="C40" s="263">
        <v>4.4830812412287539E-3</v>
      </c>
      <c r="D40" s="258">
        <v>3.2983706049211688E-4</v>
      </c>
      <c r="E40" s="258">
        <v>7.716590669940372E-3</v>
      </c>
      <c r="F40" s="258">
        <v>0</v>
      </c>
      <c r="G40" s="258">
        <v>6.5333856004181362E-5</v>
      </c>
      <c r="H40" s="258">
        <v>0</v>
      </c>
      <c r="I40" s="258">
        <v>0</v>
      </c>
      <c r="J40" s="258">
        <v>9.43324300680098E-5</v>
      </c>
      <c r="K40" s="258">
        <v>0</v>
      </c>
      <c r="L40" s="258">
        <v>1.9462826002335538E-4</v>
      </c>
      <c r="M40" s="258">
        <v>0</v>
      </c>
      <c r="N40" s="258">
        <v>0</v>
      </c>
      <c r="O40" s="258">
        <v>0</v>
      </c>
      <c r="P40" s="258">
        <v>1.5392311540385578E-4</v>
      </c>
      <c r="Q40" s="258">
        <v>2.0018841262364577E-3</v>
      </c>
      <c r="R40" s="258">
        <v>6.1712069117517414E-4</v>
      </c>
      <c r="S40" s="258">
        <v>2.3429080174312358E-5</v>
      </c>
      <c r="T40" s="258">
        <v>2.0134633583226507E-5</v>
      </c>
      <c r="U40" s="258">
        <v>6.1542669584245075E-3</v>
      </c>
      <c r="V40" s="258">
        <v>1.644749879120792E-2</v>
      </c>
      <c r="W40" s="258">
        <v>1.6972813795503054E-5</v>
      </c>
      <c r="X40" s="258">
        <v>8.6452631719818526E-4</v>
      </c>
      <c r="Y40" s="258">
        <v>2.9681183153369836E-4</v>
      </c>
      <c r="Z40" s="258">
        <v>0</v>
      </c>
      <c r="AA40" s="258">
        <v>1.918507104139775E-3</v>
      </c>
      <c r="AB40" s="258">
        <v>4.7415947369463428E-4</v>
      </c>
      <c r="AC40" s="258">
        <v>2.0362212915936763E-5</v>
      </c>
      <c r="AD40" s="258">
        <v>1.0218669583918649E-2</v>
      </c>
      <c r="AE40" s="258">
        <v>8.1145961297884566E-5</v>
      </c>
      <c r="AF40" s="258">
        <v>4.2282659579287538E-4</v>
      </c>
      <c r="AG40" s="258">
        <v>0</v>
      </c>
      <c r="AH40" s="258">
        <v>1.5041336024552768E-2</v>
      </c>
      <c r="AI40" s="258">
        <v>3.9277515252753532E-2</v>
      </c>
      <c r="AJ40" s="258">
        <v>1.5658174097664544E-2</v>
      </c>
      <c r="AK40" s="258">
        <v>0.11947464783469716</v>
      </c>
      <c r="AL40" s="258">
        <v>3.8256208528756998E-3</v>
      </c>
      <c r="AM40" s="258">
        <v>8.5471389978479528E-4</v>
      </c>
      <c r="AN40" s="258">
        <v>1.2894590800770411E-2</v>
      </c>
      <c r="AO40" s="258">
        <v>0</v>
      </c>
      <c r="AP40" s="258">
        <v>3.3517212485161649E-3</v>
      </c>
      <c r="AQ40" s="258">
        <v>4.2086444812752566E-4</v>
      </c>
      <c r="AR40" s="258">
        <v>5.8479532163742687E-3</v>
      </c>
      <c r="AS40" s="258">
        <v>2.7468402806212979E-3</v>
      </c>
      <c r="AT40" s="258">
        <v>5.586419095677835E-3</v>
      </c>
      <c r="AU40" s="258">
        <v>4.662265629595614E-3</v>
      </c>
      <c r="AV40" s="258">
        <v>1.9060864242538807E-3</v>
      </c>
      <c r="AW40" s="258">
        <v>1.2527183068394131E-2</v>
      </c>
      <c r="AX40" s="258">
        <v>3.1413333333333332E-3</v>
      </c>
      <c r="AY40" s="258">
        <v>5.5798723645962113E-3</v>
      </c>
      <c r="AZ40" s="258">
        <v>1.6701461377870565E-3</v>
      </c>
      <c r="BA40" s="258">
        <v>1.9459788172097501E-3</v>
      </c>
      <c r="BB40" s="258">
        <v>5.609476715957783E-3</v>
      </c>
      <c r="BC40" s="258">
        <v>1.5323269845126284E-3</v>
      </c>
      <c r="BD40" s="258">
        <v>1.5184395113944438E-3</v>
      </c>
      <c r="BE40" s="258">
        <v>2.7015895398920758E-3</v>
      </c>
      <c r="BF40" s="258">
        <v>6.3944551988482626E-4</v>
      </c>
      <c r="BG40" s="258">
        <v>2.4384835244259011E-3</v>
      </c>
      <c r="BH40" s="258">
        <v>2.0590405091445623E-3</v>
      </c>
      <c r="BI40" s="258">
        <v>2.1003806940007876E-3</v>
      </c>
      <c r="BJ40" s="258">
        <v>2.7011506476380884E-3</v>
      </c>
      <c r="BK40" s="258">
        <v>0</v>
      </c>
      <c r="BL40" s="258">
        <v>7.6076546295367267E-3</v>
      </c>
      <c r="BM40" s="258">
        <v>1.3516368598759715E-2</v>
      </c>
      <c r="BN40" s="258">
        <v>1.1520193968380497E-2</v>
      </c>
      <c r="BO40" s="258">
        <v>1.7223354111732363E-2</v>
      </c>
      <c r="BP40" s="258">
        <v>3.2663082766402878E-5</v>
      </c>
      <c r="BQ40" s="258">
        <v>1.2339806068323181E-4</v>
      </c>
      <c r="BR40" s="258">
        <v>4.9216409190318564E-3</v>
      </c>
      <c r="BS40" s="258">
        <v>0</v>
      </c>
      <c r="BT40" s="258">
        <v>5.8130758362844839E-5</v>
      </c>
      <c r="BU40" s="258">
        <v>2.4139050587001361E-6</v>
      </c>
      <c r="BV40" s="258">
        <v>0</v>
      </c>
      <c r="BW40" s="258">
        <v>0</v>
      </c>
      <c r="BX40" s="258">
        <v>0</v>
      </c>
      <c r="BY40" s="258">
        <v>0</v>
      </c>
      <c r="BZ40" s="258">
        <v>0</v>
      </c>
      <c r="CA40" s="258">
        <v>0</v>
      </c>
      <c r="CB40" s="258">
        <v>0</v>
      </c>
      <c r="CC40" s="258">
        <v>0</v>
      </c>
      <c r="CD40" s="258">
        <v>0</v>
      </c>
      <c r="CE40" s="258">
        <v>0</v>
      </c>
      <c r="CF40" s="258">
        <v>2.1556974004445049E-6</v>
      </c>
      <c r="CG40" s="258">
        <v>0</v>
      </c>
      <c r="CH40" s="258">
        <v>0</v>
      </c>
      <c r="CI40" s="258">
        <v>0</v>
      </c>
      <c r="CJ40" s="258">
        <v>0</v>
      </c>
      <c r="CK40" s="258">
        <v>0</v>
      </c>
      <c r="CL40" s="258">
        <v>9.0947123342488684E-5</v>
      </c>
      <c r="CM40" s="258">
        <v>6.1751795519221107E-5</v>
      </c>
      <c r="CN40" s="258">
        <v>1.2189133309132246E-3</v>
      </c>
      <c r="CO40" s="258">
        <v>1.2575060100114823E-4</v>
      </c>
      <c r="CP40" s="258">
        <v>3.3212774386308394E-5</v>
      </c>
      <c r="CQ40" s="258">
        <v>0</v>
      </c>
      <c r="CR40" s="258">
        <v>0</v>
      </c>
      <c r="CS40" s="258">
        <v>4.1380908504052569E-6</v>
      </c>
      <c r="CT40" s="258">
        <v>0</v>
      </c>
      <c r="CU40" s="258">
        <v>0</v>
      </c>
      <c r="CV40" s="258">
        <v>0</v>
      </c>
      <c r="CW40" s="258">
        <v>1.6202519309017373E-4</v>
      </c>
      <c r="CX40" s="258">
        <v>4.0865944557413409E-6</v>
      </c>
      <c r="CY40" s="258">
        <v>7.0098966996131815E-5</v>
      </c>
      <c r="CZ40" s="258">
        <v>5.1809623810321512E-5</v>
      </c>
      <c r="DA40" s="258">
        <v>5.5419316402732173E-5</v>
      </c>
      <c r="DB40" s="258">
        <v>5.9943932141665989E-4</v>
      </c>
      <c r="DC40" s="258">
        <v>0</v>
      </c>
      <c r="DD40" s="258">
        <v>6.817130475007913E-4</v>
      </c>
      <c r="DE40" s="258">
        <v>5.3878482623915024E-3</v>
      </c>
      <c r="DF40" s="259">
        <v>1.1142529548177969E-3</v>
      </c>
      <c r="DG40" s="260"/>
      <c r="DH40" s="3"/>
      <c r="DI40" s="3"/>
      <c r="DJ40" s="3"/>
      <c r="DK40" s="3"/>
      <c r="DL40" s="3"/>
      <c r="DM40" s="3"/>
      <c r="DN40" s="3"/>
      <c r="DO40" s="3"/>
      <c r="DP40" s="3"/>
      <c r="DQ40" s="260"/>
      <c r="DR40" s="260"/>
      <c r="DS40" s="260"/>
      <c r="DT40" s="260"/>
      <c r="DU40" s="260"/>
      <c r="DV40" s="260"/>
      <c r="DW40" s="260"/>
      <c r="DX40" s="260"/>
      <c r="DY40" s="260"/>
      <c r="DZ40" s="260"/>
      <c r="EA40" s="260"/>
      <c r="EB40" s="260"/>
      <c r="EC40" s="260"/>
      <c r="ED40" s="260"/>
      <c r="EE40" s="260"/>
      <c r="EF40" s="260"/>
      <c r="EG40" s="260"/>
      <c r="EH40" s="260"/>
      <c r="EI40" s="260"/>
      <c r="EJ40" s="260"/>
      <c r="EK40" s="260"/>
      <c r="EL40" s="260"/>
      <c r="EM40" s="260"/>
      <c r="EN40" s="260"/>
      <c r="EO40" s="260"/>
      <c r="EP40" s="260"/>
      <c r="EQ40" s="260"/>
      <c r="ER40" s="260"/>
      <c r="ES40" s="260"/>
      <c r="ET40" s="260"/>
      <c r="EU40" s="260"/>
      <c r="EV40" s="260"/>
      <c r="EW40" s="260"/>
      <c r="EX40" s="260"/>
      <c r="EY40" s="260"/>
      <c r="EZ40" s="260"/>
      <c r="FA40" s="260"/>
      <c r="FB40" s="260"/>
      <c r="FC40" s="260"/>
      <c r="FD40" s="260"/>
      <c r="FE40" s="260"/>
      <c r="FF40" s="260"/>
      <c r="FG40" s="260"/>
      <c r="FH40" s="260"/>
      <c r="FI40" s="260"/>
      <c r="FJ40" s="260"/>
      <c r="FK40" s="260"/>
      <c r="FL40" s="260"/>
      <c r="FM40" s="260"/>
      <c r="FN40" s="260"/>
    </row>
    <row r="41" spans="1:170" ht="19.899999999999999" customHeight="1">
      <c r="A41" s="261" t="s">
        <v>215</v>
      </c>
      <c r="B41" s="262" t="s">
        <v>214</v>
      </c>
      <c r="C41" s="263">
        <v>0</v>
      </c>
      <c r="D41" s="258">
        <v>0</v>
      </c>
      <c r="E41" s="258">
        <v>0</v>
      </c>
      <c r="F41" s="258">
        <v>0</v>
      </c>
      <c r="G41" s="258">
        <v>0</v>
      </c>
      <c r="H41" s="258">
        <v>0</v>
      </c>
      <c r="I41" s="258">
        <v>0</v>
      </c>
      <c r="J41" s="258">
        <v>0</v>
      </c>
      <c r="K41" s="258">
        <v>0</v>
      </c>
      <c r="L41" s="258">
        <v>0</v>
      </c>
      <c r="M41" s="258">
        <v>0</v>
      </c>
      <c r="N41" s="258">
        <v>0</v>
      </c>
      <c r="O41" s="258">
        <v>0</v>
      </c>
      <c r="P41" s="258">
        <v>0</v>
      </c>
      <c r="Q41" s="258">
        <v>0</v>
      </c>
      <c r="R41" s="258">
        <v>0</v>
      </c>
      <c r="S41" s="258">
        <v>0</v>
      </c>
      <c r="T41" s="258">
        <v>0</v>
      </c>
      <c r="U41" s="258">
        <v>0</v>
      </c>
      <c r="V41" s="258">
        <v>2.3779516324637956E-5</v>
      </c>
      <c r="W41" s="258">
        <v>0</v>
      </c>
      <c r="X41" s="258">
        <v>0</v>
      </c>
      <c r="Y41" s="258">
        <v>0</v>
      </c>
      <c r="Z41" s="258">
        <v>0</v>
      </c>
      <c r="AA41" s="258">
        <v>0</v>
      </c>
      <c r="AB41" s="258">
        <v>1.1650109918787084E-6</v>
      </c>
      <c r="AC41" s="258">
        <v>0</v>
      </c>
      <c r="AD41" s="258">
        <v>0</v>
      </c>
      <c r="AE41" s="258">
        <v>0</v>
      </c>
      <c r="AF41" s="258">
        <v>0</v>
      </c>
      <c r="AG41" s="258">
        <v>0</v>
      </c>
      <c r="AH41" s="258">
        <v>0</v>
      </c>
      <c r="AI41" s="258">
        <v>0</v>
      </c>
      <c r="AJ41" s="258">
        <v>0</v>
      </c>
      <c r="AK41" s="258">
        <v>0</v>
      </c>
      <c r="AL41" s="258">
        <v>0.40472227968715746</v>
      </c>
      <c r="AM41" s="258">
        <v>0.58230691351618102</v>
      </c>
      <c r="AN41" s="258">
        <v>0.14461528417066563</v>
      </c>
      <c r="AO41" s="258">
        <v>6.059458435902291E-3</v>
      </c>
      <c r="AP41" s="258">
        <v>0</v>
      </c>
      <c r="AQ41" s="258">
        <v>0</v>
      </c>
      <c r="AR41" s="258">
        <v>-3.6458561199340827E-4</v>
      </c>
      <c r="AS41" s="258">
        <v>-1.2659350858515545E-3</v>
      </c>
      <c r="AT41" s="258">
        <v>-3.9501888926110168E-4</v>
      </c>
      <c r="AU41" s="258">
        <v>-6.4326741897961467E-4</v>
      </c>
      <c r="AV41" s="258">
        <v>-3.8931871475315395E-4</v>
      </c>
      <c r="AW41" s="258">
        <v>0</v>
      </c>
      <c r="AX41" s="258">
        <v>0</v>
      </c>
      <c r="AY41" s="258">
        <v>-3.081366641792984E-4</v>
      </c>
      <c r="AZ41" s="258">
        <v>-4.1753653444676412E-4</v>
      </c>
      <c r="BA41" s="258">
        <v>0</v>
      </c>
      <c r="BB41" s="258">
        <v>-4.1010460024229169E-4</v>
      </c>
      <c r="BC41" s="258">
        <v>-2.1951276690514705E-4</v>
      </c>
      <c r="BD41" s="258">
        <v>-6.1475283862123235E-6</v>
      </c>
      <c r="BE41" s="258">
        <v>-1.1867447591257181E-4</v>
      </c>
      <c r="BF41" s="258">
        <v>-5.6135231702532883E-4</v>
      </c>
      <c r="BG41" s="258">
        <v>-1.9711554256053089E-4</v>
      </c>
      <c r="BH41" s="258">
        <v>2.7527279534018213E-4</v>
      </c>
      <c r="BI41" s="258">
        <v>-6.2573841508773462E-4</v>
      </c>
      <c r="BJ41" s="258">
        <v>-3.1903354105961671E-5</v>
      </c>
      <c r="BK41" s="258">
        <v>0</v>
      </c>
      <c r="BL41" s="258">
        <v>0</v>
      </c>
      <c r="BM41" s="258">
        <v>-2.7372905341570009E-4</v>
      </c>
      <c r="BN41" s="258">
        <v>-9.1337850405207919E-5</v>
      </c>
      <c r="BO41" s="258">
        <v>-7.4930689112570869E-5</v>
      </c>
      <c r="BP41" s="258">
        <v>0</v>
      </c>
      <c r="BQ41" s="258">
        <v>0</v>
      </c>
      <c r="BR41" s="258">
        <v>0</v>
      </c>
      <c r="BS41" s="258">
        <v>0</v>
      </c>
      <c r="BT41" s="258">
        <v>0</v>
      </c>
      <c r="BU41" s="258">
        <v>0</v>
      </c>
      <c r="BV41" s="258">
        <v>0</v>
      </c>
      <c r="BW41" s="258">
        <v>0</v>
      </c>
      <c r="BX41" s="258">
        <v>0</v>
      </c>
      <c r="BY41" s="258">
        <v>0</v>
      </c>
      <c r="BZ41" s="258">
        <v>0</v>
      </c>
      <c r="CA41" s="258">
        <v>0</v>
      </c>
      <c r="CB41" s="258">
        <v>0</v>
      </c>
      <c r="CC41" s="258">
        <v>0</v>
      </c>
      <c r="CD41" s="258">
        <v>0</v>
      </c>
      <c r="CE41" s="258">
        <v>0</v>
      </c>
      <c r="CF41" s="258">
        <v>0</v>
      </c>
      <c r="CG41" s="258">
        <v>0</v>
      </c>
      <c r="CH41" s="258">
        <v>0</v>
      </c>
      <c r="CI41" s="258">
        <v>0</v>
      </c>
      <c r="CJ41" s="258">
        <v>0</v>
      </c>
      <c r="CK41" s="258">
        <v>0</v>
      </c>
      <c r="CL41" s="258">
        <v>0</v>
      </c>
      <c r="CM41" s="258">
        <v>0</v>
      </c>
      <c r="CN41" s="258">
        <v>0</v>
      </c>
      <c r="CO41" s="258">
        <v>0</v>
      </c>
      <c r="CP41" s="258">
        <v>0</v>
      </c>
      <c r="CQ41" s="258">
        <v>0</v>
      </c>
      <c r="CR41" s="258">
        <v>0</v>
      </c>
      <c r="CS41" s="258">
        <v>0</v>
      </c>
      <c r="CT41" s="258">
        <v>0</v>
      </c>
      <c r="CU41" s="258">
        <v>0</v>
      </c>
      <c r="CV41" s="258">
        <v>0</v>
      </c>
      <c r="CW41" s="258">
        <v>0</v>
      </c>
      <c r="CX41" s="258">
        <v>0</v>
      </c>
      <c r="CY41" s="258">
        <v>0</v>
      </c>
      <c r="CZ41" s="258">
        <v>0</v>
      </c>
      <c r="DA41" s="258">
        <v>0</v>
      </c>
      <c r="DB41" s="258">
        <v>0</v>
      </c>
      <c r="DC41" s="258">
        <v>0</v>
      </c>
      <c r="DD41" s="258">
        <v>4.4267081006544884E-6</v>
      </c>
      <c r="DE41" s="258">
        <v>0</v>
      </c>
      <c r="DF41" s="259">
        <v>0</v>
      </c>
      <c r="DG41" s="260"/>
      <c r="DH41" s="3"/>
      <c r="DI41" s="3"/>
      <c r="DJ41" s="3"/>
      <c r="DK41" s="3"/>
      <c r="DL41" s="3"/>
      <c r="DM41" s="3"/>
      <c r="DN41" s="3"/>
      <c r="DO41" s="3"/>
      <c r="DP41" s="3"/>
      <c r="DQ41" s="260"/>
      <c r="DR41" s="260"/>
      <c r="DS41" s="260"/>
      <c r="DT41" s="260"/>
      <c r="DU41" s="260"/>
      <c r="DV41" s="260"/>
      <c r="DW41" s="260"/>
      <c r="DX41" s="260"/>
      <c r="DY41" s="260"/>
      <c r="DZ41" s="260"/>
      <c r="EA41" s="260"/>
      <c r="EB41" s="260"/>
      <c r="EC41" s="260"/>
      <c r="ED41" s="260"/>
      <c r="EE41" s="260"/>
      <c r="EF41" s="260"/>
      <c r="EG41" s="260"/>
      <c r="EH41" s="260"/>
      <c r="EI41" s="260"/>
      <c r="EJ41" s="260"/>
      <c r="EK41" s="260"/>
      <c r="EL41" s="260"/>
      <c r="EM41" s="260"/>
      <c r="EN41" s="260"/>
      <c r="EO41" s="260"/>
      <c r="EP41" s="260"/>
      <c r="EQ41" s="260"/>
      <c r="ER41" s="260"/>
      <c r="ES41" s="260"/>
      <c r="ET41" s="260"/>
      <c r="EU41" s="260"/>
      <c r="EV41" s="260"/>
      <c r="EW41" s="260"/>
      <c r="EX41" s="260"/>
      <c r="EY41" s="260"/>
      <c r="EZ41" s="260"/>
      <c r="FA41" s="260"/>
      <c r="FB41" s="260"/>
      <c r="FC41" s="260"/>
      <c r="FD41" s="260"/>
      <c r="FE41" s="260"/>
      <c r="FF41" s="260"/>
      <c r="FG41" s="260"/>
      <c r="FH41" s="260"/>
      <c r="FI41" s="260"/>
      <c r="FJ41" s="260"/>
      <c r="FK41" s="260"/>
      <c r="FL41" s="260"/>
      <c r="FM41" s="260"/>
      <c r="FN41" s="260"/>
    </row>
    <row r="42" spans="1:170" ht="19.899999999999999" customHeight="1">
      <c r="A42" s="261" t="s">
        <v>213</v>
      </c>
      <c r="B42" s="262" t="s">
        <v>212</v>
      </c>
      <c r="C42" s="263">
        <v>9.7458287852798998E-5</v>
      </c>
      <c r="D42" s="258">
        <v>0</v>
      </c>
      <c r="E42" s="258">
        <v>0</v>
      </c>
      <c r="F42" s="258">
        <v>0</v>
      </c>
      <c r="G42" s="258">
        <v>0</v>
      </c>
      <c r="H42" s="258">
        <v>0</v>
      </c>
      <c r="I42" s="258">
        <v>2.3684210526315791E-3</v>
      </c>
      <c r="J42" s="258">
        <v>0</v>
      </c>
      <c r="K42" s="258">
        <v>0</v>
      </c>
      <c r="L42" s="258">
        <v>0</v>
      </c>
      <c r="M42" s="258">
        <v>0</v>
      </c>
      <c r="N42" s="258">
        <v>1.9252984212552945E-4</v>
      </c>
      <c r="O42" s="258">
        <v>2.7666343892654584E-4</v>
      </c>
      <c r="P42" s="258">
        <v>2.6936545195674761E-4</v>
      </c>
      <c r="Q42" s="258">
        <v>1.9847557059050228E-2</v>
      </c>
      <c r="R42" s="258">
        <v>0</v>
      </c>
      <c r="S42" s="258">
        <v>0</v>
      </c>
      <c r="T42" s="258">
        <v>0</v>
      </c>
      <c r="U42" s="258">
        <v>0</v>
      </c>
      <c r="V42" s="258">
        <v>0</v>
      </c>
      <c r="W42" s="258">
        <v>0</v>
      </c>
      <c r="X42" s="258">
        <v>0</v>
      </c>
      <c r="Y42" s="258">
        <v>0</v>
      </c>
      <c r="Z42" s="258">
        <v>0</v>
      </c>
      <c r="AA42" s="258">
        <v>0</v>
      </c>
      <c r="AB42" s="258">
        <v>0</v>
      </c>
      <c r="AC42" s="258">
        <v>0</v>
      </c>
      <c r="AD42" s="258">
        <v>0</v>
      </c>
      <c r="AE42" s="258">
        <v>1.3028434897271468E-3</v>
      </c>
      <c r="AF42" s="258">
        <v>6.4179036861418586E-3</v>
      </c>
      <c r="AG42" s="258">
        <v>0</v>
      </c>
      <c r="AH42" s="258">
        <v>0</v>
      </c>
      <c r="AI42" s="258">
        <v>5.645528687682564E-3</v>
      </c>
      <c r="AJ42" s="258">
        <v>0</v>
      </c>
      <c r="AK42" s="258">
        <v>5.231102641706834E-4</v>
      </c>
      <c r="AL42" s="258">
        <v>0</v>
      </c>
      <c r="AM42" s="258">
        <v>0.14745341046108762</v>
      </c>
      <c r="AN42" s="258">
        <v>9.2318741226781575E-2</v>
      </c>
      <c r="AO42" s="258">
        <v>0.46550527046645207</v>
      </c>
      <c r="AP42" s="258">
        <v>3.491376300537672E-4</v>
      </c>
      <c r="AQ42" s="258">
        <v>1.2216242388126408E-3</v>
      </c>
      <c r="AR42" s="258">
        <v>0.12791121611176737</v>
      </c>
      <c r="AS42" s="258">
        <v>0.12401045505418612</v>
      </c>
      <c r="AT42" s="258">
        <v>4.5719563697764073E-2</v>
      </c>
      <c r="AU42" s="258">
        <v>4.2251663671709704E-2</v>
      </c>
      <c r="AV42" s="258">
        <v>1.2588721909417013E-2</v>
      </c>
      <c r="AW42" s="258">
        <v>1.6335365044360727E-4</v>
      </c>
      <c r="AX42" s="258">
        <v>4.2560000000000002E-3</v>
      </c>
      <c r="AY42" s="258">
        <v>3.3783658361826695E-2</v>
      </c>
      <c r="AZ42" s="258">
        <v>2.61482254697286E-2</v>
      </c>
      <c r="BA42" s="258">
        <v>3.9477018192874882E-3</v>
      </c>
      <c r="BB42" s="258">
        <v>2.4530854478860758E-2</v>
      </c>
      <c r="BC42" s="258">
        <v>4.4605846711890558E-3</v>
      </c>
      <c r="BD42" s="258">
        <v>2.4344212409400799E-3</v>
      </c>
      <c r="BE42" s="258">
        <v>3.0429531794288266E-2</v>
      </c>
      <c r="BF42" s="258">
        <v>4.8784364454546543E-2</v>
      </c>
      <c r="BG42" s="258">
        <v>1.9209730937284404E-2</v>
      </c>
      <c r="BH42" s="258">
        <v>0.11105605655204308</v>
      </c>
      <c r="BI42" s="258">
        <v>2.4272524395046603E-2</v>
      </c>
      <c r="BJ42" s="258">
        <v>4.2644149988302106E-3</v>
      </c>
      <c r="BK42" s="258">
        <v>0</v>
      </c>
      <c r="BL42" s="258">
        <v>1.8592485839117785E-2</v>
      </c>
      <c r="BM42" s="258">
        <v>1.2874566983226787E-2</v>
      </c>
      <c r="BN42" s="258">
        <v>1.8098179885744654E-2</v>
      </c>
      <c r="BO42" s="258">
        <v>3.0948158667518259E-2</v>
      </c>
      <c r="BP42" s="258">
        <v>0</v>
      </c>
      <c r="BQ42" s="258">
        <v>0</v>
      </c>
      <c r="BR42" s="258">
        <v>3.4880516789736758E-6</v>
      </c>
      <c r="BS42" s="258">
        <v>0</v>
      </c>
      <c r="BT42" s="258">
        <v>0</v>
      </c>
      <c r="BU42" s="258">
        <v>0</v>
      </c>
      <c r="BV42" s="258">
        <v>0</v>
      </c>
      <c r="BW42" s="258">
        <v>0</v>
      </c>
      <c r="BX42" s="258">
        <v>0</v>
      </c>
      <c r="BY42" s="258">
        <v>0</v>
      </c>
      <c r="BZ42" s="258">
        <v>0</v>
      </c>
      <c r="CA42" s="258">
        <v>0</v>
      </c>
      <c r="CB42" s="258">
        <v>0</v>
      </c>
      <c r="CC42" s="258">
        <v>0</v>
      </c>
      <c r="CD42" s="258">
        <v>0</v>
      </c>
      <c r="CE42" s="258">
        <v>0</v>
      </c>
      <c r="CF42" s="258">
        <v>3.2464802850694242E-3</v>
      </c>
      <c r="CG42" s="258">
        <v>0</v>
      </c>
      <c r="CH42" s="258">
        <v>0</v>
      </c>
      <c r="CI42" s="258">
        <v>0</v>
      </c>
      <c r="CJ42" s="258">
        <v>0</v>
      </c>
      <c r="CK42" s="258">
        <v>0</v>
      </c>
      <c r="CL42" s="258">
        <v>0</v>
      </c>
      <c r="CM42" s="258">
        <v>6.8613106132467891E-6</v>
      </c>
      <c r="CN42" s="258">
        <v>0</v>
      </c>
      <c r="CO42" s="258">
        <v>0</v>
      </c>
      <c r="CP42" s="258">
        <v>0</v>
      </c>
      <c r="CQ42" s="258">
        <v>0</v>
      </c>
      <c r="CR42" s="258">
        <v>0</v>
      </c>
      <c r="CS42" s="258">
        <v>0</v>
      </c>
      <c r="CT42" s="258">
        <v>0</v>
      </c>
      <c r="CU42" s="258">
        <v>0</v>
      </c>
      <c r="CV42" s="258">
        <v>0</v>
      </c>
      <c r="CW42" s="258">
        <v>3.0821333723168382E-4</v>
      </c>
      <c r="CX42" s="258">
        <v>0</v>
      </c>
      <c r="CY42" s="258">
        <v>0</v>
      </c>
      <c r="CZ42" s="258">
        <v>0</v>
      </c>
      <c r="DA42" s="258">
        <v>0</v>
      </c>
      <c r="DB42" s="258">
        <v>0</v>
      </c>
      <c r="DC42" s="258">
        <v>0</v>
      </c>
      <c r="DD42" s="258">
        <v>1.1509441061701671E-4</v>
      </c>
      <c r="DE42" s="258">
        <v>0</v>
      </c>
      <c r="DF42" s="259">
        <v>1.9052216867677613E-3</v>
      </c>
      <c r="DG42" s="260"/>
      <c r="DH42" s="3"/>
      <c r="DI42" s="3"/>
      <c r="DJ42" s="3"/>
      <c r="DK42" s="3"/>
      <c r="DL42" s="3"/>
      <c r="DM42" s="3"/>
      <c r="DN42" s="3"/>
      <c r="DO42" s="3"/>
      <c r="DP42" s="3"/>
      <c r="DQ42" s="260"/>
      <c r="DR42" s="260"/>
      <c r="DS42" s="260"/>
      <c r="DT42" s="260"/>
      <c r="DU42" s="260"/>
      <c r="DV42" s="260"/>
      <c r="DW42" s="260"/>
      <c r="DX42" s="260"/>
      <c r="DY42" s="260"/>
      <c r="DZ42" s="260"/>
      <c r="EA42" s="260"/>
      <c r="EB42" s="260"/>
      <c r="EC42" s="260"/>
      <c r="ED42" s="260"/>
      <c r="EE42" s="260"/>
      <c r="EF42" s="260"/>
      <c r="EG42" s="260"/>
      <c r="EH42" s="260"/>
      <c r="EI42" s="260"/>
      <c r="EJ42" s="260"/>
      <c r="EK42" s="260"/>
      <c r="EL42" s="260"/>
      <c r="EM42" s="260"/>
      <c r="EN42" s="260"/>
      <c r="EO42" s="260"/>
      <c r="EP42" s="260"/>
      <c r="EQ42" s="260"/>
      <c r="ER42" s="260"/>
      <c r="ES42" s="260"/>
      <c r="ET42" s="260"/>
      <c r="EU42" s="260"/>
      <c r="EV42" s="260"/>
      <c r="EW42" s="260"/>
      <c r="EX42" s="260"/>
      <c r="EY42" s="260"/>
      <c r="EZ42" s="260"/>
      <c r="FA42" s="260"/>
      <c r="FB42" s="260"/>
      <c r="FC42" s="260"/>
      <c r="FD42" s="260"/>
      <c r="FE42" s="260"/>
      <c r="FF42" s="260"/>
      <c r="FG42" s="260"/>
      <c r="FH42" s="260"/>
      <c r="FI42" s="260"/>
      <c r="FJ42" s="260"/>
      <c r="FK42" s="260"/>
      <c r="FL42" s="260"/>
      <c r="FM42" s="260"/>
      <c r="FN42" s="260"/>
    </row>
    <row r="43" spans="1:170" ht="19.899999999999999" customHeight="1">
      <c r="A43" s="261" t="s">
        <v>211</v>
      </c>
      <c r="B43" s="262" t="s">
        <v>210</v>
      </c>
      <c r="C43" s="263">
        <v>0</v>
      </c>
      <c r="D43" s="258">
        <v>0</v>
      </c>
      <c r="E43" s="258">
        <v>0</v>
      </c>
      <c r="F43" s="258">
        <v>0</v>
      </c>
      <c r="G43" s="258">
        <v>0</v>
      </c>
      <c r="H43" s="258">
        <v>0</v>
      </c>
      <c r="I43" s="258">
        <v>0</v>
      </c>
      <c r="J43" s="258">
        <v>0</v>
      </c>
      <c r="K43" s="258">
        <v>0</v>
      </c>
      <c r="L43" s="258">
        <v>0</v>
      </c>
      <c r="M43" s="258">
        <v>0</v>
      </c>
      <c r="N43" s="258">
        <v>0</v>
      </c>
      <c r="O43" s="258">
        <v>0</v>
      </c>
      <c r="P43" s="258">
        <v>0</v>
      </c>
      <c r="Q43" s="258">
        <v>6.1019997430736956E-4</v>
      </c>
      <c r="R43" s="258">
        <v>0</v>
      </c>
      <c r="S43" s="258">
        <v>0</v>
      </c>
      <c r="T43" s="258">
        <v>0</v>
      </c>
      <c r="U43" s="258">
        <v>0</v>
      </c>
      <c r="V43" s="258">
        <v>0</v>
      </c>
      <c r="W43" s="258">
        <v>0</v>
      </c>
      <c r="X43" s="258">
        <v>0</v>
      </c>
      <c r="Y43" s="258">
        <v>0</v>
      </c>
      <c r="Z43" s="258">
        <v>0</v>
      </c>
      <c r="AA43" s="258">
        <v>0</v>
      </c>
      <c r="AB43" s="258">
        <v>0</v>
      </c>
      <c r="AC43" s="258">
        <v>0</v>
      </c>
      <c r="AD43" s="258">
        <v>0</v>
      </c>
      <c r="AE43" s="258">
        <v>0</v>
      </c>
      <c r="AF43" s="258">
        <v>0</v>
      </c>
      <c r="AG43" s="258">
        <v>1.6515276630883568E-4</v>
      </c>
      <c r="AH43" s="258">
        <v>0</v>
      </c>
      <c r="AI43" s="258">
        <v>5.3596791338758518E-5</v>
      </c>
      <c r="AJ43" s="258">
        <v>1.5923566878980893E-3</v>
      </c>
      <c r="AK43" s="258">
        <v>5.231102641706834E-4</v>
      </c>
      <c r="AL43" s="258">
        <v>0</v>
      </c>
      <c r="AM43" s="258">
        <v>0</v>
      </c>
      <c r="AN43" s="258">
        <v>7.279731009042536E-3</v>
      </c>
      <c r="AO43" s="258">
        <v>0</v>
      </c>
      <c r="AP43" s="258">
        <v>0</v>
      </c>
      <c r="AQ43" s="258">
        <v>0</v>
      </c>
      <c r="AR43" s="258">
        <v>1.526884543028394E-2</v>
      </c>
      <c r="AS43" s="258">
        <v>2.5113968279966152E-3</v>
      </c>
      <c r="AT43" s="258">
        <v>3.0772746020281509E-2</v>
      </c>
      <c r="AU43" s="258">
        <v>2.4421391393119884E-2</v>
      </c>
      <c r="AV43" s="258">
        <v>5.3401925439840129E-3</v>
      </c>
      <c r="AW43" s="258">
        <v>0</v>
      </c>
      <c r="AX43" s="258">
        <v>3.3066666666666666E-4</v>
      </c>
      <c r="AY43" s="258">
        <v>1.2563065922683685E-2</v>
      </c>
      <c r="AZ43" s="258">
        <v>1.1482254697286012E-3</v>
      </c>
      <c r="BA43" s="258">
        <v>2.1334819844929815E-3</v>
      </c>
      <c r="BB43" s="258">
        <v>1.2161722627874857E-3</v>
      </c>
      <c r="BC43" s="258">
        <v>3.1967878675506848E-4</v>
      </c>
      <c r="BD43" s="258">
        <v>1.4077840004426221E-3</v>
      </c>
      <c r="BE43" s="258">
        <v>4.3979364602894259E-4</v>
      </c>
      <c r="BF43" s="258">
        <v>4.832591141658314E-4</v>
      </c>
      <c r="BG43" s="258">
        <v>2.2808732218535431E-2</v>
      </c>
      <c r="BH43" s="258">
        <v>2.1768572655501601E-2</v>
      </c>
      <c r="BI43" s="258">
        <v>9.7667702271036633E-3</v>
      </c>
      <c r="BJ43" s="258">
        <v>8.6139056086096517E-4</v>
      </c>
      <c r="BK43" s="258">
        <v>0</v>
      </c>
      <c r="BL43" s="258">
        <v>2.4901261481488239E-4</v>
      </c>
      <c r="BM43" s="258">
        <v>2.4183828991095833E-4</v>
      </c>
      <c r="BN43" s="258">
        <v>7.9380895443071611E-4</v>
      </c>
      <c r="BO43" s="258">
        <v>7.5019892313895357E-3</v>
      </c>
      <c r="BP43" s="258">
        <v>0</v>
      </c>
      <c r="BQ43" s="258">
        <v>0</v>
      </c>
      <c r="BR43" s="258">
        <v>3.1392465110763082E-5</v>
      </c>
      <c r="BS43" s="258">
        <v>0</v>
      </c>
      <c r="BT43" s="258">
        <v>0</v>
      </c>
      <c r="BU43" s="258">
        <v>0</v>
      </c>
      <c r="BV43" s="258">
        <v>0</v>
      </c>
      <c r="BW43" s="258">
        <v>0</v>
      </c>
      <c r="BX43" s="258">
        <v>0</v>
      </c>
      <c r="BY43" s="258">
        <v>0</v>
      </c>
      <c r="BZ43" s="258">
        <v>0</v>
      </c>
      <c r="CA43" s="258">
        <v>0</v>
      </c>
      <c r="CB43" s="258">
        <v>2.2709569585527647E-6</v>
      </c>
      <c r="CC43" s="258">
        <v>0</v>
      </c>
      <c r="CD43" s="258">
        <v>0</v>
      </c>
      <c r="CE43" s="258">
        <v>0</v>
      </c>
      <c r="CF43" s="258">
        <v>0</v>
      </c>
      <c r="CG43" s="258">
        <v>0</v>
      </c>
      <c r="CH43" s="258">
        <v>0</v>
      </c>
      <c r="CI43" s="258">
        <v>0</v>
      </c>
      <c r="CJ43" s="258">
        <v>0</v>
      </c>
      <c r="CK43" s="258">
        <v>0</v>
      </c>
      <c r="CL43" s="258">
        <v>0</v>
      </c>
      <c r="CM43" s="258">
        <v>2.8588794221861621E-6</v>
      </c>
      <c r="CN43" s="258">
        <v>0</v>
      </c>
      <c r="CO43" s="258">
        <v>0</v>
      </c>
      <c r="CP43" s="258">
        <v>6.8479947188264727E-7</v>
      </c>
      <c r="CQ43" s="258">
        <v>0</v>
      </c>
      <c r="CR43" s="258">
        <v>9.2406557169296739E-6</v>
      </c>
      <c r="CS43" s="258">
        <v>8.2761817008105137E-6</v>
      </c>
      <c r="CT43" s="258">
        <v>4.1173612655121586E-6</v>
      </c>
      <c r="CU43" s="258">
        <v>0</v>
      </c>
      <c r="CV43" s="258">
        <v>0</v>
      </c>
      <c r="CW43" s="258">
        <v>0</v>
      </c>
      <c r="CX43" s="258">
        <v>0</v>
      </c>
      <c r="CY43" s="258">
        <v>1.9117900089854131E-5</v>
      </c>
      <c r="CZ43" s="258">
        <v>2.2450836984472656E-5</v>
      </c>
      <c r="DA43" s="258">
        <v>0</v>
      </c>
      <c r="DB43" s="258">
        <v>2.2535312835212778E-6</v>
      </c>
      <c r="DC43" s="258">
        <v>0</v>
      </c>
      <c r="DD43" s="258">
        <v>2.8773602654254178E-5</v>
      </c>
      <c r="DE43" s="258">
        <v>2.194642876737883E-5</v>
      </c>
      <c r="DF43" s="259">
        <v>2.2845418415993516E-4</v>
      </c>
      <c r="DG43" s="260"/>
      <c r="DH43" s="3"/>
      <c r="DI43" s="3"/>
      <c r="DJ43" s="3"/>
      <c r="DK43" s="3"/>
      <c r="DL43" s="3"/>
      <c r="DM43" s="3"/>
      <c r="DN43" s="3"/>
      <c r="DO43" s="3"/>
      <c r="DP43" s="3"/>
      <c r="DQ43" s="260"/>
      <c r="DR43" s="260"/>
      <c r="DS43" s="260"/>
      <c r="DT43" s="260"/>
      <c r="DU43" s="260"/>
      <c r="DV43" s="260"/>
      <c r="DW43" s="260"/>
      <c r="DX43" s="260"/>
      <c r="DY43" s="260"/>
      <c r="DZ43" s="260"/>
      <c r="EA43" s="260"/>
      <c r="EB43" s="260"/>
      <c r="EC43" s="260"/>
      <c r="ED43" s="260"/>
      <c r="EE43" s="260"/>
      <c r="EF43" s="260"/>
      <c r="EG43" s="260"/>
      <c r="EH43" s="260"/>
      <c r="EI43" s="260"/>
      <c r="EJ43" s="260"/>
      <c r="EK43" s="260"/>
      <c r="EL43" s="260"/>
      <c r="EM43" s="260"/>
      <c r="EN43" s="260"/>
      <c r="EO43" s="260"/>
      <c r="EP43" s="260"/>
      <c r="EQ43" s="260"/>
      <c r="ER43" s="260"/>
      <c r="ES43" s="260"/>
      <c r="ET43" s="260"/>
      <c r="EU43" s="260"/>
      <c r="EV43" s="260"/>
      <c r="EW43" s="260"/>
      <c r="EX43" s="260"/>
      <c r="EY43" s="260"/>
      <c r="EZ43" s="260"/>
      <c r="FA43" s="260"/>
      <c r="FB43" s="260"/>
      <c r="FC43" s="260"/>
      <c r="FD43" s="260"/>
      <c r="FE43" s="260"/>
      <c r="FF43" s="260"/>
      <c r="FG43" s="260"/>
      <c r="FH43" s="260"/>
      <c r="FI43" s="260"/>
      <c r="FJ43" s="260"/>
      <c r="FK43" s="260"/>
      <c r="FL43" s="260"/>
      <c r="FM43" s="260"/>
      <c r="FN43" s="260"/>
    </row>
    <row r="44" spans="1:170" ht="19.899999999999999" customHeight="1">
      <c r="A44" s="261" t="s">
        <v>209</v>
      </c>
      <c r="B44" s="262" t="s">
        <v>208</v>
      </c>
      <c r="C44" s="263">
        <v>0</v>
      </c>
      <c r="D44" s="258">
        <v>0</v>
      </c>
      <c r="E44" s="258">
        <v>0</v>
      </c>
      <c r="F44" s="258">
        <v>0</v>
      </c>
      <c r="G44" s="258">
        <v>0</v>
      </c>
      <c r="H44" s="258">
        <v>0</v>
      </c>
      <c r="I44" s="258">
        <v>0</v>
      </c>
      <c r="J44" s="258">
        <v>0</v>
      </c>
      <c r="K44" s="258">
        <v>0</v>
      </c>
      <c r="L44" s="258">
        <v>0</v>
      </c>
      <c r="M44" s="258">
        <v>0</v>
      </c>
      <c r="N44" s="258">
        <v>0</v>
      </c>
      <c r="O44" s="258">
        <v>0</v>
      </c>
      <c r="P44" s="258">
        <v>3.8480778850963945E-5</v>
      </c>
      <c r="Q44" s="258">
        <v>4.1568535091851155E-2</v>
      </c>
      <c r="R44" s="258">
        <v>0</v>
      </c>
      <c r="S44" s="258">
        <v>0</v>
      </c>
      <c r="T44" s="258">
        <v>0</v>
      </c>
      <c r="U44" s="258">
        <v>0</v>
      </c>
      <c r="V44" s="258">
        <v>3.9632527207729929E-5</v>
      </c>
      <c r="W44" s="258">
        <v>0</v>
      </c>
      <c r="X44" s="258">
        <v>0</v>
      </c>
      <c r="Y44" s="258">
        <v>0</v>
      </c>
      <c r="Z44" s="258">
        <v>0</v>
      </c>
      <c r="AA44" s="258">
        <v>0</v>
      </c>
      <c r="AB44" s="258">
        <v>2.4465230829452876E-5</v>
      </c>
      <c r="AC44" s="258">
        <v>0</v>
      </c>
      <c r="AD44" s="258">
        <v>0</v>
      </c>
      <c r="AE44" s="258">
        <v>5.8605416492916631E-5</v>
      </c>
      <c r="AF44" s="258">
        <v>0</v>
      </c>
      <c r="AG44" s="258">
        <v>0</v>
      </c>
      <c r="AH44" s="258">
        <v>3.6866019668021493E-5</v>
      </c>
      <c r="AI44" s="258">
        <v>1.3131213877995837E-3</v>
      </c>
      <c r="AJ44" s="258">
        <v>7.9617834394904463E-4</v>
      </c>
      <c r="AK44" s="258">
        <v>5.9784030190935243E-4</v>
      </c>
      <c r="AL44" s="258">
        <v>2.7789013459145519E-5</v>
      </c>
      <c r="AM44" s="258">
        <v>0</v>
      </c>
      <c r="AN44" s="258">
        <v>8.1611334182091211E-4</v>
      </c>
      <c r="AO44" s="258">
        <v>0</v>
      </c>
      <c r="AP44" s="258">
        <v>0</v>
      </c>
      <c r="AQ44" s="258">
        <v>1.3780517328069425E-4</v>
      </c>
      <c r="AR44" s="258">
        <v>8.4642195680389665E-2</v>
      </c>
      <c r="AS44" s="258">
        <v>5.5796686048098711E-2</v>
      </c>
      <c r="AT44" s="258">
        <v>2.0477082127137992E-2</v>
      </c>
      <c r="AU44" s="258">
        <v>1.2527585546027776E-2</v>
      </c>
      <c r="AV44" s="258">
        <v>5.4639643897147847E-3</v>
      </c>
      <c r="AW44" s="258">
        <v>2.2461126935995998E-4</v>
      </c>
      <c r="AX44" s="258">
        <v>4.293333333333333E-3</v>
      </c>
      <c r="AY44" s="258">
        <v>1.3877287357858042E-2</v>
      </c>
      <c r="AZ44" s="258">
        <v>2.2077244258872652E-2</v>
      </c>
      <c r="BA44" s="258">
        <v>3.5473572188719404E-5</v>
      </c>
      <c r="BB44" s="258">
        <v>8.3387935382599303E-3</v>
      </c>
      <c r="BC44" s="258">
        <v>5.050924830730082E-3</v>
      </c>
      <c r="BD44" s="258">
        <v>9.2827678631806081E-4</v>
      </c>
      <c r="BE44" s="258">
        <v>4.8167875517455619E-3</v>
      </c>
      <c r="BF44" s="258">
        <v>4.5266495351616943E-3</v>
      </c>
      <c r="BG44" s="258">
        <v>9.1018101777325146E-3</v>
      </c>
      <c r="BH44" s="258">
        <v>3.6864532751957189E-2</v>
      </c>
      <c r="BI44" s="258">
        <v>2.5537128604559575E-2</v>
      </c>
      <c r="BJ44" s="258">
        <v>2.0949869196248165E-3</v>
      </c>
      <c r="BK44" s="258">
        <v>0</v>
      </c>
      <c r="BL44" s="258">
        <v>2.2894566417045964E-4</v>
      </c>
      <c r="BM44" s="258">
        <v>6.1522597927897644E-4</v>
      </c>
      <c r="BN44" s="258">
        <v>3.7863690713431646E-4</v>
      </c>
      <c r="BO44" s="258">
        <v>8.3851009245019783E-5</v>
      </c>
      <c r="BP44" s="258">
        <v>0</v>
      </c>
      <c r="BQ44" s="258">
        <v>0</v>
      </c>
      <c r="BR44" s="258">
        <v>0</v>
      </c>
      <c r="BS44" s="258">
        <v>0</v>
      </c>
      <c r="BT44" s="258">
        <v>0</v>
      </c>
      <c r="BU44" s="258">
        <v>0</v>
      </c>
      <c r="BV44" s="258">
        <v>0</v>
      </c>
      <c r="BW44" s="258">
        <v>0</v>
      </c>
      <c r="BX44" s="258">
        <v>0</v>
      </c>
      <c r="BY44" s="258">
        <v>0</v>
      </c>
      <c r="BZ44" s="258">
        <v>0</v>
      </c>
      <c r="CA44" s="258">
        <v>0</v>
      </c>
      <c r="CB44" s="258">
        <v>0</v>
      </c>
      <c r="CC44" s="258">
        <v>0</v>
      </c>
      <c r="CD44" s="258">
        <v>0</v>
      </c>
      <c r="CE44" s="258">
        <v>0</v>
      </c>
      <c r="CF44" s="258">
        <v>0</v>
      </c>
      <c r="CG44" s="258">
        <v>0</v>
      </c>
      <c r="CH44" s="258">
        <v>0</v>
      </c>
      <c r="CI44" s="258">
        <v>0</v>
      </c>
      <c r="CJ44" s="258">
        <v>0</v>
      </c>
      <c r="CK44" s="258">
        <v>0</v>
      </c>
      <c r="CL44" s="258">
        <v>0</v>
      </c>
      <c r="CM44" s="258">
        <v>2.344281126192653E-5</v>
      </c>
      <c r="CN44" s="258">
        <v>0</v>
      </c>
      <c r="CO44" s="258">
        <v>0</v>
      </c>
      <c r="CP44" s="258">
        <v>0</v>
      </c>
      <c r="CQ44" s="258">
        <v>0</v>
      </c>
      <c r="CR44" s="258">
        <v>0</v>
      </c>
      <c r="CS44" s="258">
        <v>0</v>
      </c>
      <c r="CT44" s="258">
        <v>0</v>
      </c>
      <c r="CU44" s="258">
        <v>0</v>
      </c>
      <c r="CV44" s="258">
        <v>0</v>
      </c>
      <c r="CW44" s="258">
        <v>6.3835489608459416E-4</v>
      </c>
      <c r="CX44" s="258">
        <v>0</v>
      </c>
      <c r="CY44" s="258">
        <v>0</v>
      </c>
      <c r="CZ44" s="258">
        <v>0</v>
      </c>
      <c r="DA44" s="258">
        <v>0</v>
      </c>
      <c r="DB44" s="258">
        <v>0</v>
      </c>
      <c r="DC44" s="258">
        <v>0</v>
      </c>
      <c r="DD44" s="258">
        <v>0</v>
      </c>
      <c r="DE44" s="258">
        <v>0</v>
      </c>
      <c r="DF44" s="259">
        <v>3.6854401406932936E-4</v>
      </c>
      <c r="DG44" s="260"/>
      <c r="DH44" s="3"/>
      <c r="DI44" s="3"/>
      <c r="DJ44" s="3"/>
      <c r="DK44" s="3"/>
      <c r="DL44" s="3"/>
      <c r="DM44" s="3"/>
      <c r="DN44" s="3"/>
      <c r="DO44" s="3"/>
      <c r="DP44" s="3"/>
      <c r="DQ44" s="260"/>
      <c r="DR44" s="260"/>
      <c r="DS44" s="260"/>
      <c r="DT44" s="260"/>
      <c r="DU44" s="260"/>
      <c r="DV44" s="260"/>
      <c r="DW44" s="260"/>
      <c r="DX44" s="260"/>
      <c r="DY44" s="260"/>
      <c r="DZ44" s="260"/>
      <c r="EA44" s="260"/>
      <c r="EB44" s="260"/>
      <c r="EC44" s="260"/>
      <c r="ED44" s="260"/>
      <c r="EE44" s="260"/>
      <c r="EF44" s="260"/>
      <c r="EG44" s="260"/>
      <c r="EH44" s="260"/>
      <c r="EI44" s="260"/>
      <c r="EJ44" s="260"/>
      <c r="EK44" s="260"/>
      <c r="EL44" s="260"/>
      <c r="EM44" s="260"/>
      <c r="EN44" s="260"/>
      <c r="EO44" s="260"/>
      <c r="EP44" s="260"/>
      <c r="EQ44" s="260"/>
      <c r="ER44" s="260"/>
      <c r="ES44" s="260"/>
      <c r="ET44" s="260"/>
      <c r="EU44" s="260"/>
      <c r="EV44" s="260"/>
      <c r="EW44" s="260"/>
      <c r="EX44" s="260"/>
      <c r="EY44" s="260"/>
      <c r="EZ44" s="260"/>
      <c r="FA44" s="260"/>
      <c r="FB44" s="260"/>
      <c r="FC44" s="260"/>
      <c r="FD44" s="260"/>
      <c r="FE44" s="260"/>
      <c r="FF44" s="260"/>
      <c r="FG44" s="260"/>
      <c r="FH44" s="260"/>
      <c r="FI44" s="260"/>
      <c r="FJ44" s="260"/>
      <c r="FK44" s="260"/>
      <c r="FL44" s="260"/>
      <c r="FM44" s="260"/>
      <c r="FN44" s="260"/>
    </row>
    <row r="45" spans="1:170" ht="19.899999999999999" customHeight="1">
      <c r="A45" s="261" t="s">
        <v>207</v>
      </c>
      <c r="B45" s="262" t="s">
        <v>206</v>
      </c>
      <c r="C45" s="263">
        <v>0</v>
      </c>
      <c r="D45" s="258">
        <v>0</v>
      </c>
      <c r="E45" s="258">
        <v>0</v>
      </c>
      <c r="F45" s="258">
        <v>0</v>
      </c>
      <c r="G45" s="258">
        <v>0</v>
      </c>
      <c r="H45" s="258">
        <v>0</v>
      </c>
      <c r="I45" s="258">
        <v>0</v>
      </c>
      <c r="J45" s="258">
        <v>0</v>
      </c>
      <c r="K45" s="258">
        <v>0</v>
      </c>
      <c r="L45" s="258">
        <v>0</v>
      </c>
      <c r="M45" s="258">
        <v>0</v>
      </c>
      <c r="N45" s="258">
        <v>0</v>
      </c>
      <c r="O45" s="258">
        <v>0</v>
      </c>
      <c r="P45" s="258">
        <v>0</v>
      </c>
      <c r="Q45" s="258">
        <v>-2.1410525414293667E-5</v>
      </c>
      <c r="R45" s="258">
        <v>0</v>
      </c>
      <c r="S45" s="258">
        <v>0</v>
      </c>
      <c r="T45" s="258">
        <v>-8.7250078860648199E-4</v>
      </c>
      <c r="U45" s="258">
        <v>0</v>
      </c>
      <c r="V45" s="258">
        <v>2.8487860556916274E-2</v>
      </c>
      <c r="W45" s="258">
        <v>0</v>
      </c>
      <c r="X45" s="258">
        <v>1.1509173882204944E-4</v>
      </c>
      <c r="Y45" s="258">
        <v>0</v>
      </c>
      <c r="Z45" s="258">
        <v>0</v>
      </c>
      <c r="AA45" s="258">
        <v>0</v>
      </c>
      <c r="AB45" s="258">
        <v>4.746254780913858E-3</v>
      </c>
      <c r="AC45" s="258">
        <v>0</v>
      </c>
      <c r="AD45" s="258">
        <v>0</v>
      </c>
      <c r="AE45" s="258">
        <v>6.0859470973413426E-4</v>
      </c>
      <c r="AF45" s="258">
        <v>-4.5302849549236644E-5</v>
      </c>
      <c r="AG45" s="258">
        <v>0</v>
      </c>
      <c r="AH45" s="258">
        <v>6.2856563533976641E-3</v>
      </c>
      <c r="AI45" s="258">
        <v>0</v>
      </c>
      <c r="AJ45" s="258">
        <v>2.2823779193205943E-2</v>
      </c>
      <c r="AK45" s="258">
        <v>2.4287262265067444E-2</v>
      </c>
      <c r="AL45" s="258">
        <v>4.5450475346513561E-3</v>
      </c>
      <c r="AM45" s="258">
        <v>6.9242001048042045E-3</v>
      </c>
      <c r="AN45" s="258">
        <v>2.5462736264812457E-3</v>
      </c>
      <c r="AO45" s="258">
        <v>-3.2822066527804077E-4</v>
      </c>
      <c r="AP45" s="258">
        <v>0.31041826688080443</v>
      </c>
      <c r="AQ45" s="258">
        <v>0.44288720460343767</v>
      </c>
      <c r="AR45" s="258">
        <v>-3.791690364731446E-4</v>
      </c>
      <c r="AS45" s="258">
        <v>7.6433816504244811E-3</v>
      </c>
      <c r="AT45" s="258">
        <v>-1.742730393798978E-4</v>
      </c>
      <c r="AU45" s="258">
        <v>1.472494150820593E-3</v>
      </c>
      <c r="AV45" s="258">
        <v>1.318057637172961E-2</v>
      </c>
      <c r="AW45" s="258">
        <v>7.8205560149876979E-3</v>
      </c>
      <c r="AX45" s="258">
        <v>1.8074666666666666E-2</v>
      </c>
      <c r="AY45" s="258">
        <v>1.094070782333003E-2</v>
      </c>
      <c r="AZ45" s="258">
        <v>9.3945720250521918E-4</v>
      </c>
      <c r="BA45" s="258">
        <v>1.0996807378503015E-3</v>
      </c>
      <c r="BB45" s="258">
        <v>5.4209228767659247E-2</v>
      </c>
      <c r="BC45" s="258">
        <v>8.5247676468018269E-4</v>
      </c>
      <c r="BD45" s="258">
        <v>-9.8360454179397176E-5</v>
      </c>
      <c r="BE45" s="258">
        <v>6.9808515242689307E-6</v>
      </c>
      <c r="BF45" s="258">
        <v>-4.4742811520676783E-4</v>
      </c>
      <c r="BG45" s="258">
        <v>7.3129866289956963E-3</v>
      </c>
      <c r="BH45" s="258">
        <v>2.4003787753663882E-3</v>
      </c>
      <c r="BI45" s="258">
        <v>1.2208462783879579E-3</v>
      </c>
      <c r="BJ45" s="258">
        <v>1.2569921517748899E-2</v>
      </c>
      <c r="BK45" s="258">
        <v>0</v>
      </c>
      <c r="BL45" s="258">
        <v>9.6686216741309649E-5</v>
      </c>
      <c r="BM45" s="258">
        <v>0</v>
      </c>
      <c r="BN45" s="258">
        <v>-4.9820645675567954E-6</v>
      </c>
      <c r="BO45" s="258">
        <v>-1.2488448185428479E-5</v>
      </c>
      <c r="BP45" s="258">
        <v>0</v>
      </c>
      <c r="BQ45" s="258">
        <v>0</v>
      </c>
      <c r="BR45" s="258">
        <v>1.0464155036921027E-5</v>
      </c>
      <c r="BS45" s="258">
        <v>0</v>
      </c>
      <c r="BT45" s="258">
        <v>0</v>
      </c>
      <c r="BU45" s="258">
        <v>0</v>
      </c>
      <c r="BV45" s="258">
        <v>0</v>
      </c>
      <c r="BW45" s="258">
        <v>0</v>
      </c>
      <c r="BX45" s="258">
        <v>0</v>
      </c>
      <c r="BY45" s="258">
        <v>0</v>
      </c>
      <c r="BZ45" s="258">
        <v>0</v>
      </c>
      <c r="CA45" s="258">
        <v>0</v>
      </c>
      <c r="CB45" s="258">
        <v>0</v>
      </c>
      <c r="CC45" s="258">
        <v>0</v>
      </c>
      <c r="CD45" s="258">
        <v>0</v>
      </c>
      <c r="CE45" s="258">
        <v>0</v>
      </c>
      <c r="CF45" s="258">
        <v>0</v>
      </c>
      <c r="CG45" s="258">
        <v>0</v>
      </c>
      <c r="CH45" s="258">
        <v>0</v>
      </c>
      <c r="CI45" s="258">
        <v>0</v>
      </c>
      <c r="CJ45" s="258">
        <v>0</v>
      </c>
      <c r="CK45" s="258">
        <v>0</v>
      </c>
      <c r="CL45" s="258">
        <v>8.1852411008239814E-5</v>
      </c>
      <c r="CM45" s="258">
        <v>4.0024311910606274E-6</v>
      </c>
      <c r="CN45" s="258">
        <v>0</v>
      </c>
      <c r="CO45" s="258">
        <v>1.0276859461128321E-4</v>
      </c>
      <c r="CP45" s="258">
        <v>0</v>
      </c>
      <c r="CQ45" s="258">
        <v>0</v>
      </c>
      <c r="CR45" s="258">
        <v>0</v>
      </c>
      <c r="CS45" s="258">
        <v>0</v>
      </c>
      <c r="CT45" s="258">
        <v>0</v>
      </c>
      <c r="CU45" s="258">
        <v>0</v>
      </c>
      <c r="CV45" s="258">
        <v>0</v>
      </c>
      <c r="CW45" s="258">
        <v>0</v>
      </c>
      <c r="CX45" s="258">
        <v>0</v>
      </c>
      <c r="CY45" s="258">
        <v>0</v>
      </c>
      <c r="CZ45" s="258">
        <v>0</v>
      </c>
      <c r="DA45" s="258">
        <v>0</v>
      </c>
      <c r="DB45" s="258">
        <v>0</v>
      </c>
      <c r="DC45" s="258">
        <v>0</v>
      </c>
      <c r="DD45" s="258">
        <v>6.6400621509817335E-6</v>
      </c>
      <c r="DE45" s="258">
        <v>0</v>
      </c>
      <c r="DF45" s="259">
        <v>1.0194229161098994E-3</v>
      </c>
      <c r="DG45" s="260"/>
      <c r="DH45" s="3"/>
      <c r="DI45" s="3"/>
      <c r="DJ45" s="3"/>
      <c r="DK45" s="3"/>
      <c r="DL45" s="3"/>
      <c r="DM45" s="3"/>
      <c r="DN45" s="3"/>
      <c r="DO45" s="3"/>
      <c r="DP45" s="3"/>
      <c r="DQ45" s="260"/>
      <c r="DR45" s="260"/>
      <c r="DS45" s="260"/>
      <c r="DT45" s="260"/>
      <c r="DU45" s="260"/>
      <c r="DV45" s="260"/>
      <c r="DW45" s="260"/>
      <c r="DX45" s="260"/>
      <c r="DY45" s="260"/>
      <c r="DZ45" s="260"/>
      <c r="EA45" s="260"/>
      <c r="EB45" s="260"/>
      <c r="EC45" s="260"/>
      <c r="ED45" s="260"/>
      <c r="EE45" s="260"/>
      <c r="EF45" s="260"/>
      <c r="EG45" s="260"/>
      <c r="EH45" s="260"/>
      <c r="EI45" s="260"/>
      <c r="EJ45" s="260"/>
      <c r="EK45" s="260"/>
      <c r="EL45" s="260"/>
      <c r="EM45" s="260"/>
      <c r="EN45" s="260"/>
      <c r="EO45" s="260"/>
      <c r="EP45" s="260"/>
      <c r="EQ45" s="260"/>
      <c r="ER45" s="260"/>
      <c r="ES45" s="260"/>
      <c r="ET45" s="260"/>
      <c r="EU45" s="260"/>
      <c r="EV45" s="260"/>
      <c r="EW45" s="260"/>
      <c r="EX45" s="260"/>
      <c r="EY45" s="260"/>
      <c r="EZ45" s="260"/>
      <c r="FA45" s="260"/>
      <c r="FB45" s="260"/>
      <c r="FC45" s="260"/>
      <c r="FD45" s="260"/>
      <c r="FE45" s="260"/>
      <c r="FF45" s="260"/>
      <c r="FG45" s="260"/>
      <c r="FH45" s="260"/>
      <c r="FI45" s="260"/>
      <c r="FJ45" s="260"/>
      <c r="FK45" s="260"/>
      <c r="FL45" s="260"/>
      <c r="FM45" s="260"/>
      <c r="FN45" s="260"/>
    </row>
    <row r="46" spans="1:170" ht="19.899999999999999" customHeight="1">
      <c r="A46" s="261" t="s">
        <v>205</v>
      </c>
      <c r="B46" s="262" t="s">
        <v>204</v>
      </c>
      <c r="C46" s="263">
        <v>0</v>
      </c>
      <c r="D46" s="258">
        <v>0</v>
      </c>
      <c r="E46" s="258">
        <v>0</v>
      </c>
      <c r="F46" s="258">
        <v>0</v>
      </c>
      <c r="G46" s="258">
        <v>0</v>
      </c>
      <c r="H46" s="258">
        <v>0</v>
      </c>
      <c r="I46" s="258">
        <v>0</v>
      </c>
      <c r="J46" s="258">
        <v>1.3141928956050134E-3</v>
      </c>
      <c r="K46" s="258">
        <v>1.2046947568325249E-3</v>
      </c>
      <c r="L46" s="258">
        <v>0</v>
      </c>
      <c r="M46" s="258">
        <v>0</v>
      </c>
      <c r="N46" s="258">
        <v>4.8132460531382363E-5</v>
      </c>
      <c r="O46" s="258">
        <v>0</v>
      </c>
      <c r="P46" s="258">
        <v>5.3873090391349523E-4</v>
      </c>
      <c r="Q46" s="258">
        <v>1.4195178349676702E-2</v>
      </c>
      <c r="R46" s="258">
        <v>0</v>
      </c>
      <c r="S46" s="258">
        <v>1.054308607844056E-4</v>
      </c>
      <c r="T46" s="258">
        <v>1.8926555568232917E-3</v>
      </c>
      <c r="U46" s="258">
        <v>0</v>
      </c>
      <c r="V46" s="258">
        <v>1.5060360338937372E-4</v>
      </c>
      <c r="W46" s="258">
        <v>0</v>
      </c>
      <c r="X46" s="258">
        <v>0</v>
      </c>
      <c r="Y46" s="258">
        <v>0</v>
      </c>
      <c r="Z46" s="258">
        <v>0</v>
      </c>
      <c r="AA46" s="258">
        <v>1.9633430635231154E-3</v>
      </c>
      <c r="AB46" s="258">
        <v>1.8686776309734482E-3</v>
      </c>
      <c r="AC46" s="258">
        <v>1.9128139405879991E-5</v>
      </c>
      <c r="AD46" s="258">
        <v>0</v>
      </c>
      <c r="AE46" s="258">
        <v>1.9407409077077393E-3</v>
      </c>
      <c r="AF46" s="258">
        <v>6.6444179338880419E-4</v>
      </c>
      <c r="AG46" s="258">
        <v>1.486374896779521E-3</v>
      </c>
      <c r="AH46" s="258">
        <v>1.3087436982147629E-3</v>
      </c>
      <c r="AI46" s="258">
        <v>1.4292477690335605E-4</v>
      </c>
      <c r="AJ46" s="258">
        <v>1.3269639065817409E-3</v>
      </c>
      <c r="AK46" s="258">
        <v>2.2232186227254046E-3</v>
      </c>
      <c r="AL46" s="258">
        <v>0</v>
      </c>
      <c r="AM46" s="258">
        <v>6.1305371978611798E-4</v>
      </c>
      <c r="AN46" s="258">
        <v>1.3057813469134592E-4</v>
      </c>
      <c r="AO46" s="258">
        <v>0</v>
      </c>
      <c r="AP46" s="258">
        <v>3.491376300537672E-4</v>
      </c>
      <c r="AQ46" s="258">
        <v>5.8902400417139983E-2</v>
      </c>
      <c r="AR46" s="258">
        <v>4.2204430444356941E-2</v>
      </c>
      <c r="AS46" s="258">
        <v>4.2093194660551961E-2</v>
      </c>
      <c r="AT46" s="258">
        <v>3.1884220738104416E-2</v>
      </c>
      <c r="AU46" s="258">
        <v>1.8150957216075233E-2</v>
      </c>
      <c r="AV46" s="258">
        <v>3.1622581385614558E-2</v>
      </c>
      <c r="AW46" s="258">
        <v>1.417092917598293E-2</v>
      </c>
      <c r="AX46" s="258">
        <v>4.2917333333333335E-2</v>
      </c>
      <c r="AY46" s="258">
        <v>6.5770471597595789E-2</v>
      </c>
      <c r="AZ46" s="258">
        <v>3.2776617954070983E-2</v>
      </c>
      <c r="BA46" s="258">
        <v>2.152739066538286E-2</v>
      </c>
      <c r="BB46" s="258">
        <v>3.9450177004916542E-2</v>
      </c>
      <c r="BC46" s="258">
        <v>4.9991368672757615E-2</v>
      </c>
      <c r="BD46" s="258">
        <v>1.7145456669146169E-2</v>
      </c>
      <c r="BE46" s="258">
        <v>5.9127812410557836E-3</v>
      </c>
      <c r="BF46" s="258">
        <v>9.2765537561452453E-3</v>
      </c>
      <c r="BG46" s="258">
        <v>3.3480074903906171E-2</v>
      </c>
      <c r="BH46" s="258">
        <v>2.2098900009909821E-2</v>
      </c>
      <c r="BI46" s="258">
        <v>1.8115783485756792E-2</v>
      </c>
      <c r="BJ46" s="258">
        <v>1.07939681391837E-2</v>
      </c>
      <c r="BK46" s="258">
        <v>0</v>
      </c>
      <c r="BL46" s="258">
        <v>5.9904408344202929E-3</v>
      </c>
      <c r="BM46" s="258">
        <v>7.9952801670012986E-3</v>
      </c>
      <c r="BN46" s="258">
        <v>3.4575528098844161E-3</v>
      </c>
      <c r="BO46" s="258">
        <v>1.9812031014169035E-2</v>
      </c>
      <c r="BP46" s="258">
        <v>4.3817833673419706E-4</v>
      </c>
      <c r="BQ46" s="258">
        <v>0</v>
      </c>
      <c r="BR46" s="258">
        <v>2.0230699738047318E-4</v>
      </c>
      <c r="BS46" s="258">
        <v>4.7041113933577949E-6</v>
      </c>
      <c r="BT46" s="258">
        <v>1.1028760479907322E-5</v>
      </c>
      <c r="BU46" s="258">
        <v>0</v>
      </c>
      <c r="BV46" s="258">
        <v>0</v>
      </c>
      <c r="BW46" s="258">
        <v>0</v>
      </c>
      <c r="BX46" s="258">
        <v>0</v>
      </c>
      <c r="BY46" s="258">
        <v>0</v>
      </c>
      <c r="BZ46" s="258">
        <v>0</v>
      </c>
      <c r="CA46" s="258">
        <v>0</v>
      </c>
      <c r="CB46" s="258">
        <v>9.9922106176321637E-5</v>
      </c>
      <c r="CC46" s="258">
        <v>0</v>
      </c>
      <c r="CD46" s="258">
        <v>0</v>
      </c>
      <c r="CE46" s="258">
        <v>0</v>
      </c>
      <c r="CF46" s="258">
        <v>4.7425342809779106E-5</v>
      </c>
      <c r="CG46" s="258">
        <v>0</v>
      </c>
      <c r="CH46" s="258">
        <v>0</v>
      </c>
      <c r="CI46" s="258">
        <v>0</v>
      </c>
      <c r="CJ46" s="258">
        <v>0</v>
      </c>
      <c r="CK46" s="258">
        <v>0</v>
      </c>
      <c r="CL46" s="258">
        <v>2.546519453589683E-4</v>
      </c>
      <c r="CM46" s="258">
        <v>1.9611912836197074E-4</v>
      </c>
      <c r="CN46" s="258">
        <v>0</v>
      </c>
      <c r="CO46" s="258">
        <v>1.6867925444636781E-4</v>
      </c>
      <c r="CP46" s="258">
        <v>2.3163342136430544E-3</v>
      </c>
      <c r="CQ46" s="258">
        <v>0</v>
      </c>
      <c r="CR46" s="258">
        <v>1.8877339536013476E-4</v>
      </c>
      <c r="CS46" s="258">
        <v>3.8208372185408542E-4</v>
      </c>
      <c r="CT46" s="258">
        <v>1.976333407445836E-4</v>
      </c>
      <c r="CU46" s="258">
        <v>0</v>
      </c>
      <c r="CV46" s="258">
        <v>0</v>
      </c>
      <c r="CW46" s="258">
        <v>2.197695100260702E-3</v>
      </c>
      <c r="CX46" s="258">
        <v>6.1539304745281359E-5</v>
      </c>
      <c r="CY46" s="258">
        <v>7.0736230332460286E-4</v>
      </c>
      <c r="CZ46" s="258">
        <v>3.117212365921011E-4</v>
      </c>
      <c r="DA46" s="258">
        <v>7.5162447871205513E-4</v>
      </c>
      <c r="DB46" s="258">
        <v>0</v>
      </c>
      <c r="DC46" s="258">
        <v>0</v>
      </c>
      <c r="DD46" s="258">
        <v>3.9619037500857675E-4</v>
      </c>
      <c r="DE46" s="258">
        <v>9.6564286576466846E-4</v>
      </c>
      <c r="DF46" s="259">
        <v>1.1616679741717458E-3</v>
      </c>
      <c r="DG46" s="260"/>
      <c r="DH46" s="3"/>
      <c r="DI46" s="3"/>
      <c r="DJ46" s="3"/>
      <c r="DK46" s="3"/>
      <c r="DL46" s="3"/>
      <c r="DM46" s="3"/>
      <c r="DN46" s="3"/>
      <c r="DO46" s="3"/>
      <c r="DP46" s="3"/>
      <c r="DQ46" s="260"/>
      <c r="DR46" s="260"/>
      <c r="DS46" s="260"/>
      <c r="DT46" s="260"/>
      <c r="DU46" s="260"/>
      <c r="DV46" s="260"/>
      <c r="DW46" s="260"/>
      <c r="DX46" s="260"/>
      <c r="DY46" s="260"/>
      <c r="DZ46" s="260"/>
      <c r="EA46" s="260"/>
      <c r="EB46" s="260"/>
      <c r="EC46" s="260"/>
      <c r="ED46" s="260"/>
      <c r="EE46" s="260"/>
      <c r="EF46" s="260"/>
      <c r="EG46" s="260"/>
      <c r="EH46" s="260"/>
      <c r="EI46" s="260"/>
      <c r="EJ46" s="260"/>
      <c r="EK46" s="260"/>
      <c r="EL46" s="260"/>
      <c r="EM46" s="260"/>
      <c r="EN46" s="260"/>
      <c r="EO46" s="260"/>
      <c r="EP46" s="260"/>
      <c r="EQ46" s="260"/>
      <c r="ER46" s="260"/>
      <c r="ES46" s="260"/>
      <c r="ET46" s="260"/>
      <c r="EU46" s="260"/>
      <c r="EV46" s="260"/>
      <c r="EW46" s="260"/>
      <c r="EX46" s="260"/>
      <c r="EY46" s="260"/>
      <c r="EZ46" s="260"/>
      <c r="FA46" s="260"/>
      <c r="FB46" s="260"/>
      <c r="FC46" s="260"/>
      <c r="FD46" s="260"/>
      <c r="FE46" s="260"/>
      <c r="FF46" s="260"/>
      <c r="FG46" s="260"/>
      <c r="FH46" s="260"/>
      <c r="FI46" s="260"/>
      <c r="FJ46" s="260"/>
      <c r="FK46" s="260"/>
      <c r="FL46" s="260"/>
      <c r="FM46" s="260"/>
      <c r="FN46" s="260"/>
    </row>
    <row r="47" spans="1:170" ht="19.899999999999999" customHeight="1">
      <c r="A47" s="261" t="s">
        <v>203</v>
      </c>
      <c r="B47" s="262" t="s">
        <v>202</v>
      </c>
      <c r="C47" s="263">
        <v>0</v>
      </c>
      <c r="D47" s="258">
        <v>0</v>
      </c>
      <c r="E47" s="258">
        <v>0</v>
      </c>
      <c r="F47" s="258">
        <v>0</v>
      </c>
      <c r="G47" s="258">
        <v>3.2666928002090682E-4</v>
      </c>
      <c r="H47" s="258">
        <v>0</v>
      </c>
      <c r="I47" s="258">
        <v>0</v>
      </c>
      <c r="J47" s="258">
        <v>0</v>
      </c>
      <c r="K47" s="258">
        <v>0</v>
      </c>
      <c r="L47" s="258">
        <v>0</v>
      </c>
      <c r="M47" s="258">
        <v>0</v>
      </c>
      <c r="N47" s="258">
        <v>0</v>
      </c>
      <c r="O47" s="258">
        <v>0</v>
      </c>
      <c r="P47" s="258">
        <v>1.9240389425481972E-4</v>
      </c>
      <c r="Q47" s="258">
        <v>1.3702736265147947E-3</v>
      </c>
      <c r="R47" s="258">
        <v>0</v>
      </c>
      <c r="S47" s="258">
        <v>0</v>
      </c>
      <c r="T47" s="258">
        <v>0</v>
      </c>
      <c r="U47" s="258">
        <v>0</v>
      </c>
      <c r="V47" s="258">
        <v>0</v>
      </c>
      <c r="W47" s="258">
        <v>0</v>
      </c>
      <c r="X47" s="258">
        <v>0</v>
      </c>
      <c r="Y47" s="258">
        <v>0</v>
      </c>
      <c r="Z47" s="258">
        <v>0</v>
      </c>
      <c r="AA47" s="258">
        <v>0</v>
      </c>
      <c r="AB47" s="258">
        <v>0</v>
      </c>
      <c r="AC47" s="258">
        <v>0</v>
      </c>
      <c r="AD47" s="258">
        <v>0</v>
      </c>
      <c r="AE47" s="258">
        <v>0</v>
      </c>
      <c r="AF47" s="258">
        <v>0</v>
      </c>
      <c r="AG47" s="258">
        <v>0</v>
      </c>
      <c r="AH47" s="258">
        <v>0</v>
      </c>
      <c r="AI47" s="258">
        <v>8.9327985564597537E-5</v>
      </c>
      <c r="AJ47" s="258">
        <v>0</v>
      </c>
      <c r="AK47" s="258">
        <v>0</v>
      </c>
      <c r="AL47" s="258">
        <v>0</v>
      </c>
      <c r="AM47" s="258">
        <v>0</v>
      </c>
      <c r="AN47" s="258">
        <v>3.2644533672836481E-5</v>
      </c>
      <c r="AO47" s="258">
        <v>0</v>
      </c>
      <c r="AP47" s="258">
        <v>0</v>
      </c>
      <c r="AQ47" s="258">
        <v>0</v>
      </c>
      <c r="AR47" s="258">
        <v>2.1612635078969242E-2</v>
      </c>
      <c r="AS47" s="258">
        <v>9.3153713864548363E-4</v>
      </c>
      <c r="AT47" s="258">
        <v>2.730277616951732E-4</v>
      </c>
      <c r="AU47" s="258">
        <v>1.508547486987592E-4</v>
      </c>
      <c r="AV47" s="258">
        <v>0</v>
      </c>
      <c r="AW47" s="258">
        <v>0</v>
      </c>
      <c r="AX47" s="258">
        <v>3.1999999999999999E-5</v>
      </c>
      <c r="AY47" s="258">
        <v>0</v>
      </c>
      <c r="AZ47" s="258">
        <v>0</v>
      </c>
      <c r="BA47" s="258">
        <v>0</v>
      </c>
      <c r="BB47" s="258">
        <v>0</v>
      </c>
      <c r="BC47" s="258">
        <v>1.3852747426052969E-4</v>
      </c>
      <c r="BD47" s="258">
        <v>0</v>
      </c>
      <c r="BE47" s="258">
        <v>0</v>
      </c>
      <c r="BF47" s="258">
        <v>0</v>
      </c>
      <c r="BG47" s="258">
        <v>0</v>
      </c>
      <c r="BH47" s="258">
        <v>1.5503363833559058E-2</v>
      </c>
      <c r="BI47" s="258">
        <v>8.2527458101780953E-3</v>
      </c>
      <c r="BJ47" s="258">
        <v>5.6575281281238702E-3</v>
      </c>
      <c r="BK47" s="258">
        <v>0</v>
      </c>
      <c r="BL47" s="258">
        <v>7.6928023496574932E-2</v>
      </c>
      <c r="BM47" s="258">
        <v>9.4227904683823013E-2</v>
      </c>
      <c r="BN47" s="258">
        <v>3.3790022585359375E-2</v>
      </c>
      <c r="BO47" s="258">
        <v>5.9439661170560092E-2</v>
      </c>
      <c r="BP47" s="258">
        <v>0</v>
      </c>
      <c r="BQ47" s="258">
        <v>0</v>
      </c>
      <c r="BR47" s="258">
        <v>0</v>
      </c>
      <c r="BS47" s="258">
        <v>0</v>
      </c>
      <c r="BT47" s="258">
        <v>0</v>
      </c>
      <c r="BU47" s="258">
        <v>0</v>
      </c>
      <c r="BV47" s="258">
        <v>0</v>
      </c>
      <c r="BW47" s="258">
        <v>8.8260226726154519E-5</v>
      </c>
      <c r="BX47" s="258">
        <v>6.2520775132570092E-6</v>
      </c>
      <c r="BY47" s="258">
        <v>6.3303659742828877E-5</v>
      </c>
      <c r="BZ47" s="258">
        <v>0</v>
      </c>
      <c r="CA47" s="258">
        <v>0</v>
      </c>
      <c r="CB47" s="258">
        <v>1.7486368580856286E-4</v>
      </c>
      <c r="CC47" s="258">
        <v>0</v>
      </c>
      <c r="CD47" s="258">
        <v>0</v>
      </c>
      <c r="CE47" s="258">
        <v>0</v>
      </c>
      <c r="CF47" s="258">
        <v>1.5089881803111533E-5</v>
      </c>
      <c r="CG47" s="258">
        <v>0</v>
      </c>
      <c r="CH47" s="258">
        <v>0</v>
      </c>
      <c r="CI47" s="258">
        <v>0</v>
      </c>
      <c r="CJ47" s="258">
        <v>0</v>
      </c>
      <c r="CK47" s="258">
        <v>0</v>
      </c>
      <c r="CL47" s="258">
        <v>0</v>
      </c>
      <c r="CM47" s="258">
        <v>6.2895347288095571E-6</v>
      </c>
      <c r="CN47" s="258">
        <v>0</v>
      </c>
      <c r="CO47" s="258">
        <v>0</v>
      </c>
      <c r="CP47" s="258">
        <v>0</v>
      </c>
      <c r="CQ47" s="258">
        <v>0</v>
      </c>
      <c r="CR47" s="258">
        <v>0</v>
      </c>
      <c r="CS47" s="258">
        <v>0</v>
      </c>
      <c r="CT47" s="258">
        <v>0</v>
      </c>
      <c r="CU47" s="258">
        <v>6.8454280269489046E-5</v>
      </c>
      <c r="CV47" s="258">
        <v>0</v>
      </c>
      <c r="CW47" s="258">
        <v>1.0354993543356967E-4</v>
      </c>
      <c r="CX47" s="258">
        <v>0</v>
      </c>
      <c r="CY47" s="258">
        <v>0</v>
      </c>
      <c r="CZ47" s="258">
        <v>0</v>
      </c>
      <c r="DA47" s="258">
        <v>0</v>
      </c>
      <c r="DB47" s="258">
        <v>0</v>
      </c>
      <c r="DC47" s="258">
        <v>0</v>
      </c>
      <c r="DD47" s="258">
        <v>0</v>
      </c>
      <c r="DE47" s="258">
        <v>0</v>
      </c>
      <c r="DF47" s="259">
        <v>2.6293783459917068E-4</v>
      </c>
      <c r="DG47" s="260"/>
      <c r="DH47" s="3"/>
      <c r="DI47" s="3"/>
      <c r="DJ47" s="3"/>
      <c r="DK47" s="3"/>
      <c r="DL47" s="3"/>
      <c r="DM47" s="3"/>
      <c r="DN47" s="3"/>
      <c r="DO47" s="3"/>
      <c r="DP47" s="3"/>
      <c r="DQ47" s="260"/>
      <c r="DR47" s="260"/>
      <c r="DS47" s="260"/>
      <c r="DT47" s="260"/>
      <c r="DU47" s="260"/>
      <c r="DV47" s="260"/>
      <c r="DW47" s="260"/>
      <c r="DX47" s="260"/>
      <c r="DY47" s="260"/>
      <c r="DZ47" s="260"/>
      <c r="EA47" s="260"/>
      <c r="EB47" s="260"/>
      <c r="EC47" s="260"/>
      <c r="ED47" s="260"/>
      <c r="EE47" s="260"/>
      <c r="EF47" s="260"/>
      <c r="EG47" s="260"/>
      <c r="EH47" s="260"/>
      <c r="EI47" s="260"/>
      <c r="EJ47" s="260"/>
      <c r="EK47" s="260"/>
      <c r="EL47" s="260"/>
      <c r="EM47" s="260"/>
      <c r="EN47" s="260"/>
      <c r="EO47" s="260"/>
      <c r="EP47" s="260"/>
      <c r="EQ47" s="260"/>
      <c r="ER47" s="260"/>
      <c r="ES47" s="260"/>
      <c r="ET47" s="260"/>
      <c r="EU47" s="260"/>
      <c r="EV47" s="260"/>
      <c r="EW47" s="260"/>
      <c r="EX47" s="260"/>
      <c r="EY47" s="260"/>
      <c r="EZ47" s="260"/>
      <c r="FA47" s="260"/>
      <c r="FB47" s="260"/>
      <c r="FC47" s="260"/>
      <c r="FD47" s="260"/>
      <c r="FE47" s="260"/>
      <c r="FF47" s="260"/>
      <c r="FG47" s="260"/>
      <c r="FH47" s="260"/>
      <c r="FI47" s="260"/>
      <c r="FJ47" s="260"/>
      <c r="FK47" s="260"/>
      <c r="FL47" s="260"/>
      <c r="FM47" s="260"/>
      <c r="FN47" s="260"/>
    </row>
    <row r="48" spans="1:170" ht="19.899999999999999" customHeight="1">
      <c r="A48" s="261" t="s">
        <v>201</v>
      </c>
      <c r="B48" s="262" t="s">
        <v>200</v>
      </c>
      <c r="C48" s="263">
        <v>3.9568064868236398E-3</v>
      </c>
      <c r="D48" s="258">
        <v>4.6177188468896367E-4</v>
      </c>
      <c r="E48" s="258">
        <v>0</v>
      </c>
      <c r="F48" s="258">
        <v>8.2304526748971192E-4</v>
      </c>
      <c r="G48" s="258">
        <v>1.241343264079446E-3</v>
      </c>
      <c r="H48" s="258">
        <v>0</v>
      </c>
      <c r="I48" s="258">
        <v>9.2105263157894728E-3</v>
      </c>
      <c r="J48" s="258">
        <v>3.3869219069623795E-3</v>
      </c>
      <c r="K48" s="258">
        <v>5.6491463784873165E-2</v>
      </c>
      <c r="L48" s="258">
        <v>1.9462826002335538E-4</v>
      </c>
      <c r="M48" s="258">
        <v>0</v>
      </c>
      <c r="N48" s="258">
        <v>2.4066230265691181E-4</v>
      </c>
      <c r="O48" s="258">
        <v>1.5908147738276388E-3</v>
      </c>
      <c r="P48" s="258">
        <v>6.6186939623657983E-3</v>
      </c>
      <c r="Q48" s="258">
        <v>6.0880829015544043E-2</v>
      </c>
      <c r="R48" s="258">
        <v>4.4080049369655297E-4</v>
      </c>
      <c r="S48" s="258">
        <v>1.7806100932477391E-3</v>
      </c>
      <c r="T48" s="258">
        <v>4.2282730524775667E-4</v>
      </c>
      <c r="U48" s="258">
        <v>0</v>
      </c>
      <c r="V48" s="258">
        <v>1.1469653373917041E-2</v>
      </c>
      <c r="W48" s="258">
        <v>1.1456649311964561E-4</v>
      </c>
      <c r="X48" s="258">
        <v>2.8987058870762685E-3</v>
      </c>
      <c r="Y48" s="258">
        <v>1.0337239649966736E-3</v>
      </c>
      <c r="Z48" s="258">
        <v>4.3802014892685063E-4</v>
      </c>
      <c r="AA48" s="258">
        <v>2.1622731359449886E-2</v>
      </c>
      <c r="AB48" s="258">
        <v>1.2295526008287889E-2</v>
      </c>
      <c r="AC48" s="258">
        <v>3.8935019242291208E-4</v>
      </c>
      <c r="AD48" s="258">
        <v>1.0069491925759253E-3</v>
      </c>
      <c r="AE48" s="258">
        <v>1.9362327987467458E-3</v>
      </c>
      <c r="AF48" s="258">
        <v>3.912656106069072E-2</v>
      </c>
      <c r="AG48" s="258">
        <v>1.3872832369942197E-2</v>
      </c>
      <c r="AH48" s="258">
        <v>8.5344835531469751E-3</v>
      </c>
      <c r="AI48" s="258">
        <v>4.028692148963349E-3</v>
      </c>
      <c r="AJ48" s="258">
        <v>1.2473460721868366E-2</v>
      </c>
      <c r="AK48" s="258">
        <v>5.6234353398348464E-3</v>
      </c>
      <c r="AL48" s="258">
        <v>2.7789013459145519E-5</v>
      </c>
      <c r="AM48" s="258">
        <v>3.5613079157699803E-4</v>
      </c>
      <c r="AN48" s="258">
        <v>1.3678059608918486E-2</v>
      </c>
      <c r="AO48" s="258">
        <v>2.3985356308779904E-4</v>
      </c>
      <c r="AP48" s="258">
        <v>1.745688150268836E-4</v>
      </c>
      <c r="AQ48" s="258">
        <v>4.1602264474198776E-3</v>
      </c>
      <c r="AR48" s="258">
        <v>4.2889851394904553E-2</v>
      </c>
      <c r="AS48" s="258">
        <v>8.6957115169382801E-2</v>
      </c>
      <c r="AT48" s="258">
        <v>3.3123495684805909E-2</v>
      </c>
      <c r="AU48" s="258">
        <v>2.9840777082222478E-2</v>
      </c>
      <c r="AV48" s="258">
        <v>3.2362962062804083E-2</v>
      </c>
      <c r="AW48" s="258">
        <v>1.0219812755878179E-2</v>
      </c>
      <c r="AX48" s="258">
        <v>2.9354666666666668E-2</v>
      </c>
      <c r="AY48" s="258">
        <v>3.1248027739724755E-2</v>
      </c>
      <c r="AZ48" s="258">
        <v>2.61482254697286E-2</v>
      </c>
      <c r="BA48" s="258">
        <v>2.2419297623270662E-2</v>
      </c>
      <c r="BB48" s="258">
        <v>2.144328536209408E-2</v>
      </c>
      <c r="BC48" s="258">
        <v>3.1057859729210754E-2</v>
      </c>
      <c r="BD48" s="258">
        <v>4.2534748904203064E-2</v>
      </c>
      <c r="BE48" s="258">
        <v>3.6649470502411884E-3</v>
      </c>
      <c r="BF48" s="258">
        <v>7.2709365580007406E-3</v>
      </c>
      <c r="BG48" s="258">
        <v>1.0795361214231742E-2</v>
      </c>
      <c r="BH48" s="258">
        <v>4.5871458615487949E-2</v>
      </c>
      <c r="BI48" s="258">
        <v>1.2650417888242244E-2</v>
      </c>
      <c r="BJ48" s="258">
        <v>2.0779717974349705E-2</v>
      </c>
      <c r="BK48" s="258">
        <v>1.8797313692988602E-4</v>
      </c>
      <c r="BL48" s="258">
        <v>1.5530907664663012E-2</v>
      </c>
      <c r="BM48" s="258">
        <v>6.7778502702077817E-2</v>
      </c>
      <c r="BN48" s="258">
        <v>6.7606616181745717E-3</v>
      </c>
      <c r="BO48" s="258">
        <v>6.1264758669659133E-3</v>
      </c>
      <c r="BP48" s="258">
        <v>2.9396774489762591E-4</v>
      </c>
      <c r="BQ48" s="258">
        <v>1.7937428241345146E-3</v>
      </c>
      <c r="BR48" s="258">
        <v>7.2551474922652459E-4</v>
      </c>
      <c r="BS48" s="258">
        <v>1.9051651143099069E-4</v>
      </c>
      <c r="BT48" s="258">
        <v>2.1983995889948596E-3</v>
      </c>
      <c r="BU48" s="258">
        <v>1.1526396655293151E-4</v>
      </c>
      <c r="BV48" s="258">
        <v>4.7142682041466704E-5</v>
      </c>
      <c r="BW48" s="258">
        <v>2.5314948750912534E-4</v>
      </c>
      <c r="BX48" s="258">
        <v>3.6522552806609698E-4</v>
      </c>
      <c r="BY48" s="258">
        <v>5.0840751730959447E-4</v>
      </c>
      <c r="BZ48" s="258">
        <v>1.3383505598937528E-3</v>
      </c>
      <c r="CA48" s="258">
        <v>0</v>
      </c>
      <c r="CB48" s="258">
        <v>6.6766134581451283E-4</v>
      </c>
      <c r="CC48" s="258">
        <v>0</v>
      </c>
      <c r="CD48" s="258">
        <v>1.0837993670611697E-3</v>
      </c>
      <c r="CE48" s="258">
        <v>2.5919460754309205E-3</v>
      </c>
      <c r="CF48" s="258">
        <v>7.8187144714122192E-3</v>
      </c>
      <c r="CG48" s="258">
        <v>3.2781511227667597E-5</v>
      </c>
      <c r="CH48" s="258">
        <v>6.7615607321335998E-4</v>
      </c>
      <c r="CI48" s="258">
        <v>5.0673450152527085E-5</v>
      </c>
      <c r="CJ48" s="258">
        <v>2.0512121721684575E-4</v>
      </c>
      <c r="CK48" s="258">
        <v>3.464673913043478E-4</v>
      </c>
      <c r="CL48" s="258">
        <v>3.6378849336995473E-4</v>
      </c>
      <c r="CM48" s="258">
        <v>3.6444994874029195E-3</v>
      </c>
      <c r="CN48" s="258">
        <v>1.9207851299821873E-4</v>
      </c>
      <c r="CO48" s="258">
        <v>2.6971335800935934E-4</v>
      </c>
      <c r="CP48" s="258">
        <v>3.2048615284107891E-4</v>
      </c>
      <c r="CQ48" s="258">
        <v>1.510622916149638E-4</v>
      </c>
      <c r="CR48" s="258">
        <v>7.1549077122512613E-4</v>
      </c>
      <c r="CS48" s="258">
        <v>4.5105190269417299E-4</v>
      </c>
      <c r="CT48" s="258">
        <v>2.0833848003491522E-3</v>
      </c>
      <c r="CU48" s="258">
        <v>9.9810757038093696E-4</v>
      </c>
      <c r="CV48" s="258">
        <v>1.1632099943002711E-5</v>
      </c>
      <c r="CW48" s="258">
        <v>6.0631532782691325E-3</v>
      </c>
      <c r="CX48" s="258">
        <v>3.367834607349187E-4</v>
      </c>
      <c r="CY48" s="258">
        <v>1.1343287386646785E-3</v>
      </c>
      <c r="CZ48" s="258">
        <v>2.5714843284522912E-3</v>
      </c>
      <c r="DA48" s="258">
        <v>4.0075093173725703E-3</v>
      </c>
      <c r="DB48" s="258">
        <v>1.5774718984648946E-4</v>
      </c>
      <c r="DC48" s="258">
        <v>0</v>
      </c>
      <c r="DD48" s="258">
        <v>5.1217012724572436E-3</v>
      </c>
      <c r="DE48" s="258">
        <v>3.840625034291295E-4</v>
      </c>
      <c r="DF48" s="259">
        <v>2.7737786322060052E-3</v>
      </c>
      <c r="DG48" s="260"/>
      <c r="DH48" s="3"/>
      <c r="DI48" s="3"/>
      <c r="DJ48" s="3"/>
      <c r="DK48" s="3"/>
      <c r="DL48" s="3"/>
      <c r="DM48" s="3"/>
      <c r="DN48" s="3"/>
      <c r="DO48" s="3"/>
      <c r="DP48" s="3"/>
      <c r="DQ48" s="260"/>
      <c r="DR48" s="260"/>
      <c r="DS48" s="260"/>
      <c r="DT48" s="260"/>
      <c r="DU48" s="260"/>
      <c r="DV48" s="260"/>
      <c r="DW48" s="260"/>
      <c r="DX48" s="260"/>
      <c r="DY48" s="260"/>
      <c r="DZ48" s="260"/>
      <c r="EA48" s="260"/>
      <c r="EB48" s="260"/>
      <c r="EC48" s="260"/>
      <c r="ED48" s="260"/>
      <c r="EE48" s="260"/>
      <c r="EF48" s="260"/>
      <c r="EG48" s="260"/>
      <c r="EH48" s="260"/>
      <c r="EI48" s="260"/>
      <c r="EJ48" s="260"/>
      <c r="EK48" s="260"/>
      <c r="EL48" s="260"/>
      <c r="EM48" s="260"/>
      <c r="EN48" s="260"/>
      <c r="EO48" s="260"/>
      <c r="EP48" s="260"/>
      <c r="EQ48" s="260"/>
      <c r="ER48" s="260"/>
      <c r="ES48" s="260"/>
      <c r="ET48" s="260"/>
      <c r="EU48" s="260"/>
      <c r="EV48" s="260"/>
      <c r="EW48" s="260"/>
      <c r="EX48" s="260"/>
      <c r="EY48" s="260"/>
      <c r="EZ48" s="260"/>
      <c r="FA48" s="260"/>
      <c r="FB48" s="260"/>
      <c r="FC48" s="260"/>
      <c r="FD48" s="260"/>
      <c r="FE48" s="260"/>
      <c r="FF48" s="260"/>
      <c r="FG48" s="260"/>
      <c r="FH48" s="260"/>
      <c r="FI48" s="260"/>
      <c r="FJ48" s="260"/>
      <c r="FK48" s="260"/>
      <c r="FL48" s="260"/>
      <c r="FM48" s="260"/>
      <c r="FN48" s="260"/>
    </row>
    <row r="49" spans="1:170" ht="19.899999999999999" customHeight="1">
      <c r="A49" s="261" t="s">
        <v>199</v>
      </c>
      <c r="B49" s="262" t="s">
        <v>18</v>
      </c>
      <c r="C49" s="263">
        <v>0</v>
      </c>
      <c r="D49" s="258">
        <v>0</v>
      </c>
      <c r="E49" s="258">
        <v>0</v>
      </c>
      <c r="F49" s="258">
        <v>0</v>
      </c>
      <c r="G49" s="258">
        <v>0</v>
      </c>
      <c r="H49" s="258">
        <v>0</v>
      </c>
      <c r="I49" s="258">
        <v>4.4736842105263155E-3</v>
      </c>
      <c r="J49" s="258">
        <v>0</v>
      </c>
      <c r="K49" s="258">
        <v>0</v>
      </c>
      <c r="L49" s="258">
        <v>0</v>
      </c>
      <c r="M49" s="258">
        <v>0</v>
      </c>
      <c r="N49" s="258">
        <v>0</v>
      </c>
      <c r="O49" s="258">
        <v>0</v>
      </c>
      <c r="P49" s="258">
        <v>3.8480778850963945E-5</v>
      </c>
      <c r="Q49" s="258">
        <v>4.9244208452875438E-4</v>
      </c>
      <c r="R49" s="258">
        <v>0</v>
      </c>
      <c r="S49" s="258">
        <v>0</v>
      </c>
      <c r="T49" s="258">
        <v>0</v>
      </c>
      <c r="U49" s="258">
        <v>0</v>
      </c>
      <c r="V49" s="258">
        <v>0</v>
      </c>
      <c r="W49" s="258">
        <v>0</v>
      </c>
      <c r="X49" s="258">
        <v>0</v>
      </c>
      <c r="Y49" s="258">
        <v>0</v>
      </c>
      <c r="Z49" s="258">
        <v>0</v>
      </c>
      <c r="AA49" s="258">
        <v>0</v>
      </c>
      <c r="AB49" s="258">
        <v>6.0580571577692836E-5</v>
      </c>
      <c r="AC49" s="258">
        <v>0</v>
      </c>
      <c r="AD49" s="258">
        <v>0</v>
      </c>
      <c r="AE49" s="258">
        <v>4.1023791545041646E-4</v>
      </c>
      <c r="AF49" s="258">
        <v>0</v>
      </c>
      <c r="AG49" s="258">
        <v>0</v>
      </c>
      <c r="AH49" s="258">
        <v>6.3962544124017287E-3</v>
      </c>
      <c r="AI49" s="258">
        <v>8.0395187008137781E-5</v>
      </c>
      <c r="AJ49" s="258">
        <v>3.1847133757961785E-3</v>
      </c>
      <c r="AK49" s="258">
        <v>5.7915779247468522E-4</v>
      </c>
      <c r="AL49" s="258">
        <v>0</v>
      </c>
      <c r="AM49" s="258">
        <v>0</v>
      </c>
      <c r="AN49" s="258">
        <v>1.828093885678843E-3</v>
      </c>
      <c r="AO49" s="258">
        <v>0</v>
      </c>
      <c r="AP49" s="258">
        <v>0</v>
      </c>
      <c r="AQ49" s="258">
        <v>0</v>
      </c>
      <c r="AR49" s="258">
        <v>1.0354231380612796E-3</v>
      </c>
      <c r="AS49" s="258">
        <v>1.0270794092757897E-3</v>
      </c>
      <c r="AT49" s="258">
        <v>0.14116697099902989</v>
      </c>
      <c r="AU49" s="258">
        <v>3.4019168989576791E-2</v>
      </c>
      <c r="AV49" s="258">
        <v>1.1508531255766643E-2</v>
      </c>
      <c r="AW49" s="258">
        <v>1.5110212666033672E-3</v>
      </c>
      <c r="AX49" s="258">
        <v>2.1280000000000001E-3</v>
      </c>
      <c r="AY49" s="258">
        <v>1.1842842876288699E-2</v>
      </c>
      <c r="AZ49" s="258">
        <v>1.9467640918580376E-2</v>
      </c>
      <c r="BA49" s="258">
        <v>2.3615263771347489E-3</v>
      </c>
      <c r="BB49" s="258">
        <v>1.9798153115145115E-4</v>
      </c>
      <c r="BC49" s="258">
        <v>2.1311919117004566E-3</v>
      </c>
      <c r="BD49" s="258">
        <v>9.4057184309048552E-4</v>
      </c>
      <c r="BE49" s="258">
        <v>3.9790853688332901E-4</v>
      </c>
      <c r="BF49" s="258">
        <v>1.1419982488747689E-3</v>
      </c>
      <c r="BG49" s="258">
        <v>1.045287295903282E-2</v>
      </c>
      <c r="BH49" s="258">
        <v>3.8505158612184676E-2</v>
      </c>
      <c r="BI49" s="258">
        <v>1.1473329540979302E-2</v>
      </c>
      <c r="BJ49" s="258">
        <v>1.5951677052980837E-4</v>
      </c>
      <c r="BK49" s="258">
        <v>0</v>
      </c>
      <c r="BL49" s="258">
        <v>1.0315780832413598E-2</v>
      </c>
      <c r="BM49" s="258">
        <v>6.9893923347892357E-4</v>
      </c>
      <c r="BN49" s="258">
        <v>4.3327354855852264E-3</v>
      </c>
      <c r="BO49" s="258">
        <v>7.0434847765816619E-3</v>
      </c>
      <c r="BP49" s="258">
        <v>0</v>
      </c>
      <c r="BQ49" s="258">
        <v>0</v>
      </c>
      <c r="BR49" s="258">
        <v>1.0739711119559948E-2</v>
      </c>
      <c r="BS49" s="258">
        <v>0</v>
      </c>
      <c r="BT49" s="258">
        <v>3.4464876499710381E-6</v>
      </c>
      <c r="BU49" s="258">
        <v>0</v>
      </c>
      <c r="BV49" s="258">
        <v>0</v>
      </c>
      <c r="BW49" s="258">
        <v>0</v>
      </c>
      <c r="BX49" s="258">
        <v>0</v>
      </c>
      <c r="BY49" s="258">
        <v>2.0178041543026707E-4</v>
      </c>
      <c r="BZ49" s="258">
        <v>5.8635292875958503E-6</v>
      </c>
      <c r="CA49" s="258">
        <v>0</v>
      </c>
      <c r="CB49" s="258">
        <v>6.8128708756582936E-6</v>
      </c>
      <c r="CC49" s="258">
        <v>0</v>
      </c>
      <c r="CD49" s="258">
        <v>6.5027962023670184E-5</v>
      </c>
      <c r="CE49" s="258">
        <v>7.1788593925929282E-5</v>
      </c>
      <c r="CF49" s="258">
        <v>3.4275588667067626E-4</v>
      </c>
      <c r="CG49" s="258">
        <v>4.3708681636890129E-5</v>
      </c>
      <c r="CH49" s="258">
        <v>0</v>
      </c>
      <c r="CI49" s="258">
        <v>1.0134690030505416E-5</v>
      </c>
      <c r="CJ49" s="258">
        <v>0</v>
      </c>
      <c r="CK49" s="258">
        <v>0</v>
      </c>
      <c r="CL49" s="258">
        <v>4.5473561671244342E-5</v>
      </c>
      <c r="CM49" s="258">
        <v>2.9503635636961192E-4</v>
      </c>
      <c r="CN49" s="258">
        <v>0</v>
      </c>
      <c r="CO49" s="258">
        <v>0</v>
      </c>
      <c r="CP49" s="258">
        <v>0</v>
      </c>
      <c r="CQ49" s="258">
        <v>0</v>
      </c>
      <c r="CR49" s="258">
        <v>0</v>
      </c>
      <c r="CS49" s="258">
        <v>0</v>
      </c>
      <c r="CT49" s="258">
        <v>0</v>
      </c>
      <c r="CU49" s="258">
        <v>2.2082025893383561E-6</v>
      </c>
      <c r="CV49" s="258">
        <v>0</v>
      </c>
      <c r="CW49" s="258">
        <v>5.7389810686353335E-2</v>
      </c>
      <c r="CX49" s="258">
        <v>1.9062761196487549E-4</v>
      </c>
      <c r="CY49" s="258">
        <v>0</v>
      </c>
      <c r="CZ49" s="258">
        <v>0</v>
      </c>
      <c r="DA49" s="258">
        <v>0</v>
      </c>
      <c r="DB49" s="258">
        <v>0</v>
      </c>
      <c r="DC49" s="258">
        <v>0</v>
      </c>
      <c r="DD49" s="258">
        <v>9.9600932264725997E-5</v>
      </c>
      <c r="DE49" s="258">
        <v>0</v>
      </c>
      <c r="DF49" s="259">
        <v>0</v>
      </c>
      <c r="DG49" s="260"/>
      <c r="DH49" s="3"/>
      <c r="DI49" s="3"/>
      <c r="DJ49" s="3"/>
      <c r="DK49" s="3"/>
      <c r="DL49" s="3"/>
      <c r="DM49" s="3"/>
      <c r="DN49" s="3"/>
      <c r="DO49" s="3"/>
      <c r="DP49" s="3"/>
      <c r="DQ49" s="260"/>
      <c r="DR49" s="260"/>
      <c r="DS49" s="260"/>
      <c r="DT49" s="260"/>
      <c r="DU49" s="260"/>
      <c r="DV49" s="260"/>
      <c r="DW49" s="260"/>
      <c r="DX49" s="260"/>
      <c r="DY49" s="260"/>
      <c r="DZ49" s="260"/>
      <c r="EA49" s="260"/>
      <c r="EB49" s="260"/>
      <c r="EC49" s="260"/>
      <c r="ED49" s="260"/>
      <c r="EE49" s="260"/>
      <c r="EF49" s="260"/>
      <c r="EG49" s="260"/>
      <c r="EH49" s="260"/>
      <c r="EI49" s="260"/>
      <c r="EJ49" s="260"/>
      <c r="EK49" s="260"/>
      <c r="EL49" s="260"/>
      <c r="EM49" s="260"/>
      <c r="EN49" s="260"/>
      <c r="EO49" s="260"/>
      <c r="EP49" s="260"/>
      <c r="EQ49" s="260"/>
      <c r="ER49" s="260"/>
      <c r="ES49" s="260"/>
      <c r="ET49" s="260"/>
      <c r="EU49" s="260"/>
      <c r="EV49" s="260"/>
      <c r="EW49" s="260"/>
      <c r="EX49" s="260"/>
      <c r="EY49" s="260"/>
      <c r="EZ49" s="260"/>
      <c r="FA49" s="260"/>
      <c r="FB49" s="260"/>
      <c r="FC49" s="260"/>
      <c r="FD49" s="260"/>
      <c r="FE49" s="260"/>
      <c r="FF49" s="260"/>
      <c r="FG49" s="260"/>
      <c r="FH49" s="260"/>
      <c r="FI49" s="260"/>
      <c r="FJ49" s="260"/>
      <c r="FK49" s="260"/>
      <c r="FL49" s="260"/>
      <c r="FM49" s="260"/>
      <c r="FN49" s="260"/>
    </row>
    <row r="50" spans="1:170" ht="19.899999999999999" customHeight="1">
      <c r="A50" s="261" t="s">
        <v>198</v>
      </c>
      <c r="B50" s="262" t="s">
        <v>19</v>
      </c>
      <c r="C50" s="263">
        <v>0</v>
      </c>
      <c r="D50" s="258">
        <v>0</v>
      </c>
      <c r="E50" s="258">
        <v>0</v>
      </c>
      <c r="F50" s="258">
        <v>0</v>
      </c>
      <c r="G50" s="258">
        <v>0</v>
      </c>
      <c r="H50" s="258">
        <v>0</v>
      </c>
      <c r="I50" s="258">
        <v>5.263157894736842E-4</v>
      </c>
      <c r="J50" s="258">
        <v>0</v>
      </c>
      <c r="K50" s="258">
        <v>0</v>
      </c>
      <c r="L50" s="258">
        <v>0</v>
      </c>
      <c r="M50" s="258">
        <v>0</v>
      </c>
      <c r="N50" s="258">
        <v>0</v>
      </c>
      <c r="O50" s="258">
        <v>0</v>
      </c>
      <c r="P50" s="258">
        <v>1.5392311540385578E-4</v>
      </c>
      <c r="Q50" s="258">
        <v>3.8538945745728601E-4</v>
      </c>
      <c r="R50" s="258">
        <v>0</v>
      </c>
      <c r="S50" s="258">
        <v>0</v>
      </c>
      <c r="T50" s="258">
        <v>0</v>
      </c>
      <c r="U50" s="258">
        <v>0</v>
      </c>
      <c r="V50" s="258">
        <v>0</v>
      </c>
      <c r="W50" s="258">
        <v>0</v>
      </c>
      <c r="X50" s="258">
        <v>0</v>
      </c>
      <c r="Y50" s="258">
        <v>0</v>
      </c>
      <c r="Z50" s="258">
        <v>0</v>
      </c>
      <c r="AA50" s="258">
        <v>0</v>
      </c>
      <c r="AB50" s="258">
        <v>0</v>
      </c>
      <c r="AC50" s="258">
        <v>1.2957771855596122E-5</v>
      </c>
      <c r="AD50" s="258">
        <v>3.7294414539849081E-5</v>
      </c>
      <c r="AE50" s="258">
        <v>3.1985033078249501E-3</v>
      </c>
      <c r="AF50" s="258">
        <v>0</v>
      </c>
      <c r="AG50" s="258">
        <v>0</v>
      </c>
      <c r="AH50" s="258">
        <v>3.3179417701219342E-4</v>
      </c>
      <c r="AI50" s="258">
        <v>1.8758876968565482E-4</v>
      </c>
      <c r="AJ50" s="258">
        <v>3.1847133757961785E-3</v>
      </c>
      <c r="AK50" s="258">
        <v>1.5319657736427158E-3</v>
      </c>
      <c r="AL50" s="258">
        <v>0</v>
      </c>
      <c r="AM50" s="258">
        <v>0</v>
      </c>
      <c r="AN50" s="258">
        <v>1.893382953024516E-3</v>
      </c>
      <c r="AO50" s="258">
        <v>3.7871615224389319E-4</v>
      </c>
      <c r="AP50" s="258">
        <v>0</v>
      </c>
      <c r="AQ50" s="258">
        <v>1.1545838842436544E-4</v>
      </c>
      <c r="AR50" s="258">
        <v>2.0416794271630863E-4</v>
      </c>
      <c r="AS50" s="258">
        <v>6.58559222558895E-4</v>
      </c>
      <c r="AT50" s="258">
        <v>3.6306883204145373E-3</v>
      </c>
      <c r="AU50" s="258">
        <v>0.12210316187758184</v>
      </c>
      <c r="AV50" s="258">
        <v>2.0658646251063314E-3</v>
      </c>
      <c r="AW50" s="258">
        <v>3.6039899129120851E-3</v>
      </c>
      <c r="AX50" s="258">
        <v>1.8986666666666668E-3</v>
      </c>
      <c r="AY50" s="258">
        <v>3.8015896881879708E-3</v>
      </c>
      <c r="AZ50" s="258">
        <v>1.2004175365344467E-3</v>
      </c>
      <c r="BA50" s="258">
        <v>2.5236912785688947E-3</v>
      </c>
      <c r="BB50" s="258">
        <v>2.1683691507063698E-4</v>
      </c>
      <c r="BC50" s="258">
        <v>8.2690246173977718E-4</v>
      </c>
      <c r="BD50" s="258">
        <v>9.3442431470427316E-4</v>
      </c>
      <c r="BE50" s="258">
        <v>2.5829150639795044E-4</v>
      </c>
      <c r="BF50" s="258">
        <v>3.4177260545568305E-4</v>
      </c>
      <c r="BG50" s="258">
        <v>9.568316961792437E-4</v>
      </c>
      <c r="BH50" s="258">
        <v>6.7056452944868365E-3</v>
      </c>
      <c r="BI50" s="258">
        <v>8.3577648448781346E-4</v>
      </c>
      <c r="BJ50" s="258">
        <v>8.5075610949231128E-5</v>
      </c>
      <c r="BK50" s="258">
        <v>0</v>
      </c>
      <c r="BL50" s="258">
        <v>2.4171554185327412E-5</v>
      </c>
      <c r="BM50" s="258">
        <v>1.0763132682850343E-4</v>
      </c>
      <c r="BN50" s="258">
        <v>1.5444400159426067E-4</v>
      </c>
      <c r="BO50" s="258">
        <v>1.2488448185428479E-5</v>
      </c>
      <c r="BP50" s="258">
        <v>0</v>
      </c>
      <c r="BQ50" s="258">
        <v>4.6497819967594595E-5</v>
      </c>
      <c r="BR50" s="258">
        <v>2.9299634103378873E-4</v>
      </c>
      <c r="BS50" s="258">
        <v>0</v>
      </c>
      <c r="BT50" s="258">
        <v>2.2976584333140255E-6</v>
      </c>
      <c r="BU50" s="258">
        <v>0</v>
      </c>
      <c r="BV50" s="258">
        <v>0</v>
      </c>
      <c r="BW50" s="258">
        <v>0</v>
      </c>
      <c r="BX50" s="258">
        <v>0</v>
      </c>
      <c r="BY50" s="258">
        <v>3.9564787339268051E-5</v>
      </c>
      <c r="BZ50" s="258">
        <v>1.4658823218989625E-5</v>
      </c>
      <c r="CA50" s="258">
        <v>0</v>
      </c>
      <c r="CB50" s="258">
        <v>4.7690096129608057E-5</v>
      </c>
      <c r="CC50" s="258">
        <v>0</v>
      </c>
      <c r="CD50" s="258">
        <v>6.5027962023670184E-5</v>
      </c>
      <c r="CE50" s="258">
        <v>7.9345288023395519E-5</v>
      </c>
      <c r="CF50" s="258">
        <v>1.8107858163733841E-4</v>
      </c>
      <c r="CG50" s="258">
        <v>3.2781511227667597E-5</v>
      </c>
      <c r="CH50" s="258">
        <v>4.0979155952324852E-6</v>
      </c>
      <c r="CI50" s="258">
        <v>0</v>
      </c>
      <c r="CJ50" s="258">
        <v>0</v>
      </c>
      <c r="CK50" s="258">
        <v>2.0380434782608697E-5</v>
      </c>
      <c r="CL50" s="258">
        <v>0</v>
      </c>
      <c r="CM50" s="258">
        <v>1.886860418642867E-5</v>
      </c>
      <c r="CN50" s="258">
        <v>0</v>
      </c>
      <c r="CO50" s="258">
        <v>0</v>
      </c>
      <c r="CP50" s="258">
        <v>0</v>
      </c>
      <c r="CQ50" s="258">
        <v>0</v>
      </c>
      <c r="CR50" s="258">
        <v>0</v>
      </c>
      <c r="CS50" s="258">
        <v>0</v>
      </c>
      <c r="CT50" s="258">
        <v>0</v>
      </c>
      <c r="CU50" s="258">
        <v>1.2807575018162467E-4</v>
      </c>
      <c r="CV50" s="258">
        <v>0</v>
      </c>
      <c r="CW50" s="258">
        <v>9.093755329776089E-2</v>
      </c>
      <c r="CX50" s="258">
        <v>1.1779007548901512E-5</v>
      </c>
      <c r="CY50" s="258">
        <v>0</v>
      </c>
      <c r="CZ50" s="258">
        <v>0</v>
      </c>
      <c r="DA50" s="258">
        <v>0</v>
      </c>
      <c r="DB50" s="258">
        <v>4.5070625670425556E-6</v>
      </c>
      <c r="DC50" s="258">
        <v>0</v>
      </c>
      <c r="DD50" s="258">
        <v>4.205372695621764E-5</v>
      </c>
      <c r="DE50" s="258">
        <v>0</v>
      </c>
      <c r="DF50" s="259">
        <v>0</v>
      </c>
      <c r="DG50" s="260"/>
      <c r="DH50" s="3"/>
      <c r="DI50" s="3"/>
      <c r="DJ50" s="3"/>
      <c r="DK50" s="3"/>
      <c r="DL50" s="3"/>
      <c r="DM50" s="3"/>
      <c r="DN50" s="3"/>
      <c r="DO50" s="3"/>
      <c r="DP50" s="3"/>
      <c r="DQ50" s="260"/>
      <c r="DR50" s="260"/>
      <c r="DS50" s="260"/>
      <c r="DT50" s="260"/>
      <c r="DU50" s="260"/>
      <c r="DV50" s="260"/>
      <c r="DW50" s="260"/>
      <c r="DX50" s="260"/>
      <c r="DY50" s="260"/>
      <c r="DZ50" s="260"/>
      <c r="EA50" s="260"/>
      <c r="EB50" s="260"/>
      <c r="EC50" s="260"/>
      <c r="ED50" s="260"/>
      <c r="EE50" s="260"/>
      <c r="EF50" s="260"/>
      <c r="EG50" s="260"/>
      <c r="EH50" s="260"/>
      <c r="EI50" s="260"/>
      <c r="EJ50" s="260"/>
      <c r="EK50" s="260"/>
      <c r="EL50" s="260"/>
      <c r="EM50" s="260"/>
      <c r="EN50" s="260"/>
      <c r="EO50" s="260"/>
      <c r="EP50" s="260"/>
      <c r="EQ50" s="260"/>
      <c r="ER50" s="260"/>
      <c r="ES50" s="260"/>
      <c r="ET50" s="260"/>
      <c r="EU50" s="260"/>
      <c r="EV50" s="260"/>
      <c r="EW50" s="260"/>
      <c r="EX50" s="260"/>
      <c r="EY50" s="260"/>
      <c r="EZ50" s="260"/>
      <c r="FA50" s="260"/>
      <c r="FB50" s="260"/>
      <c r="FC50" s="260"/>
      <c r="FD50" s="260"/>
      <c r="FE50" s="260"/>
      <c r="FF50" s="260"/>
      <c r="FG50" s="260"/>
      <c r="FH50" s="260"/>
      <c r="FI50" s="260"/>
      <c r="FJ50" s="260"/>
      <c r="FK50" s="260"/>
      <c r="FL50" s="260"/>
      <c r="FM50" s="260"/>
      <c r="FN50" s="260"/>
    </row>
    <row r="51" spans="1:170" ht="19.899999999999999" customHeight="1">
      <c r="A51" s="261" t="s">
        <v>197</v>
      </c>
      <c r="B51" s="262" t="s">
        <v>20</v>
      </c>
      <c r="C51" s="263">
        <v>0</v>
      </c>
      <c r="D51" s="258">
        <v>0</v>
      </c>
      <c r="E51" s="258">
        <v>3.5075412136092597E-4</v>
      </c>
      <c r="F51" s="258">
        <v>0</v>
      </c>
      <c r="G51" s="258">
        <v>0</v>
      </c>
      <c r="H51" s="258">
        <v>0</v>
      </c>
      <c r="I51" s="258">
        <v>0</v>
      </c>
      <c r="J51" s="258">
        <v>0</v>
      </c>
      <c r="K51" s="258">
        <v>0</v>
      </c>
      <c r="L51" s="258">
        <v>0</v>
      </c>
      <c r="M51" s="258">
        <v>0</v>
      </c>
      <c r="N51" s="258">
        <v>0</v>
      </c>
      <c r="O51" s="258">
        <v>0</v>
      </c>
      <c r="P51" s="258">
        <v>0</v>
      </c>
      <c r="Q51" s="258">
        <v>0</v>
      </c>
      <c r="R51" s="258">
        <v>0</v>
      </c>
      <c r="S51" s="258">
        <v>0</v>
      </c>
      <c r="T51" s="258">
        <v>0</v>
      </c>
      <c r="U51" s="258">
        <v>0</v>
      </c>
      <c r="V51" s="258">
        <v>1.5853010883091973E-5</v>
      </c>
      <c r="W51" s="258">
        <v>0</v>
      </c>
      <c r="X51" s="258">
        <v>0</v>
      </c>
      <c r="Y51" s="258">
        <v>0</v>
      </c>
      <c r="Z51" s="258">
        <v>0</v>
      </c>
      <c r="AA51" s="258">
        <v>0</v>
      </c>
      <c r="AB51" s="258">
        <v>0</v>
      </c>
      <c r="AC51" s="258">
        <v>0</v>
      </c>
      <c r="AD51" s="258">
        <v>0</v>
      </c>
      <c r="AE51" s="258">
        <v>0</v>
      </c>
      <c r="AF51" s="258">
        <v>0</v>
      </c>
      <c r="AG51" s="258">
        <v>0</v>
      </c>
      <c r="AH51" s="258">
        <v>0</v>
      </c>
      <c r="AI51" s="258">
        <v>0</v>
      </c>
      <c r="AJ51" s="258">
        <v>0</v>
      </c>
      <c r="AK51" s="258">
        <v>0</v>
      </c>
      <c r="AL51" s="258">
        <v>0</v>
      </c>
      <c r="AM51" s="258">
        <v>0</v>
      </c>
      <c r="AN51" s="258">
        <v>0</v>
      </c>
      <c r="AO51" s="258">
        <v>0</v>
      </c>
      <c r="AP51" s="258">
        <v>0</v>
      </c>
      <c r="AQ51" s="258">
        <v>0</v>
      </c>
      <c r="AR51" s="258">
        <v>2.9166848959472662E-5</v>
      </c>
      <c r="AS51" s="258">
        <v>1.3648895804329429E-5</v>
      </c>
      <c r="AT51" s="258">
        <v>1.8356760148015901E-3</v>
      </c>
      <c r="AU51" s="258">
        <v>4.3624536762068853E-3</v>
      </c>
      <c r="AV51" s="258">
        <v>7.743841788075595E-2</v>
      </c>
      <c r="AW51" s="258">
        <v>0</v>
      </c>
      <c r="AX51" s="258">
        <v>0</v>
      </c>
      <c r="AY51" s="258">
        <v>1.3550588244029388E-3</v>
      </c>
      <c r="AZ51" s="258">
        <v>0</v>
      </c>
      <c r="BA51" s="258">
        <v>5.169006233213399E-4</v>
      </c>
      <c r="BB51" s="258">
        <v>0</v>
      </c>
      <c r="BC51" s="258">
        <v>2.8344852425616073E-4</v>
      </c>
      <c r="BD51" s="258">
        <v>1.1495878082217045E-3</v>
      </c>
      <c r="BE51" s="258">
        <v>1.3263617896110968E-4</v>
      </c>
      <c r="BF51" s="258">
        <v>1.9661112249332304E-4</v>
      </c>
      <c r="BG51" s="258">
        <v>3.0142251716547849E-4</v>
      </c>
      <c r="BH51" s="258">
        <v>1.4754621830233763E-3</v>
      </c>
      <c r="BI51" s="258">
        <v>1.4002537960005251E-4</v>
      </c>
      <c r="BJ51" s="258">
        <v>1.8078567326711614E-4</v>
      </c>
      <c r="BK51" s="258">
        <v>3.4176933987252006E-5</v>
      </c>
      <c r="BL51" s="258">
        <v>3.817281293041329E-4</v>
      </c>
      <c r="BM51" s="258">
        <v>0</v>
      </c>
      <c r="BN51" s="258">
        <v>3.487445197289757E-5</v>
      </c>
      <c r="BO51" s="258">
        <v>0</v>
      </c>
      <c r="BP51" s="258">
        <v>0</v>
      </c>
      <c r="BQ51" s="258">
        <v>0</v>
      </c>
      <c r="BR51" s="258">
        <v>1.0115349869023659E-4</v>
      </c>
      <c r="BS51" s="258">
        <v>2.8224668360146768E-5</v>
      </c>
      <c r="BT51" s="258">
        <v>6.6333398969775908E-4</v>
      </c>
      <c r="BU51" s="258">
        <v>1.2673001558175715E-5</v>
      </c>
      <c r="BV51" s="258">
        <v>0</v>
      </c>
      <c r="BW51" s="258">
        <v>0</v>
      </c>
      <c r="BX51" s="258">
        <v>0</v>
      </c>
      <c r="BY51" s="258">
        <v>0</v>
      </c>
      <c r="BZ51" s="258">
        <v>1.4658823218989626E-6</v>
      </c>
      <c r="CA51" s="258">
        <v>0</v>
      </c>
      <c r="CB51" s="258">
        <v>6.8128708756582936E-6</v>
      </c>
      <c r="CC51" s="258">
        <v>0</v>
      </c>
      <c r="CD51" s="258">
        <v>3.9016777214202108E-4</v>
      </c>
      <c r="CE51" s="258">
        <v>6.045355277972992E-5</v>
      </c>
      <c r="CF51" s="258">
        <v>3.2335461006667575E-5</v>
      </c>
      <c r="CG51" s="258">
        <v>4.3708681636890129E-5</v>
      </c>
      <c r="CH51" s="258">
        <v>1.4342704583313698E-5</v>
      </c>
      <c r="CI51" s="258">
        <v>2.0269380061010833E-5</v>
      </c>
      <c r="CJ51" s="258">
        <v>0</v>
      </c>
      <c r="CK51" s="258">
        <v>1.3586956521739131E-4</v>
      </c>
      <c r="CL51" s="258">
        <v>1.6552376448332939E-3</v>
      </c>
      <c r="CM51" s="258">
        <v>3.4289399789700832E-3</v>
      </c>
      <c r="CN51" s="258">
        <v>0</v>
      </c>
      <c r="CO51" s="258">
        <v>0</v>
      </c>
      <c r="CP51" s="258">
        <v>1.5438804093594284E-2</v>
      </c>
      <c r="CQ51" s="258">
        <v>8.9774161874035634E-3</v>
      </c>
      <c r="CR51" s="258">
        <v>3.5418113269317592E-3</v>
      </c>
      <c r="CS51" s="258">
        <v>2.3945752387678422E-3</v>
      </c>
      <c r="CT51" s="258">
        <v>0</v>
      </c>
      <c r="CU51" s="258">
        <v>2.0271299770126109E-3</v>
      </c>
      <c r="CV51" s="258">
        <v>0</v>
      </c>
      <c r="CW51" s="258">
        <v>2.5324659503447602E-2</v>
      </c>
      <c r="CX51" s="258">
        <v>3.1538893681956701E-4</v>
      </c>
      <c r="CY51" s="258">
        <v>3.8235800179708263E-5</v>
      </c>
      <c r="CZ51" s="258">
        <v>0</v>
      </c>
      <c r="DA51" s="258">
        <v>6.9274145503415216E-6</v>
      </c>
      <c r="DB51" s="258">
        <v>4.1352299052615452E-3</v>
      </c>
      <c r="DC51" s="258">
        <v>8.4485887727642536E-3</v>
      </c>
      <c r="DD51" s="258">
        <v>2.7666925629090555E-4</v>
      </c>
      <c r="DE51" s="258">
        <v>2.3449759137944278E-2</v>
      </c>
      <c r="DF51" s="259">
        <v>0</v>
      </c>
      <c r="DG51" s="260"/>
      <c r="DH51" s="3"/>
      <c r="DI51" s="3"/>
      <c r="DJ51" s="3"/>
      <c r="DK51" s="3"/>
      <c r="DL51" s="3"/>
      <c r="DM51" s="3"/>
      <c r="DN51" s="3"/>
      <c r="DO51" s="3"/>
      <c r="DP51" s="3"/>
      <c r="DQ51" s="260"/>
      <c r="DR51" s="260"/>
      <c r="DS51" s="260"/>
      <c r="DT51" s="260"/>
      <c r="DU51" s="260"/>
      <c r="DV51" s="260"/>
      <c r="DW51" s="260"/>
      <c r="DX51" s="260"/>
      <c r="DY51" s="260"/>
      <c r="DZ51" s="260"/>
      <c r="EA51" s="260"/>
      <c r="EB51" s="260"/>
      <c r="EC51" s="260"/>
      <c r="ED51" s="260"/>
      <c r="EE51" s="260"/>
      <c r="EF51" s="260"/>
      <c r="EG51" s="260"/>
      <c r="EH51" s="260"/>
      <c r="EI51" s="260"/>
      <c r="EJ51" s="260"/>
      <c r="EK51" s="260"/>
      <c r="EL51" s="260"/>
      <c r="EM51" s="260"/>
      <c r="EN51" s="260"/>
      <c r="EO51" s="260"/>
      <c r="EP51" s="260"/>
      <c r="EQ51" s="260"/>
      <c r="ER51" s="260"/>
      <c r="ES51" s="260"/>
      <c r="ET51" s="260"/>
      <c r="EU51" s="260"/>
      <c r="EV51" s="260"/>
      <c r="EW51" s="260"/>
      <c r="EX51" s="260"/>
      <c r="EY51" s="260"/>
      <c r="EZ51" s="260"/>
      <c r="FA51" s="260"/>
      <c r="FB51" s="260"/>
      <c r="FC51" s="260"/>
      <c r="FD51" s="260"/>
      <c r="FE51" s="260"/>
      <c r="FF51" s="260"/>
      <c r="FG51" s="260"/>
      <c r="FH51" s="260"/>
      <c r="FI51" s="260"/>
      <c r="FJ51" s="260"/>
      <c r="FK51" s="260"/>
      <c r="FL51" s="260"/>
      <c r="FM51" s="260"/>
      <c r="FN51" s="260"/>
    </row>
    <row r="52" spans="1:170" ht="19.899999999999999" customHeight="1">
      <c r="A52" s="261" t="s">
        <v>196</v>
      </c>
      <c r="B52" s="262" t="s">
        <v>195</v>
      </c>
      <c r="C52" s="263">
        <v>0</v>
      </c>
      <c r="D52" s="258">
        <v>0</v>
      </c>
      <c r="E52" s="258">
        <v>0</v>
      </c>
      <c r="F52" s="258">
        <v>0</v>
      </c>
      <c r="G52" s="258">
        <v>0</v>
      </c>
      <c r="H52" s="258">
        <v>0</v>
      </c>
      <c r="I52" s="258">
        <v>0</v>
      </c>
      <c r="J52" s="258">
        <v>0</v>
      </c>
      <c r="K52" s="258">
        <v>0</v>
      </c>
      <c r="L52" s="258">
        <v>0</v>
      </c>
      <c r="M52" s="258">
        <v>0</v>
      </c>
      <c r="N52" s="258">
        <v>0</v>
      </c>
      <c r="O52" s="258">
        <v>0</v>
      </c>
      <c r="P52" s="258">
        <v>0</v>
      </c>
      <c r="Q52" s="258">
        <v>0</v>
      </c>
      <c r="R52" s="258">
        <v>0</v>
      </c>
      <c r="S52" s="258">
        <v>0</v>
      </c>
      <c r="T52" s="258">
        <v>0</v>
      </c>
      <c r="U52" s="258">
        <v>0</v>
      </c>
      <c r="V52" s="258">
        <v>0</v>
      </c>
      <c r="W52" s="258">
        <v>0</v>
      </c>
      <c r="X52" s="258">
        <v>0</v>
      </c>
      <c r="Y52" s="258">
        <v>0</v>
      </c>
      <c r="Z52" s="258">
        <v>0</v>
      </c>
      <c r="AA52" s="258">
        <v>0</v>
      </c>
      <c r="AB52" s="258">
        <v>0</v>
      </c>
      <c r="AC52" s="258">
        <v>0</v>
      </c>
      <c r="AD52" s="258">
        <v>0</v>
      </c>
      <c r="AE52" s="258">
        <v>0</v>
      </c>
      <c r="AF52" s="258">
        <v>0</v>
      </c>
      <c r="AG52" s="258">
        <v>0</v>
      </c>
      <c r="AH52" s="258">
        <v>0</v>
      </c>
      <c r="AI52" s="258">
        <v>0</v>
      </c>
      <c r="AJ52" s="258">
        <v>0</v>
      </c>
      <c r="AK52" s="258">
        <v>0</v>
      </c>
      <c r="AL52" s="258">
        <v>0</v>
      </c>
      <c r="AM52" s="258">
        <v>0</v>
      </c>
      <c r="AN52" s="258">
        <v>0</v>
      </c>
      <c r="AO52" s="258">
        <v>0</v>
      </c>
      <c r="AP52" s="258">
        <v>0</v>
      </c>
      <c r="AQ52" s="258">
        <v>0</v>
      </c>
      <c r="AR52" s="258">
        <v>0</v>
      </c>
      <c r="AS52" s="258">
        <v>7.9504818060218926E-4</v>
      </c>
      <c r="AT52" s="258">
        <v>6.5449208122672728E-4</v>
      </c>
      <c r="AU52" s="258">
        <v>1.0996267530934711E-3</v>
      </c>
      <c r="AV52" s="258">
        <v>7.3452964448225105E-2</v>
      </c>
      <c r="AW52" s="258">
        <v>9.6490959396408268E-2</v>
      </c>
      <c r="AX52" s="258">
        <v>4.586133333333333E-2</v>
      </c>
      <c r="AY52" s="258">
        <v>5.0404475777859455E-2</v>
      </c>
      <c r="AZ52" s="258">
        <v>0.12165970772442589</v>
      </c>
      <c r="BA52" s="258">
        <v>0.18940353722191253</v>
      </c>
      <c r="BB52" s="258">
        <v>7.3620846512461049E-2</v>
      </c>
      <c r="BC52" s="258">
        <v>0.12840218148804081</v>
      </c>
      <c r="BD52" s="258">
        <v>0.20779875451074895</v>
      </c>
      <c r="BE52" s="258">
        <v>0</v>
      </c>
      <c r="BF52" s="258">
        <v>0</v>
      </c>
      <c r="BG52" s="258">
        <v>9.703012582542133E-3</v>
      </c>
      <c r="BH52" s="258">
        <v>0</v>
      </c>
      <c r="BI52" s="258">
        <v>1.4221327615630333E-3</v>
      </c>
      <c r="BJ52" s="258">
        <v>5.8702171554969483E-3</v>
      </c>
      <c r="BK52" s="258">
        <v>0</v>
      </c>
      <c r="BL52" s="258">
        <v>0</v>
      </c>
      <c r="BM52" s="258">
        <v>0</v>
      </c>
      <c r="BN52" s="258">
        <v>0</v>
      </c>
      <c r="BO52" s="258">
        <v>0</v>
      </c>
      <c r="BP52" s="258">
        <v>0</v>
      </c>
      <c r="BQ52" s="258">
        <v>0</v>
      </c>
      <c r="BR52" s="258">
        <v>0</v>
      </c>
      <c r="BS52" s="258">
        <v>0</v>
      </c>
      <c r="BT52" s="258">
        <v>0</v>
      </c>
      <c r="BU52" s="258">
        <v>0</v>
      </c>
      <c r="BV52" s="258">
        <v>0</v>
      </c>
      <c r="BW52" s="258">
        <v>0</v>
      </c>
      <c r="BX52" s="258">
        <v>0</v>
      </c>
      <c r="BY52" s="258">
        <v>0</v>
      </c>
      <c r="BZ52" s="258">
        <v>0</v>
      </c>
      <c r="CA52" s="258">
        <v>0</v>
      </c>
      <c r="CB52" s="258">
        <v>0</v>
      </c>
      <c r="CC52" s="258">
        <v>0</v>
      </c>
      <c r="CD52" s="258">
        <v>0</v>
      </c>
      <c r="CE52" s="258">
        <v>0</v>
      </c>
      <c r="CF52" s="258">
        <v>0</v>
      </c>
      <c r="CG52" s="258">
        <v>0</v>
      </c>
      <c r="CH52" s="258">
        <v>0</v>
      </c>
      <c r="CI52" s="258">
        <v>0</v>
      </c>
      <c r="CJ52" s="258">
        <v>0</v>
      </c>
      <c r="CK52" s="258">
        <v>0</v>
      </c>
      <c r="CL52" s="258">
        <v>0</v>
      </c>
      <c r="CM52" s="258">
        <v>0</v>
      </c>
      <c r="CN52" s="258">
        <v>0</v>
      </c>
      <c r="CO52" s="258">
        <v>4.9866617638386365E-5</v>
      </c>
      <c r="CP52" s="258">
        <v>0</v>
      </c>
      <c r="CQ52" s="258">
        <v>0</v>
      </c>
      <c r="CR52" s="258">
        <v>0</v>
      </c>
      <c r="CS52" s="258">
        <v>0</v>
      </c>
      <c r="CT52" s="258">
        <v>0</v>
      </c>
      <c r="CU52" s="258">
        <v>0</v>
      </c>
      <c r="CV52" s="258">
        <v>0</v>
      </c>
      <c r="CW52" s="258">
        <v>1.6371853909314622E-2</v>
      </c>
      <c r="CX52" s="258">
        <v>0</v>
      </c>
      <c r="CY52" s="258">
        <v>0</v>
      </c>
      <c r="CZ52" s="258">
        <v>0</v>
      </c>
      <c r="DA52" s="258">
        <v>0</v>
      </c>
      <c r="DB52" s="258">
        <v>0</v>
      </c>
      <c r="DC52" s="258">
        <v>0</v>
      </c>
      <c r="DD52" s="258">
        <v>0</v>
      </c>
      <c r="DE52" s="258">
        <v>0</v>
      </c>
      <c r="DF52" s="259">
        <v>0</v>
      </c>
      <c r="DG52" s="260"/>
      <c r="DH52" s="3"/>
      <c r="DI52" s="3"/>
      <c r="DJ52" s="3"/>
      <c r="DK52" s="3"/>
      <c r="DL52" s="3"/>
      <c r="DM52" s="3"/>
      <c r="DN52" s="3"/>
      <c r="DO52" s="3"/>
      <c r="DP52" s="3"/>
      <c r="DQ52" s="260"/>
      <c r="DR52" s="260"/>
      <c r="DS52" s="260"/>
      <c r="DT52" s="260"/>
      <c r="DU52" s="260"/>
      <c r="DV52" s="260"/>
      <c r="DW52" s="260"/>
      <c r="DX52" s="260"/>
      <c r="DY52" s="260"/>
      <c r="DZ52" s="260"/>
      <c r="EA52" s="260"/>
      <c r="EB52" s="260"/>
      <c r="EC52" s="260"/>
      <c r="ED52" s="260"/>
      <c r="EE52" s="260"/>
      <c r="EF52" s="260"/>
      <c r="EG52" s="260"/>
      <c r="EH52" s="260"/>
      <c r="EI52" s="260"/>
      <c r="EJ52" s="260"/>
      <c r="EK52" s="260"/>
      <c r="EL52" s="260"/>
      <c r="EM52" s="260"/>
      <c r="EN52" s="260"/>
      <c r="EO52" s="260"/>
      <c r="EP52" s="260"/>
      <c r="EQ52" s="260"/>
      <c r="ER52" s="260"/>
      <c r="ES52" s="260"/>
      <c r="ET52" s="260"/>
      <c r="EU52" s="260"/>
      <c r="EV52" s="260"/>
      <c r="EW52" s="260"/>
      <c r="EX52" s="260"/>
      <c r="EY52" s="260"/>
      <c r="EZ52" s="260"/>
      <c r="FA52" s="260"/>
      <c r="FB52" s="260"/>
      <c r="FC52" s="260"/>
      <c r="FD52" s="260"/>
      <c r="FE52" s="260"/>
      <c r="FF52" s="260"/>
      <c r="FG52" s="260"/>
      <c r="FH52" s="260"/>
      <c r="FI52" s="260"/>
      <c r="FJ52" s="260"/>
      <c r="FK52" s="260"/>
      <c r="FL52" s="260"/>
      <c r="FM52" s="260"/>
      <c r="FN52" s="260"/>
    </row>
    <row r="53" spans="1:170" ht="19.899999999999999" customHeight="1">
      <c r="A53" s="261" t="s">
        <v>194</v>
      </c>
      <c r="B53" s="262" t="s">
        <v>193</v>
      </c>
      <c r="C53" s="263">
        <v>0</v>
      </c>
      <c r="D53" s="258">
        <v>0</v>
      </c>
      <c r="E53" s="258">
        <v>0</v>
      </c>
      <c r="F53" s="258">
        <v>0</v>
      </c>
      <c r="G53" s="258">
        <v>0</v>
      </c>
      <c r="H53" s="258">
        <v>0</v>
      </c>
      <c r="I53" s="258">
        <v>0</v>
      </c>
      <c r="J53" s="258">
        <v>0</v>
      </c>
      <c r="K53" s="258">
        <v>0</v>
      </c>
      <c r="L53" s="258">
        <v>0</v>
      </c>
      <c r="M53" s="258">
        <v>0</v>
      </c>
      <c r="N53" s="258">
        <v>0</v>
      </c>
      <c r="O53" s="258">
        <v>0</v>
      </c>
      <c r="P53" s="258">
        <v>0</v>
      </c>
      <c r="Q53" s="258">
        <v>3.2115788121440498E-5</v>
      </c>
      <c r="R53" s="258">
        <v>0</v>
      </c>
      <c r="S53" s="258">
        <v>0</v>
      </c>
      <c r="T53" s="258">
        <v>1.4094243508258557E-4</v>
      </c>
      <c r="U53" s="258">
        <v>0</v>
      </c>
      <c r="V53" s="258">
        <v>7.9265054415459864E-6</v>
      </c>
      <c r="W53" s="258">
        <v>0</v>
      </c>
      <c r="X53" s="258">
        <v>0</v>
      </c>
      <c r="Y53" s="258">
        <v>0</v>
      </c>
      <c r="Z53" s="258">
        <v>0</v>
      </c>
      <c r="AA53" s="258">
        <v>9.4391493438611309E-6</v>
      </c>
      <c r="AB53" s="258">
        <v>3.495032975636125E-6</v>
      </c>
      <c r="AC53" s="258">
        <v>6.1703675502838673E-7</v>
      </c>
      <c r="AD53" s="258">
        <v>0</v>
      </c>
      <c r="AE53" s="258">
        <v>0</v>
      </c>
      <c r="AF53" s="258">
        <v>0</v>
      </c>
      <c r="AG53" s="258">
        <v>0</v>
      </c>
      <c r="AH53" s="258">
        <v>0</v>
      </c>
      <c r="AI53" s="258">
        <v>0</v>
      </c>
      <c r="AJ53" s="258">
        <v>0</v>
      </c>
      <c r="AK53" s="258">
        <v>0</v>
      </c>
      <c r="AL53" s="258">
        <v>0</v>
      </c>
      <c r="AM53" s="258">
        <v>0</v>
      </c>
      <c r="AN53" s="258">
        <v>0</v>
      </c>
      <c r="AO53" s="258">
        <v>0</v>
      </c>
      <c r="AP53" s="258">
        <v>0</v>
      </c>
      <c r="AQ53" s="258">
        <v>5.7729194212182723E-4</v>
      </c>
      <c r="AR53" s="258">
        <v>0</v>
      </c>
      <c r="AS53" s="258">
        <v>7.3772281822400568E-3</v>
      </c>
      <c r="AT53" s="258">
        <v>3.148532911463487E-3</v>
      </c>
      <c r="AU53" s="258">
        <v>7.110097400933971E-3</v>
      </c>
      <c r="AV53" s="258">
        <v>4.8235013479879199E-2</v>
      </c>
      <c r="AW53" s="258">
        <v>0.18125108477033497</v>
      </c>
      <c r="AX53" s="258">
        <v>0.21642666666666666</v>
      </c>
      <c r="AY53" s="258">
        <v>4.1074988584093468E-2</v>
      </c>
      <c r="AZ53" s="258">
        <v>2.7244258872651358E-2</v>
      </c>
      <c r="BA53" s="258">
        <v>0.13926417675974256</v>
      </c>
      <c r="BB53" s="258">
        <v>3.4967309478130114E-2</v>
      </c>
      <c r="BC53" s="258">
        <v>0.14284313788172312</v>
      </c>
      <c r="BD53" s="258">
        <v>0.12868621170858258</v>
      </c>
      <c r="BE53" s="258">
        <v>6.7016174632981735E-4</v>
      </c>
      <c r="BF53" s="258">
        <v>6.0545200805186856E-4</v>
      </c>
      <c r="BG53" s="258">
        <v>1.0142415979499983E-2</v>
      </c>
      <c r="BH53" s="258">
        <v>3.5895572512359749E-3</v>
      </c>
      <c r="BI53" s="258">
        <v>7.5263641535028227E-4</v>
      </c>
      <c r="BJ53" s="258">
        <v>1.2229619073951974E-3</v>
      </c>
      <c r="BK53" s="258">
        <v>0</v>
      </c>
      <c r="BL53" s="258">
        <v>6.4761522534273442E-4</v>
      </c>
      <c r="BM53" s="258">
        <v>2.1393387184430928E-4</v>
      </c>
      <c r="BN53" s="258">
        <v>3.9856516540454363E-5</v>
      </c>
      <c r="BO53" s="258">
        <v>5.3521920794693477E-6</v>
      </c>
      <c r="BP53" s="258">
        <v>3.697707482989005E-6</v>
      </c>
      <c r="BQ53" s="258">
        <v>1.7883776910613307E-6</v>
      </c>
      <c r="BR53" s="258">
        <v>2.441636175281573E-5</v>
      </c>
      <c r="BS53" s="258">
        <v>0</v>
      </c>
      <c r="BT53" s="258">
        <v>2.5963540296448486E-5</v>
      </c>
      <c r="BU53" s="258">
        <v>4.5260719850627556E-5</v>
      </c>
      <c r="BV53" s="258">
        <v>0</v>
      </c>
      <c r="BW53" s="258">
        <v>0</v>
      </c>
      <c r="BX53" s="258">
        <v>0</v>
      </c>
      <c r="BY53" s="258">
        <v>2.3738872403560832E-5</v>
      </c>
      <c r="BZ53" s="258">
        <v>0</v>
      </c>
      <c r="CA53" s="258">
        <v>0</v>
      </c>
      <c r="CB53" s="258">
        <v>4.5419139171055294E-6</v>
      </c>
      <c r="CC53" s="258">
        <v>0</v>
      </c>
      <c r="CD53" s="258">
        <v>0</v>
      </c>
      <c r="CE53" s="258">
        <v>0</v>
      </c>
      <c r="CF53" s="258">
        <v>4.3113948008890099E-6</v>
      </c>
      <c r="CG53" s="258">
        <v>1.0927170409222532E-5</v>
      </c>
      <c r="CH53" s="258">
        <v>2.0079786416639177E-4</v>
      </c>
      <c r="CI53" s="258">
        <v>1.4391259843317692E-3</v>
      </c>
      <c r="CJ53" s="258">
        <v>5.4324506114496781E-4</v>
      </c>
      <c r="CK53" s="258">
        <v>2.7173913043478261E-4</v>
      </c>
      <c r="CL53" s="258">
        <v>4.1835676737544793E-3</v>
      </c>
      <c r="CM53" s="258">
        <v>1.70446391150739E-3</v>
      </c>
      <c r="CN53" s="258">
        <v>1.9932675877173644E-5</v>
      </c>
      <c r="CO53" s="258">
        <v>2.8926974457884821E-3</v>
      </c>
      <c r="CP53" s="258">
        <v>6.8479947188264727E-7</v>
      </c>
      <c r="CQ53" s="258">
        <v>0</v>
      </c>
      <c r="CR53" s="258">
        <v>3.9602810215412885E-6</v>
      </c>
      <c r="CS53" s="258">
        <v>0</v>
      </c>
      <c r="CT53" s="258">
        <v>0</v>
      </c>
      <c r="CU53" s="258">
        <v>4.4164051786767121E-6</v>
      </c>
      <c r="CV53" s="258">
        <v>0</v>
      </c>
      <c r="CW53" s="258">
        <v>7.6622079282703509E-2</v>
      </c>
      <c r="CX53" s="258">
        <v>3.8221677556639598E-5</v>
      </c>
      <c r="CY53" s="258">
        <v>0</v>
      </c>
      <c r="CZ53" s="258">
        <v>0</v>
      </c>
      <c r="DA53" s="258">
        <v>0</v>
      </c>
      <c r="DB53" s="258">
        <v>0</v>
      </c>
      <c r="DC53" s="258">
        <v>0</v>
      </c>
      <c r="DD53" s="258">
        <v>9.9600932264725997E-5</v>
      </c>
      <c r="DE53" s="258">
        <v>3.2052759214756782E-2</v>
      </c>
      <c r="DF53" s="259">
        <v>0</v>
      </c>
      <c r="DG53" s="260"/>
      <c r="DH53" s="3"/>
      <c r="DI53" s="3"/>
      <c r="DJ53" s="3"/>
      <c r="DK53" s="3"/>
      <c r="DL53" s="3"/>
      <c r="DM53" s="3"/>
      <c r="DN53" s="3"/>
      <c r="DO53" s="3"/>
      <c r="DP53" s="3"/>
      <c r="DQ53" s="260"/>
      <c r="DR53" s="260"/>
      <c r="DS53" s="260"/>
      <c r="DT53" s="260"/>
      <c r="DU53" s="260"/>
      <c r="DV53" s="260"/>
      <c r="DW53" s="260"/>
      <c r="DX53" s="260"/>
      <c r="DY53" s="260"/>
      <c r="DZ53" s="260"/>
      <c r="EA53" s="260"/>
      <c r="EB53" s="260"/>
      <c r="EC53" s="260"/>
      <c r="ED53" s="260"/>
      <c r="EE53" s="260"/>
      <c r="EF53" s="260"/>
      <c r="EG53" s="260"/>
      <c r="EH53" s="260"/>
      <c r="EI53" s="260"/>
      <c r="EJ53" s="260"/>
      <c r="EK53" s="260"/>
      <c r="EL53" s="260"/>
      <c r="EM53" s="260"/>
      <c r="EN53" s="260"/>
      <c r="EO53" s="260"/>
      <c r="EP53" s="260"/>
      <c r="EQ53" s="260"/>
      <c r="ER53" s="260"/>
      <c r="ES53" s="260"/>
      <c r="ET53" s="260"/>
      <c r="EU53" s="260"/>
      <c r="EV53" s="260"/>
      <c r="EW53" s="260"/>
      <c r="EX53" s="260"/>
      <c r="EY53" s="260"/>
      <c r="EZ53" s="260"/>
      <c r="FA53" s="260"/>
      <c r="FB53" s="260"/>
      <c r="FC53" s="260"/>
      <c r="FD53" s="260"/>
      <c r="FE53" s="260"/>
      <c r="FF53" s="260"/>
      <c r="FG53" s="260"/>
      <c r="FH53" s="260"/>
      <c r="FI53" s="260"/>
      <c r="FJ53" s="260"/>
      <c r="FK53" s="260"/>
      <c r="FL53" s="260"/>
      <c r="FM53" s="260"/>
      <c r="FN53" s="260"/>
    </row>
    <row r="54" spans="1:170" ht="19.899999999999999" customHeight="1">
      <c r="A54" s="261" t="s">
        <v>192</v>
      </c>
      <c r="B54" s="262" t="s">
        <v>191</v>
      </c>
      <c r="C54" s="263">
        <v>0</v>
      </c>
      <c r="D54" s="258">
        <v>0</v>
      </c>
      <c r="E54" s="258">
        <v>0</v>
      </c>
      <c r="F54" s="258">
        <v>0</v>
      </c>
      <c r="G54" s="258">
        <v>9.8000784006272053E-4</v>
      </c>
      <c r="H54" s="258">
        <v>0</v>
      </c>
      <c r="I54" s="258">
        <v>0</v>
      </c>
      <c r="J54" s="258">
        <v>0</v>
      </c>
      <c r="K54" s="258">
        <v>0</v>
      </c>
      <c r="L54" s="258">
        <v>0</v>
      </c>
      <c r="M54" s="258">
        <v>0</v>
      </c>
      <c r="N54" s="258">
        <v>0</v>
      </c>
      <c r="O54" s="258">
        <v>0</v>
      </c>
      <c r="P54" s="258">
        <v>0</v>
      </c>
      <c r="Q54" s="258">
        <v>1.3916841519290884E-4</v>
      </c>
      <c r="R54" s="258">
        <v>0</v>
      </c>
      <c r="S54" s="258">
        <v>0</v>
      </c>
      <c r="T54" s="258">
        <v>0</v>
      </c>
      <c r="U54" s="258">
        <v>0</v>
      </c>
      <c r="V54" s="258">
        <v>0</v>
      </c>
      <c r="W54" s="258">
        <v>0</v>
      </c>
      <c r="X54" s="258">
        <v>0</v>
      </c>
      <c r="Y54" s="258">
        <v>0</v>
      </c>
      <c r="Z54" s="258">
        <v>0</v>
      </c>
      <c r="AA54" s="258">
        <v>0</v>
      </c>
      <c r="AB54" s="258">
        <v>0</v>
      </c>
      <c r="AC54" s="258">
        <v>0</v>
      </c>
      <c r="AD54" s="258">
        <v>0</v>
      </c>
      <c r="AE54" s="258">
        <v>4.508108960993587E-6</v>
      </c>
      <c r="AF54" s="258">
        <v>0</v>
      </c>
      <c r="AG54" s="258">
        <v>0</v>
      </c>
      <c r="AH54" s="258">
        <v>0</v>
      </c>
      <c r="AI54" s="258">
        <v>0</v>
      </c>
      <c r="AJ54" s="258">
        <v>0</v>
      </c>
      <c r="AK54" s="258">
        <v>0</v>
      </c>
      <c r="AL54" s="258">
        <v>0</v>
      </c>
      <c r="AM54" s="258">
        <v>0</v>
      </c>
      <c r="AN54" s="258">
        <v>0</v>
      </c>
      <c r="AO54" s="258">
        <v>0</v>
      </c>
      <c r="AP54" s="258">
        <v>0</v>
      </c>
      <c r="AQ54" s="258">
        <v>3.7244641427214658E-5</v>
      </c>
      <c r="AR54" s="258">
        <v>3.9375246095288093E-4</v>
      </c>
      <c r="AS54" s="258">
        <v>2.5932902028225915E-4</v>
      </c>
      <c r="AT54" s="258">
        <v>2.06339278625799E-2</v>
      </c>
      <c r="AU54" s="258">
        <v>1.0860593134306267E-2</v>
      </c>
      <c r="AV54" s="258">
        <v>8.9138232898106524E-3</v>
      </c>
      <c r="AW54" s="258">
        <v>0</v>
      </c>
      <c r="AX54" s="258">
        <v>8.2666666666666663E-4</v>
      </c>
      <c r="AY54" s="258">
        <v>7.1550818418405035E-2</v>
      </c>
      <c r="AZ54" s="258">
        <v>1.1430062630480168E-2</v>
      </c>
      <c r="BA54" s="258">
        <v>6.9882937211777222E-3</v>
      </c>
      <c r="BB54" s="258">
        <v>5.232369037574066E-3</v>
      </c>
      <c r="BC54" s="258">
        <v>8.5865722122411402E-3</v>
      </c>
      <c r="BD54" s="258">
        <v>8.6741625529455878E-3</v>
      </c>
      <c r="BE54" s="258">
        <v>3.5734978952732657E-2</v>
      </c>
      <c r="BF54" s="258">
        <v>8.5498275977703934E-3</v>
      </c>
      <c r="BG54" s="258">
        <v>5.2978087322185355E-2</v>
      </c>
      <c r="BH54" s="258">
        <v>2.3188980279456942E-2</v>
      </c>
      <c r="BI54" s="258">
        <v>7.1719249113901895E-3</v>
      </c>
      <c r="BJ54" s="258">
        <v>2.1268902737307782E-5</v>
      </c>
      <c r="BK54" s="258">
        <v>0</v>
      </c>
      <c r="BL54" s="258">
        <v>2.029042350387201E-3</v>
      </c>
      <c r="BM54" s="258">
        <v>3.5730942943437744E-3</v>
      </c>
      <c r="BN54" s="258">
        <v>1.2305699481865286E-3</v>
      </c>
      <c r="BO54" s="258">
        <v>3.7982723123967475E-3</v>
      </c>
      <c r="BP54" s="258">
        <v>0</v>
      </c>
      <c r="BQ54" s="258">
        <v>0</v>
      </c>
      <c r="BR54" s="258">
        <v>0</v>
      </c>
      <c r="BS54" s="258">
        <v>0</v>
      </c>
      <c r="BT54" s="258">
        <v>0</v>
      </c>
      <c r="BU54" s="258">
        <v>0</v>
      </c>
      <c r="BV54" s="258">
        <v>0</v>
      </c>
      <c r="BW54" s="258">
        <v>0</v>
      </c>
      <c r="BX54" s="258">
        <v>0</v>
      </c>
      <c r="BY54" s="258">
        <v>1.2067260138476756E-4</v>
      </c>
      <c r="BZ54" s="258">
        <v>0</v>
      </c>
      <c r="CA54" s="258">
        <v>1.2042365040211464E-5</v>
      </c>
      <c r="CB54" s="258">
        <v>0</v>
      </c>
      <c r="CC54" s="258">
        <v>0</v>
      </c>
      <c r="CD54" s="258">
        <v>0</v>
      </c>
      <c r="CE54" s="258">
        <v>1.133504114619936E-5</v>
      </c>
      <c r="CF54" s="258">
        <v>0</v>
      </c>
      <c r="CG54" s="258">
        <v>0</v>
      </c>
      <c r="CH54" s="258">
        <v>1.0244788988081213E-6</v>
      </c>
      <c r="CI54" s="258">
        <v>0</v>
      </c>
      <c r="CJ54" s="258">
        <v>0</v>
      </c>
      <c r="CK54" s="258">
        <v>0</v>
      </c>
      <c r="CL54" s="258">
        <v>0</v>
      </c>
      <c r="CM54" s="258">
        <v>1.7153276533116973E-6</v>
      </c>
      <c r="CN54" s="258">
        <v>0</v>
      </c>
      <c r="CO54" s="258">
        <v>0</v>
      </c>
      <c r="CP54" s="258">
        <v>0</v>
      </c>
      <c r="CQ54" s="258">
        <v>0</v>
      </c>
      <c r="CR54" s="258">
        <v>0</v>
      </c>
      <c r="CS54" s="258">
        <v>0</v>
      </c>
      <c r="CT54" s="258">
        <v>0</v>
      </c>
      <c r="CU54" s="258">
        <v>0</v>
      </c>
      <c r="CV54" s="258">
        <v>0</v>
      </c>
      <c r="CW54" s="258">
        <v>1.9845040567209999E-2</v>
      </c>
      <c r="CX54" s="258">
        <v>0</v>
      </c>
      <c r="CY54" s="258">
        <v>0</v>
      </c>
      <c r="CZ54" s="258">
        <v>0</v>
      </c>
      <c r="DA54" s="258">
        <v>0</v>
      </c>
      <c r="DB54" s="258">
        <v>0</v>
      </c>
      <c r="DC54" s="258">
        <v>0</v>
      </c>
      <c r="DD54" s="258">
        <v>2.6560248603926934E-5</v>
      </c>
      <c r="DE54" s="258">
        <v>0</v>
      </c>
      <c r="DF54" s="259">
        <v>4.0949334896592151E-5</v>
      </c>
      <c r="DG54" s="260"/>
      <c r="DH54" s="3"/>
      <c r="DI54" s="3"/>
      <c r="DJ54" s="3"/>
      <c r="DK54" s="3"/>
      <c r="DL54" s="3"/>
      <c r="DM54" s="3"/>
      <c r="DN54" s="3"/>
      <c r="DO54" s="3"/>
      <c r="DP54" s="3"/>
      <c r="DQ54" s="260"/>
      <c r="DR54" s="260"/>
      <c r="DS54" s="260"/>
      <c r="DT54" s="260"/>
      <c r="DU54" s="260"/>
      <c r="DV54" s="260"/>
      <c r="DW54" s="260"/>
      <c r="DX54" s="260"/>
      <c r="DY54" s="260"/>
      <c r="DZ54" s="260"/>
      <c r="EA54" s="260"/>
      <c r="EB54" s="260"/>
      <c r="EC54" s="260"/>
      <c r="ED54" s="260"/>
      <c r="EE54" s="260"/>
      <c r="EF54" s="260"/>
      <c r="EG54" s="260"/>
      <c r="EH54" s="260"/>
      <c r="EI54" s="260"/>
      <c r="EJ54" s="260"/>
      <c r="EK54" s="260"/>
      <c r="EL54" s="260"/>
      <c r="EM54" s="260"/>
      <c r="EN54" s="260"/>
      <c r="EO54" s="260"/>
      <c r="EP54" s="260"/>
      <c r="EQ54" s="260"/>
      <c r="ER54" s="260"/>
      <c r="ES54" s="260"/>
      <c r="ET54" s="260"/>
      <c r="EU54" s="260"/>
      <c r="EV54" s="260"/>
      <c r="EW54" s="260"/>
      <c r="EX54" s="260"/>
      <c r="EY54" s="260"/>
      <c r="EZ54" s="260"/>
      <c r="FA54" s="260"/>
      <c r="FB54" s="260"/>
      <c r="FC54" s="260"/>
      <c r="FD54" s="260"/>
      <c r="FE54" s="260"/>
      <c r="FF54" s="260"/>
      <c r="FG54" s="260"/>
      <c r="FH54" s="260"/>
      <c r="FI54" s="260"/>
      <c r="FJ54" s="260"/>
      <c r="FK54" s="260"/>
      <c r="FL54" s="260"/>
      <c r="FM54" s="260"/>
      <c r="FN54" s="260"/>
    </row>
    <row r="55" spans="1:170" ht="19.899999999999999" customHeight="1">
      <c r="A55" s="261" t="s">
        <v>190</v>
      </c>
      <c r="B55" s="262" t="s">
        <v>189</v>
      </c>
      <c r="C55" s="263">
        <v>0</v>
      </c>
      <c r="D55" s="258">
        <v>0</v>
      </c>
      <c r="E55" s="258">
        <v>0</v>
      </c>
      <c r="F55" s="258">
        <v>0</v>
      </c>
      <c r="G55" s="258">
        <v>0</v>
      </c>
      <c r="H55" s="258">
        <v>0</v>
      </c>
      <c r="I55" s="258">
        <v>0</v>
      </c>
      <c r="J55" s="258">
        <v>0</v>
      </c>
      <c r="K55" s="258">
        <v>0</v>
      </c>
      <c r="L55" s="258">
        <v>0</v>
      </c>
      <c r="M55" s="258">
        <v>0</v>
      </c>
      <c r="N55" s="258">
        <v>0</v>
      </c>
      <c r="O55" s="258">
        <v>0</v>
      </c>
      <c r="P55" s="258">
        <v>0</v>
      </c>
      <c r="Q55" s="258">
        <v>0</v>
      </c>
      <c r="R55" s="258">
        <v>0</v>
      </c>
      <c r="S55" s="258">
        <v>0</v>
      </c>
      <c r="T55" s="258">
        <v>0</v>
      </c>
      <c r="U55" s="258">
        <v>0</v>
      </c>
      <c r="V55" s="258">
        <v>0</v>
      </c>
      <c r="W55" s="258">
        <v>0</v>
      </c>
      <c r="X55" s="258">
        <v>0</v>
      </c>
      <c r="Y55" s="258">
        <v>0</v>
      </c>
      <c r="Z55" s="258">
        <v>0</v>
      </c>
      <c r="AA55" s="258">
        <v>0</v>
      </c>
      <c r="AB55" s="258">
        <v>0</v>
      </c>
      <c r="AC55" s="258">
        <v>0</v>
      </c>
      <c r="AD55" s="258">
        <v>0</v>
      </c>
      <c r="AE55" s="258">
        <v>4.508108960993587E-6</v>
      </c>
      <c r="AF55" s="258">
        <v>0</v>
      </c>
      <c r="AG55" s="258">
        <v>0</v>
      </c>
      <c r="AH55" s="258">
        <v>0</v>
      </c>
      <c r="AI55" s="258">
        <v>0</v>
      </c>
      <c r="AJ55" s="258">
        <v>0</v>
      </c>
      <c r="AK55" s="258">
        <v>0</v>
      </c>
      <c r="AL55" s="258">
        <v>0</v>
      </c>
      <c r="AM55" s="258">
        <v>0</v>
      </c>
      <c r="AN55" s="258">
        <v>0</v>
      </c>
      <c r="AO55" s="258">
        <v>0</v>
      </c>
      <c r="AP55" s="258">
        <v>0</v>
      </c>
      <c r="AQ55" s="258">
        <v>0</v>
      </c>
      <c r="AR55" s="258">
        <v>0</v>
      </c>
      <c r="AS55" s="258">
        <v>0</v>
      </c>
      <c r="AT55" s="258">
        <v>0</v>
      </c>
      <c r="AU55" s="258">
        <v>0</v>
      </c>
      <c r="AV55" s="258">
        <v>0</v>
      </c>
      <c r="AW55" s="258">
        <v>0</v>
      </c>
      <c r="AX55" s="258">
        <v>0</v>
      </c>
      <c r="AY55" s="258">
        <v>0</v>
      </c>
      <c r="AZ55" s="258">
        <v>6.7432150313152403E-2</v>
      </c>
      <c r="BA55" s="258">
        <v>0</v>
      </c>
      <c r="BB55" s="258">
        <v>0</v>
      </c>
      <c r="BC55" s="258">
        <v>0</v>
      </c>
      <c r="BD55" s="258">
        <v>0</v>
      </c>
      <c r="BE55" s="258">
        <v>0</v>
      </c>
      <c r="BF55" s="258">
        <v>0</v>
      </c>
      <c r="BG55" s="258">
        <v>0</v>
      </c>
      <c r="BH55" s="258">
        <v>2.3122914808575297E-4</v>
      </c>
      <c r="BI55" s="258">
        <v>1.97348269373824E-3</v>
      </c>
      <c r="BJ55" s="258">
        <v>0</v>
      </c>
      <c r="BK55" s="258">
        <v>0</v>
      </c>
      <c r="BL55" s="258">
        <v>3.5240301733966964E-3</v>
      </c>
      <c r="BM55" s="258">
        <v>0</v>
      </c>
      <c r="BN55" s="258">
        <v>0</v>
      </c>
      <c r="BO55" s="258">
        <v>0</v>
      </c>
      <c r="BP55" s="258">
        <v>0</v>
      </c>
      <c r="BQ55" s="258">
        <v>0</v>
      </c>
      <c r="BR55" s="258">
        <v>0</v>
      </c>
      <c r="BS55" s="258">
        <v>0</v>
      </c>
      <c r="BT55" s="258">
        <v>0</v>
      </c>
      <c r="BU55" s="258">
        <v>0</v>
      </c>
      <c r="BV55" s="258">
        <v>0</v>
      </c>
      <c r="BW55" s="258">
        <v>0</v>
      </c>
      <c r="BX55" s="258">
        <v>0</v>
      </c>
      <c r="BY55" s="258">
        <v>0</v>
      </c>
      <c r="BZ55" s="258">
        <v>5.570352823216058E-5</v>
      </c>
      <c r="CA55" s="258">
        <v>0</v>
      </c>
      <c r="CB55" s="258">
        <v>0</v>
      </c>
      <c r="CC55" s="258">
        <v>0</v>
      </c>
      <c r="CD55" s="258">
        <v>0</v>
      </c>
      <c r="CE55" s="258">
        <v>0</v>
      </c>
      <c r="CF55" s="258">
        <v>0</v>
      </c>
      <c r="CG55" s="258">
        <v>0</v>
      </c>
      <c r="CH55" s="258">
        <v>0</v>
      </c>
      <c r="CI55" s="258">
        <v>0</v>
      </c>
      <c r="CJ55" s="258">
        <v>0</v>
      </c>
      <c r="CK55" s="258">
        <v>0</v>
      </c>
      <c r="CL55" s="258">
        <v>6.730087127344162E-4</v>
      </c>
      <c r="CM55" s="258">
        <v>4.7457398408290295E-4</v>
      </c>
      <c r="CN55" s="258">
        <v>0</v>
      </c>
      <c r="CO55" s="258">
        <v>0</v>
      </c>
      <c r="CP55" s="258">
        <v>0</v>
      </c>
      <c r="CQ55" s="258">
        <v>0</v>
      </c>
      <c r="CR55" s="258">
        <v>0</v>
      </c>
      <c r="CS55" s="258">
        <v>0</v>
      </c>
      <c r="CT55" s="258">
        <v>0</v>
      </c>
      <c r="CU55" s="258">
        <v>1.1261833205625617E-4</v>
      </c>
      <c r="CV55" s="258">
        <v>0</v>
      </c>
      <c r="CW55" s="258">
        <v>9.513193480008772E-3</v>
      </c>
      <c r="CX55" s="258">
        <v>1.2980947094707789E-5</v>
      </c>
      <c r="CY55" s="258">
        <v>0</v>
      </c>
      <c r="CZ55" s="258">
        <v>0</v>
      </c>
      <c r="DA55" s="258">
        <v>0</v>
      </c>
      <c r="DB55" s="258">
        <v>1.7352190883113841E-4</v>
      </c>
      <c r="DC55" s="258">
        <v>0</v>
      </c>
      <c r="DD55" s="258">
        <v>6.6400621509817335E-6</v>
      </c>
      <c r="DE55" s="258">
        <v>0</v>
      </c>
      <c r="DF55" s="259">
        <v>0</v>
      </c>
      <c r="DG55" s="260"/>
      <c r="DH55" s="3"/>
      <c r="DI55" s="3"/>
      <c r="DJ55" s="3"/>
      <c r="DK55" s="3"/>
      <c r="DL55" s="3"/>
      <c r="DM55" s="3"/>
      <c r="DN55" s="3"/>
      <c r="DO55" s="3"/>
      <c r="DP55" s="3"/>
      <c r="DQ55" s="260"/>
      <c r="DR55" s="260"/>
      <c r="DS55" s="260"/>
      <c r="DT55" s="260"/>
      <c r="DU55" s="260"/>
      <c r="DV55" s="260"/>
      <c r="DW55" s="260"/>
      <c r="DX55" s="260"/>
      <c r="DY55" s="260"/>
      <c r="DZ55" s="260"/>
      <c r="EA55" s="260"/>
      <c r="EB55" s="260"/>
      <c r="EC55" s="260"/>
      <c r="ED55" s="260"/>
      <c r="EE55" s="260"/>
      <c r="EF55" s="260"/>
      <c r="EG55" s="260"/>
      <c r="EH55" s="260"/>
      <c r="EI55" s="260"/>
      <c r="EJ55" s="260"/>
      <c r="EK55" s="260"/>
      <c r="EL55" s="260"/>
      <c r="EM55" s="260"/>
      <c r="EN55" s="260"/>
      <c r="EO55" s="260"/>
      <c r="EP55" s="260"/>
      <c r="EQ55" s="260"/>
      <c r="ER55" s="260"/>
      <c r="ES55" s="260"/>
      <c r="ET55" s="260"/>
      <c r="EU55" s="260"/>
      <c r="EV55" s="260"/>
      <c r="EW55" s="260"/>
      <c r="EX55" s="260"/>
      <c r="EY55" s="260"/>
      <c r="EZ55" s="260"/>
      <c r="FA55" s="260"/>
      <c r="FB55" s="260"/>
      <c r="FC55" s="260"/>
      <c r="FD55" s="260"/>
      <c r="FE55" s="260"/>
      <c r="FF55" s="260"/>
      <c r="FG55" s="260"/>
      <c r="FH55" s="260"/>
      <c r="FI55" s="260"/>
      <c r="FJ55" s="260"/>
      <c r="FK55" s="260"/>
      <c r="FL55" s="260"/>
      <c r="FM55" s="260"/>
      <c r="FN55" s="260"/>
    </row>
    <row r="56" spans="1:170" ht="19.899999999999999" customHeight="1">
      <c r="A56" s="261" t="s">
        <v>188</v>
      </c>
      <c r="B56" s="262" t="s">
        <v>187</v>
      </c>
      <c r="C56" s="263">
        <v>0</v>
      </c>
      <c r="D56" s="258">
        <v>0</v>
      </c>
      <c r="E56" s="258">
        <v>0</v>
      </c>
      <c r="F56" s="258">
        <v>0</v>
      </c>
      <c r="G56" s="258">
        <v>0</v>
      </c>
      <c r="H56" s="258">
        <v>0</v>
      </c>
      <c r="I56" s="258">
        <v>0</v>
      </c>
      <c r="J56" s="258">
        <v>0</v>
      </c>
      <c r="K56" s="258">
        <v>0</v>
      </c>
      <c r="L56" s="258">
        <v>0</v>
      </c>
      <c r="M56" s="258">
        <v>0</v>
      </c>
      <c r="N56" s="258">
        <v>0</v>
      </c>
      <c r="O56" s="258">
        <v>0</v>
      </c>
      <c r="P56" s="258">
        <v>0</v>
      </c>
      <c r="Q56" s="258">
        <v>0</v>
      </c>
      <c r="R56" s="258">
        <v>0</v>
      </c>
      <c r="S56" s="258">
        <v>0</v>
      </c>
      <c r="T56" s="258">
        <v>0</v>
      </c>
      <c r="U56" s="258">
        <v>0</v>
      </c>
      <c r="V56" s="258">
        <v>0</v>
      </c>
      <c r="W56" s="258">
        <v>0</v>
      </c>
      <c r="X56" s="258">
        <v>0</v>
      </c>
      <c r="Y56" s="258">
        <v>0</v>
      </c>
      <c r="Z56" s="258">
        <v>0</v>
      </c>
      <c r="AA56" s="258">
        <v>0</v>
      </c>
      <c r="AB56" s="258">
        <v>0</v>
      </c>
      <c r="AC56" s="258">
        <v>0</v>
      </c>
      <c r="AD56" s="258">
        <v>0</v>
      </c>
      <c r="AE56" s="258">
        <v>0</v>
      </c>
      <c r="AF56" s="258">
        <v>0</v>
      </c>
      <c r="AG56" s="258">
        <v>0</v>
      </c>
      <c r="AH56" s="258">
        <v>0</v>
      </c>
      <c r="AI56" s="258">
        <v>0</v>
      </c>
      <c r="AJ56" s="258">
        <v>0</v>
      </c>
      <c r="AK56" s="258">
        <v>0</v>
      </c>
      <c r="AL56" s="258">
        <v>0</v>
      </c>
      <c r="AM56" s="258">
        <v>0</v>
      </c>
      <c r="AN56" s="258">
        <v>0</v>
      </c>
      <c r="AO56" s="258">
        <v>0</v>
      </c>
      <c r="AP56" s="258">
        <v>0</v>
      </c>
      <c r="AQ56" s="258">
        <v>0</v>
      </c>
      <c r="AR56" s="258">
        <v>0</v>
      </c>
      <c r="AS56" s="258">
        <v>0</v>
      </c>
      <c r="AT56" s="258">
        <v>1.365138808475866E-3</v>
      </c>
      <c r="AU56" s="258">
        <v>3.3045728913067818E-3</v>
      </c>
      <c r="AV56" s="258">
        <v>5.7835207914196853E-3</v>
      </c>
      <c r="AW56" s="258">
        <v>0</v>
      </c>
      <c r="AX56" s="258">
        <v>0</v>
      </c>
      <c r="AY56" s="258">
        <v>4.0874514127880431E-3</v>
      </c>
      <c r="AZ56" s="258">
        <v>0</v>
      </c>
      <c r="BA56" s="258">
        <v>3.47894390107941E-2</v>
      </c>
      <c r="BB56" s="258">
        <v>0</v>
      </c>
      <c r="BC56" s="258">
        <v>5.0296129116130775E-4</v>
      </c>
      <c r="BD56" s="258">
        <v>1.7827832320015737E-4</v>
      </c>
      <c r="BE56" s="258">
        <v>1.3961703048537861E-5</v>
      </c>
      <c r="BF56" s="258">
        <v>0</v>
      </c>
      <c r="BG56" s="258">
        <v>2.4639442820066362E-6</v>
      </c>
      <c r="BH56" s="258">
        <v>3.6886554575584402E-3</v>
      </c>
      <c r="BI56" s="258">
        <v>2.9317813853760994E-4</v>
      </c>
      <c r="BJ56" s="258">
        <v>0</v>
      </c>
      <c r="BK56" s="258">
        <v>0</v>
      </c>
      <c r="BL56" s="258">
        <v>1.7102514753769395E-4</v>
      </c>
      <c r="BM56" s="258">
        <v>4.9164927069810207E-5</v>
      </c>
      <c r="BN56" s="258">
        <v>3.553872724857181E-4</v>
      </c>
      <c r="BO56" s="258">
        <v>7.4395469904623942E-4</v>
      </c>
      <c r="BP56" s="258">
        <v>0</v>
      </c>
      <c r="BQ56" s="258">
        <v>0</v>
      </c>
      <c r="BR56" s="258">
        <v>0</v>
      </c>
      <c r="BS56" s="258">
        <v>0</v>
      </c>
      <c r="BT56" s="258">
        <v>0</v>
      </c>
      <c r="BU56" s="258">
        <v>0</v>
      </c>
      <c r="BV56" s="258">
        <v>0</v>
      </c>
      <c r="BW56" s="258">
        <v>0</v>
      </c>
      <c r="BX56" s="258">
        <v>0</v>
      </c>
      <c r="BY56" s="258">
        <v>1.5825914935707219E-5</v>
      </c>
      <c r="BZ56" s="258">
        <v>0</v>
      </c>
      <c r="CA56" s="258">
        <v>0</v>
      </c>
      <c r="CB56" s="258">
        <v>0</v>
      </c>
      <c r="CC56" s="258">
        <v>0</v>
      </c>
      <c r="CD56" s="258">
        <v>0</v>
      </c>
      <c r="CE56" s="258">
        <v>0</v>
      </c>
      <c r="CF56" s="258">
        <v>0</v>
      </c>
      <c r="CG56" s="258">
        <v>0</v>
      </c>
      <c r="CH56" s="258">
        <v>0</v>
      </c>
      <c r="CI56" s="258">
        <v>0</v>
      </c>
      <c r="CJ56" s="258">
        <v>7.610504525713358E-6</v>
      </c>
      <c r="CK56" s="258">
        <v>0</v>
      </c>
      <c r="CL56" s="258">
        <v>0</v>
      </c>
      <c r="CM56" s="258">
        <v>6.6669068125381307E-4</v>
      </c>
      <c r="CN56" s="258">
        <v>0</v>
      </c>
      <c r="CO56" s="258">
        <v>0</v>
      </c>
      <c r="CP56" s="258">
        <v>6.3001551413203552E-5</v>
      </c>
      <c r="CQ56" s="258">
        <v>0</v>
      </c>
      <c r="CR56" s="258">
        <v>0</v>
      </c>
      <c r="CS56" s="258">
        <v>0</v>
      </c>
      <c r="CT56" s="258">
        <v>0</v>
      </c>
      <c r="CU56" s="258">
        <v>0</v>
      </c>
      <c r="CV56" s="258">
        <v>0</v>
      </c>
      <c r="CW56" s="258">
        <v>3.2648685524937259E-3</v>
      </c>
      <c r="CX56" s="258">
        <v>1.01684085575211E-4</v>
      </c>
      <c r="CY56" s="258">
        <v>0</v>
      </c>
      <c r="CZ56" s="258">
        <v>0</v>
      </c>
      <c r="DA56" s="258">
        <v>0</v>
      </c>
      <c r="DB56" s="258">
        <v>0</v>
      </c>
      <c r="DC56" s="258">
        <v>0</v>
      </c>
      <c r="DD56" s="258">
        <v>0</v>
      </c>
      <c r="DE56" s="258">
        <v>0</v>
      </c>
      <c r="DF56" s="259">
        <v>0</v>
      </c>
      <c r="DG56" s="260"/>
      <c r="DH56" s="3"/>
      <c r="DI56" s="3"/>
      <c r="DJ56" s="3"/>
      <c r="DK56" s="3"/>
      <c r="DL56" s="3"/>
      <c r="DM56" s="3"/>
      <c r="DN56" s="3"/>
      <c r="DO56" s="3"/>
      <c r="DP56" s="3"/>
      <c r="DQ56" s="260"/>
      <c r="DR56" s="260"/>
      <c r="DS56" s="260"/>
      <c r="DT56" s="260"/>
      <c r="DU56" s="260"/>
      <c r="DV56" s="260"/>
      <c r="DW56" s="260"/>
      <c r="DX56" s="260"/>
      <c r="DY56" s="260"/>
      <c r="DZ56" s="260"/>
      <c r="EA56" s="260"/>
      <c r="EB56" s="260"/>
      <c r="EC56" s="260"/>
      <c r="ED56" s="260"/>
      <c r="EE56" s="260"/>
      <c r="EF56" s="260"/>
      <c r="EG56" s="260"/>
      <c r="EH56" s="260"/>
      <c r="EI56" s="260"/>
      <c r="EJ56" s="260"/>
      <c r="EK56" s="260"/>
      <c r="EL56" s="260"/>
      <c r="EM56" s="260"/>
      <c r="EN56" s="260"/>
      <c r="EO56" s="260"/>
      <c r="EP56" s="260"/>
      <c r="EQ56" s="260"/>
      <c r="ER56" s="260"/>
      <c r="ES56" s="260"/>
      <c r="ET56" s="260"/>
      <c r="EU56" s="260"/>
      <c r="EV56" s="260"/>
      <c r="EW56" s="260"/>
      <c r="EX56" s="260"/>
      <c r="EY56" s="260"/>
      <c r="EZ56" s="260"/>
      <c r="FA56" s="260"/>
      <c r="FB56" s="260"/>
      <c r="FC56" s="260"/>
      <c r="FD56" s="260"/>
      <c r="FE56" s="260"/>
      <c r="FF56" s="260"/>
      <c r="FG56" s="260"/>
      <c r="FH56" s="260"/>
      <c r="FI56" s="260"/>
      <c r="FJ56" s="260"/>
      <c r="FK56" s="260"/>
      <c r="FL56" s="260"/>
      <c r="FM56" s="260"/>
      <c r="FN56" s="260"/>
    </row>
    <row r="57" spans="1:170" ht="19.899999999999999" customHeight="1">
      <c r="A57" s="261" t="s">
        <v>186</v>
      </c>
      <c r="B57" s="262" t="s">
        <v>185</v>
      </c>
      <c r="C57" s="263">
        <v>0</v>
      </c>
      <c r="D57" s="258">
        <v>0</v>
      </c>
      <c r="E57" s="258">
        <v>0</v>
      </c>
      <c r="F57" s="258">
        <v>0</v>
      </c>
      <c r="G57" s="258">
        <v>7.840062720501764E-4</v>
      </c>
      <c r="H57" s="258">
        <v>0</v>
      </c>
      <c r="I57" s="258">
        <v>0</v>
      </c>
      <c r="J57" s="258">
        <v>0</v>
      </c>
      <c r="K57" s="258">
        <v>0</v>
      </c>
      <c r="L57" s="258">
        <v>0</v>
      </c>
      <c r="M57" s="258">
        <v>0</v>
      </c>
      <c r="N57" s="258">
        <v>0</v>
      </c>
      <c r="O57" s="258">
        <v>0</v>
      </c>
      <c r="P57" s="258">
        <v>0</v>
      </c>
      <c r="Q57" s="258">
        <v>3.3186314392155182E-4</v>
      </c>
      <c r="R57" s="258">
        <v>0</v>
      </c>
      <c r="S57" s="258">
        <v>0</v>
      </c>
      <c r="T57" s="258">
        <v>1.9463479130452292E-4</v>
      </c>
      <c r="U57" s="258">
        <v>0</v>
      </c>
      <c r="V57" s="258">
        <v>1.5853010883091973E-5</v>
      </c>
      <c r="W57" s="258">
        <v>0</v>
      </c>
      <c r="X57" s="258">
        <v>0</v>
      </c>
      <c r="Y57" s="258">
        <v>0</v>
      </c>
      <c r="Z57" s="258">
        <v>0</v>
      </c>
      <c r="AA57" s="258">
        <v>7.0793620078958486E-6</v>
      </c>
      <c r="AB57" s="258">
        <v>2.3300219837574168E-6</v>
      </c>
      <c r="AC57" s="258">
        <v>0</v>
      </c>
      <c r="AD57" s="258">
        <v>0</v>
      </c>
      <c r="AE57" s="258">
        <v>2.4794599285464728E-5</v>
      </c>
      <c r="AF57" s="258">
        <v>0</v>
      </c>
      <c r="AG57" s="258">
        <v>0</v>
      </c>
      <c r="AH57" s="258">
        <v>0</v>
      </c>
      <c r="AI57" s="258">
        <v>0</v>
      </c>
      <c r="AJ57" s="258">
        <v>0</v>
      </c>
      <c r="AK57" s="258">
        <v>1.8682509434667263E-5</v>
      </c>
      <c r="AL57" s="258">
        <v>0</v>
      </c>
      <c r="AM57" s="258">
        <v>0</v>
      </c>
      <c r="AN57" s="258">
        <v>0</v>
      </c>
      <c r="AO57" s="258">
        <v>0</v>
      </c>
      <c r="AP57" s="258">
        <v>0</v>
      </c>
      <c r="AQ57" s="258">
        <v>3.0168159556043873E-4</v>
      </c>
      <c r="AR57" s="258">
        <v>0</v>
      </c>
      <c r="AS57" s="258">
        <v>4.8112357710261241E-4</v>
      </c>
      <c r="AT57" s="258">
        <v>1.0611291731131554E-3</v>
      </c>
      <c r="AU57" s="258">
        <v>1.1907088655153635E-3</v>
      </c>
      <c r="AV57" s="258">
        <v>4.5030447874049766E-3</v>
      </c>
      <c r="AW57" s="258">
        <v>1.0730292913514452E-2</v>
      </c>
      <c r="AX57" s="258">
        <v>5.9786666666666669E-3</v>
      </c>
      <c r="AY57" s="258">
        <v>1.2496241103946006E-2</v>
      </c>
      <c r="AZ57" s="258">
        <v>8.4551148225469729E-3</v>
      </c>
      <c r="BA57" s="258">
        <v>3.6689808949475497E-3</v>
      </c>
      <c r="BB57" s="258">
        <v>7.4950151078763655E-2</v>
      </c>
      <c r="BC57" s="258">
        <v>1.1274005212895417E-2</v>
      </c>
      <c r="BD57" s="258">
        <v>1.9180288564982449E-3</v>
      </c>
      <c r="BE57" s="258">
        <v>1.4918079707362704E-2</v>
      </c>
      <c r="BF57" s="258">
        <v>6.1078072071757547E-3</v>
      </c>
      <c r="BG57" s="258">
        <v>2.9312723808272282E-3</v>
      </c>
      <c r="BH57" s="258">
        <v>1.0350257104790848E-3</v>
      </c>
      <c r="BI57" s="258">
        <v>2.0566227628757714E-3</v>
      </c>
      <c r="BJ57" s="258">
        <v>9.3583172044154239E-4</v>
      </c>
      <c r="BK57" s="258">
        <v>0</v>
      </c>
      <c r="BL57" s="258">
        <v>4.5314823091587384E-3</v>
      </c>
      <c r="BM57" s="258">
        <v>4.1152372739243839E-3</v>
      </c>
      <c r="BN57" s="258">
        <v>1.2471768300783845E-3</v>
      </c>
      <c r="BO57" s="258">
        <v>1.5664082152580291E-3</v>
      </c>
      <c r="BP57" s="258">
        <v>4.3139920634871721E-6</v>
      </c>
      <c r="BQ57" s="258">
        <v>0</v>
      </c>
      <c r="BR57" s="258">
        <v>2.3021141081226259E-4</v>
      </c>
      <c r="BS57" s="258">
        <v>0</v>
      </c>
      <c r="BT57" s="258">
        <v>1.6635047057193543E-4</v>
      </c>
      <c r="BU57" s="258">
        <v>3.0173813233751702E-6</v>
      </c>
      <c r="BV57" s="258">
        <v>6.7767605434608389E-5</v>
      </c>
      <c r="BW57" s="258">
        <v>2.668332435906997E-5</v>
      </c>
      <c r="BX57" s="258">
        <v>0</v>
      </c>
      <c r="BY57" s="258">
        <v>3.6597428288822947E-4</v>
      </c>
      <c r="BZ57" s="258">
        <v>3.5181175725575103E-5</v>
      </c>
      <c r="CA57" s="258">
        <v>1.2042365040211463E-4</v>
      </c>
      <c r="CB57" s="258">
        <v>6.3586794839477409E-5</v>
      </c>
      <c r="CC57" s="258">
        <v>0</v>
      </c>
      <c r="CD57" s="258">
        <v>6.5027962023670184E-5</v>
      </c>
      <c r="CE57" s="258">
        <v>5.2896858682263684E-5</v>
      </c>
      <c r="CF57" s="258">
        <v>1.8754567383867191E-4</v>
      </c>
      <c r="CG57" s="258">
        <v>0</v>
      </c>
      <c r="CH57" s="258">
        <v>0</v>
      </c>
      <c r="CI57" s="258">
        <v>5.9794671179981963E-4</v>
      </c>
      <c r="CJ57" s="258">
        <v>2.9354803170608665E-5</v>
      </c>
      <c r="CK57" s="258">
        <v>0</v>
      </c>
      <c r="CL57" s="258">
        <v>8.1852411008239811E-4</v>
      </c>
      <c r="CM57" s="258">
        <v>4.6942800112296785E-4</v>
      </c>
      <c r="CN57" s="258">
        <v>8.1965579288862528E-4</v>
      </c>
      <c r="CO57" s="258">
        <v>2.0206820712598302E-4</v>
      </c>
      <c r="CP57" s="258">
        <v>2.5337580459657948E-5</v>
      </c>
      <c r="CQ57" s="258">
        <v>4.3160654747132515E-5</v>
      </c>
      <c r="CR57" s="258">
        <v>2.6401873476941923E-6</v>
      </c>
      <c r="CS57" s="258">
        <v>4.1380908504052569E-6</v>
      </c>
      <c r="CT57" s="258">
        <v>0</v>
      </c>
      <c r="CU57" s="258">
        <v>4.6372254376105482E-5</v>
      </c>
      <c r="CV57" s="258">
        <v>0</v>
      </c>
      <c r="CW57" s="258">
        <v>5.5514947737738468E-3</v>
      </c>
      <c r="CX57" s="258">
        <v>1.2404016112720775E-4</v>
      </c>
      <c r="CY57" s="258">
        <v>6.3726333632847104E-5</v>
      </c>
      <c r="CZ57" s="258">
        <v>2.4177824444816706E-5</v>
      </c>
      <c r="DA57" s="258">
        <v>1.3854829100683043E-5</v>
      </c>
      <c r="DB57" s="258">
        <v>3.785932556315747E-4</v>
      </c>
      <c r="DC57" s="258">
        <v>0</v>
      </c>
      <c r="DD57" s="258">
        <v>5.5333851258181112E-5</v>
      </c>
      <c r="DE57" s="258">
        <v>0</v>
      </c>
      <c r="DF57" s="259">
        <v>1.8966007741579523E-4</v>
      </c>
      <c r="DG57" s="260"/>
      <c r="DH57" s="3"/>
      <c r="DI57" s="3"/>
      <c r="DJ57" s="3"/>
      <c r="DK57" s="3"/>
      <c r="DL57" s="3"/>
      <c r="DM57" s="3"/>
      <c r="DN57" s="3"/>
      <c r="DO57" s="3"/>
      <c r="DP57" s="3"/>
      <c r="DQ57" s="260"/>
      <c r="DR57" s="260"/>
      <c r="DS57" s="260"/>
      <c r="DT57" s="260"/>
      <c r="DU57" s="260"/>
      <c r="DV57" s="260"/>
      <c r="DW57" s="260"/>
      <c r="DX57" s="260"/>
      <c r="DY57" s="260"/>
      <c r="DZ57" s="260"/>
      <c r="EA57" s="260"/>
      <c r="EB57" s="260"/>
      <c r="EC57" s="260"/>
      <c r="ED57" s="260"/>
      <c r="EE57" s="260"/>
      <c r="EF57" s="260"/>
      <c r="EG57" s="260"/>
      <c r="EH57" s="260"/>
      <c r="EI57" s="260"/>
      <c r="EJ57" s="260"/>
      <c r="EK57" s="260"/>
      <c r="EL57" s="260"/>
      <c r="EM57" s="260"/>
      <c r="EN57" s="260"/>
      <c r="EO57" s="260"/>
      <c r="EP57" s="260"/>
      <c r="EQ57" s="260"/>
      <c r="ER57" s="260"/>
      <c r="ES57" s="260"/>
      <c r="ET57" s="260"/>
      <c r="EU57" s="260"/>
      <c r="EV57" s="260"/>
      <c r="EW57" s="260"/>
      <c r="EX57" s="260"/>
      <c r="EY57" s="260"/>
      <c r="EZ57" s="260"/>
      <c r="FA57" s="260"/>
      <c r="FB57" s="260"/>
      <c r="FC57" s="260"/>
      <c r="FD57" s="260"/>
      <c r="FE57" s="260"/>
      <c r="FF57" s="260"/>
      <c r="FG57" s="260"/>
      <c r="FH57" s="260"/>
      <c r="FI57" s="260"/>
      <c r="FJ57" s="260"/>
      <c r="FK57" s="260"/>
      <c r="FL57" s="260"/>
      <c r="FM57" s="260"/>
      <c r="FN57" s="260"/>
    </row>
    <row r="58" spans="1:170" ht="19.899999999999999" customHeight="1">
      <c r="A58" s="261" t="s">
        <v>184</v>
      </c>
      <c r="B58" s="262" t="s">
        <v>183</v>
      </c>
      <c r="C58" s="263">
        <v>0</v>
      </c>
      <c r="D58" s="258">
        <v>0</v>
      </c>
      <c r="E58" s="258">
        <v>0</v>
      </c>
      <c r="F58" s="258">
        <v>0</v>
      </c>
      <c r="G58" s="258">
        <v>6.5333856004181362E-5</v>
      </c>
      <c r="H58" s="258">
        <v>0</v>
      </c>
      <c r="I58" s="258">
        <v>0</v>
      </c>
      <c r="J58" s="258">
        <v>1.0337800555398334E-5</v>
      </c>
      <c r="K58" s="258">
        <v>3.5527191220262125E-5</v>
      </c>
      <c r="L58" s="258">
        <v>0</v>
      </c>
      <c r="M58" s="258">
        <v>0</v>
      </c>
      <c r="N58" s="258">
        <v>0</v>
      </c>
      <c r="O58" s="258">
        <v>0</v>
      </c>
      <c r="P58" s="258">
        <v>0</v>
      </c>
      <c r="Q58" s="258">
        <v>1.0705262707146833E-5</v>
      </c>
      <c r="R58" s="258">
        <v>0</v>
      </c>
      <c r="S58" s="258">
        <v>0</v>
      </c>
      <c r="T58" s="258">
        <v>0</v>
      </c>
      <c r="U58" s="258">
        <v>0</v>
      </c>
      <c r="V58" s="258">
        <v>0</v>
      </c>
      <c r="W58" s="258">
        <v>4.2432034488757636E-6</v>
      </c>
      <c r="X58" s="258">
        <v>8.0296561968871708E-6</v>
      </c>
      <c r="Y58" s="258">
        <v>1.0234890742541323E-5</v>
      </c>
      <c r="Z58" s="258">
        <v>0</v>
      </c>
      <c r="AA58" s="258">
        <v>1.0383064278247244E-4</v>
      </c>
      <c r="AB58" s="258">
        <v>3.495032975636125E-6</v>
      </c>
      <c r="AC58" s="258">
        <v>8.0214778153690276E-6</v>
      </c>
      <c r="AD58" s="258">
        <v>4.9725886053132106E-5</v>
      </c>
      <c r="AE58" s="258">
        <v>0</v>
      </c>
      <c r="AF58" s="258">
        <v>0</v>
      </c>
      <c r="AG58" s="258">
        <v>0</v>
      </c>
      <c r="AH58" s="258">
        <v>1.1981456392106985E-4</v>
      </c>
      <c r="AI58" s="258">
        <v>3.5731194225839012E-5</v>
      </c>
      <c r="AJ58" s="258">
        <v>0</v>
      </c>
      <c r="AK58" s="258">
        <v>1.8682509434667263E-5</v>
      </c>
      <c r="AL58" s="258">
        <v>0</v>
      </c>
      <c r="AM58" s="258">
        <v>5.0875827368142573E-6</v>
      </c>
      <c r="AN58" s="258">
        <v>0</v>
      </c>
      <c r="AO58" s="258">
        <v>0</v>
      </c>
      <c r="AP58" s="258">
        <v>0</v>
      </c>
      <c r="AQ58" s="258">
        <v>3.7244641427214661E-6</v>
      </c>
      <c r="AR58" s="258">
        <v>7.2917122398681665E-5</v>
      </c>
      <c r="AS58" s="258">
        <v>6.8244479021647146E-6</v>
      </c>
      <c r="AT58" s="258">
        <v>4.0857345899064927E-4</v>
      </c>
      <c r="AU58" s="258">
        <v>8.5389480395524079E-5</v>
      </c>
      <c r="AV58" s="258">
        <v>4.2757546706993787E-5</v>
      </c>
      <c r="AW58" s="258">
        <v>7.1467222069078172E-5</v>
      </c>
      <c r="AX58" s="258">
        <v>2.1333333333333335E-5</v>
      </c>
      <c r="AY58" s="258">
        <v>3.3412409368839586E-5</v>
      </c>
      <c r="AZ58" s="258">
        <v>0</v>
      </c>
      <c r="BA58" s="258">
        <v>5.0676531698170579E-5</v>
      </c>
      <c r="BB58" s="258">
        <v>2.3569229898982281E-5</v>
      </c>
      <c r="BC58" s="258">
        <v>9.5264278453010415E-3</v>
      </c>
      <c r="BD58" s="258">
        <v>7.9917869020760206E-5</v>
      </c>
      <c r="BE58" s="258">
        <v>1.6935545797876424E-2</v>
      </c>
      <c r="BF58" s="258">
        <v>9.1258798118045679E-3</v>
      </c>
      <c r="BG58" s="258">
        <v>1.3962350931370939E-5</v>
      </c>
      <c r="BH58" s="258">
        <v>6.2101542628745085E-3</v>
      </c>
      <c r="BI58" s="258">
        <v>2.1003806940007876E-3</v>
      </c>
      <c r="BJ58" s="258">
        <v>0</v>
      </c>
      <c r="BK58" s="258">
        <v>6.8353867974504012E-5</v>
      </c>
      <c r="BL58" s="258">
        <v>1.460326726441856E-3</v>
      </c>
      <c r="BM58" s="258">
        <v>3.8268916205690107E-4</v>
      </c>
      <c r="BN58" s="258">
        <v>2.3714627341570346E-3</v>
      </c>
      <c r="BO58" s="258">
        <v>3.5270945803703001E-3</v>
      </c>
      <c r="BP58" s="258">
        <v>1.2941976190461516E-5</v>
      </c>
      <c r="BQ58" s="258">
        <v>1.0730266146367984E-5</v>
      </c>
      <c r="BR58" s="258">
        <v>6.9761033579473515E-6</v>
      </c>
      <c r="BS58" s="258">
        <v>3.5280835450183461E-5</v>
      </c>
      <c r="BT58" s="258">
        <v>1.8565080141177325E-4</v>
      </c>
      <c r="BU58" s="258">
        <v>1.1164310896488131E-4</v>
      </c>
      <c r="BV58" s="258">
        <v>2.1096350213556351E-4</v>
      </c>
      <c r="BW58" s="258">
        <v>7.3892282840501457E-5</v>
      </c>
      <c r="BX58" s="258">
        <v>0</v>
      </c>
      <c r="BY58" s="258">
        <v>1.0286844708209693E-4</v>
      </c>
      <c r="BZ58" s="258">
        <v>1.6711058469648173E-4</v>
      </c>
      <c r="CA58" s="258">
        <v>0</v>
      </c>
      <c r="CB58" s="258">
        <v>3.1793397419738705E-5</v>
      </c>
      <c r="CC58" s="258">
        <v>0</v>
      </c>
      <c r="CD58" s="258">
        <v>1.3005592404734037E-4</v>
      </c>
      <c r="CE58" s="258">
        <v>1.133504114619936E-5</v>
      </c>
      <c r="CF58" s="258">
        <v>2.3928241144934004E-4</v>
      </c>
      <c r="CG58" s="258">
        <v>0</v>
      </c>
      <c r="CH58" s="258">
        <v>4.0979155952324852E-6</v>
      </c>
      <c r="CI58" s="258">
        <v>1.1148159033555958E-4</v>
      </c>
      <c r="CJ58" s="258">
        <v>2.5404588916786016E-4</v>
      </c>
      <c r="CK58" s="258">
        <v>1.3586956521739131E-5</v>
      </c>
      <c r="CL58" s="258">
        <v>2.546519453589683E-4</v>
      </c>
      <c r="CM58" s="258">
        <v>1.7970916047862215E-3</v>
      </c>
      <c r="CN58" s="258">
        <v>3.2013085499703122E-5</v>
      </c>
      <c r="CO58" s="258">
        <v>2.3155455494694191E-4</v>
      </c>
      <c r="CP58" s="258">
        <v>1.9174385212714123E-5</v>
      </c>
      <c r="CQ58" s="258">
        <v>0</v>
      </c>
      <c r="CR58" s="258">
        <v>1.5841124086165154E-5</v>
      </c>
      <c r="CS58" s="258">
        <v>2.7587272336035046E-6</v>
      </c>
      <c r="CT58" s="258">
        <v>4.94083351861459E-5</v>
      </c>
      <c r="CU58" s="258">
        <v>7.0662482858827394E-5</v>
      </c>
      <c r="CV58" s="258">
        <v>2.2100989891705148E-4</v>
      </c>
      <c r="CW58" s="258">
        <v>1.7627853714397095E-3</v>
      </c>
      <c r="CX58" s="258">
        <v>8.4472311279265122E-4</v>
      </c>
      <c r="CY58" s="258">
        <v>6.3726333632847104E-6</v>
      </c>
      <c r="CZ58" s="258">
        <v>8.2895398096514424E-5</v>
      </c>
      <c r="DA58" s="258">
        <v>1.3854829100683043E-5</v>
      </c>
      <c r="DB58" s="258">
        <v>2.7493081658959591E-4</v>
      </c>
      <c r="DC58" s="258">
        <v>6.2582139057512987E-5</v>
      </c>
      <c r="DD58" s="258">
        <v>2.434689455359969E-5</v>
      </c>
      <c r="DE58" s="258">
        <v>0</v>
      </c>
      <c r="DF58" s="259">
        <v>0</v>
      </c>
      <c r="DG58" s="260"/>
      <c r="DH58" s="3"/>
      <c r="DI58" s="3"/>
      <c r="DJ58" s="3"/>
      <c r="DK58" s="3"/>
      <c r="DL58" s="3"/>
      <c r="DM58" s="3"/>
      <c r="DN58" s="3"/>
      <c r="DO58" s="3"/>
      <c r="DP58" s="3"/>
      <c r="DQ58" s="260"/>
      <c r="DR58" s="260"/>
      <c r="DS58" s="260"/>
      <c r="DT58" s="260"/>
      <c r="DU58" s="260"/>
      <c r="DV58" s="260"/>
      <c r="DW58" s="260"/>
      <c r="DX58" s="260"/>
      <c r="DY58" s="260"/>
      <c r="DZ58" s="260"/>
      <c r="EA58" s="260"/>
      <c r="EB58" s="260"/>
      <c r="EC58" s="260"/>
      <c r="ED58" s="260"/>
      <c r="EE58" s="260"/>
      <c r="EF58" s="260"/>
      <c r="EG58" s="260"/>
      <c r="EH58" s="260"/>
      <c r="EI58" s="260"/>
      <c r="EJ58" s="260"/>
      <c r="EK58" s="260"/>
      <c r="EL58" s="260"/>
      <c r="EM58" s="260"/>
      <c r="EN58" s="260"/>
      <c r="EO58" s="260"/>
      <c r="EP58" s="260"/>
      <c r="EQ58" s="260"/>
      <c r="ER58" s="260"/>
      <c r="ES58" s="260"/>
      <c r="ET58" s="260"/>
      <c r="EU58" s="260"/>
      <c r="EV58" s="260"/>
      <c r="EW58" s="260"/>
      <c r="EX58" s="260"/>
      <c r="EY58" s="260"/>
      <c r="EZ58" s="260"/>
      <c r="FA58" s="260"/>
      <c r="FB58" s="260"/>
      <c r="FC58" s="260"/>
      <c r="FD58" s="260"/>
      <c r="FE58" s="260"/>
      <c r="FF58" s="260"/>
      <c r="FG58" s="260"/>
      <c r="FH58" s="260"/>
      <c r="FI58" s="260"/>
      <c r="FJ58" s="260"/>
      <c r="FK58" s="260"/>
      <c r="FL58" s="260"/>
      <c r="FM58" s="260"/>
      <c r="FN58" s="260"/>
    </row>
    <row r="59" spans="1:170" ht="19.899999999999999" customHeight="1">
      <c r="A59" s="261" t="s">
        <v>182</v>
      </c>
      <c r="B59" s="262" t="s">
        <v>181</v>
      </c>
      <c r="C59" s="263">
        <v>0</v>
      </c>
      <c r="D59" s="258">
        <v>0</v>
      </c>
      <c r="E59" s="258">
        <v>0</v>
      </c>
      <c r="F59" s="258">
        <v>0</v>
      </c>
      <c r="G59" s="258">
        <v>0</v>
      </c>
      <c r="H59" s="258">
        <v>0</v>
      </c>
      <c r="I59" s="258">
        <v>0</v>
      </c>
      <c r="J59" s="258">
        <v>0</v>
      </c>
      <c r="K59" s="258">
        <v>0</v>
      </c>
      <c r="L59" s="258">
        <v>0</v>
      </c>
      <c r="M59" s="258">
        <v>0</v>
      </c>
      <c r="N59" s="258">
        <v>0</v>
      </c>
      <c r="O59" s="258">
        <v>0</v>
      </c>
      <c r="P59" s="258">
        <v>0</v>
      </c>
      <c r="Q59" s="258">
        <v>0</v>
      </c>
      <c r="R59" s="258">
        <v>0</v>
      </c>
      <c r="S59" s="258">
        <v>0</v>
      </c>
      <c r="T59" s="258">
        <v>0</v>
      </c>
      <c r="U59" s="258">
        <v>0</v>
      </c>
      <c r="V59" s="258">
        <v>0</v>
      </c>
      <c r="W59" s="258">
        <v>0</v>
      </c>
      <c r="X59" s="258">
        <v>0</v>
      </c>
      <c r="Y59" s="258">
        <v>0</v>
      </c>
      <c r="Z59" s="258">
        <v>0</v>
      </c>
      <c r="AA59" s="258">
        <v>0</v>
      </c>
      <c r="AB59" s="258">
        <v>0</v>
      </c>
      <c r="AC59" s="258">
        <v>0</v>
      </c>
      <c r="AD59" s="258">
        <v>0</v>
      </c>
      <c r="AE59" s="258">
        <v>0</v>
      </c>
      <c r="AF59" s="258">
        <v>0</v>
      </c>
      <c r="AG59" s="258">
        <v>0</v>
      </c>
      <c r="AH59" s="258">
        <v>0</v>
      </c>
      <c r="AI59" s="258">
        <v>0</v>
      </c>
      <c r="AJ59" s="258">
        <v>0</v>
      </c>
      <c r="AK59" s="258">
        <v>0</v>
      </c>
      <c r="AL59" s="258">
        <v>0</v>
      </c>
      <c r="AM59" s="258">
        <v>0</v>
      </c>
      <c r="AN59" s="258">
        <v>0</v>
      </c>
      <c r="AO59" s="258">
        <v>0</v>
      </c>
      <c r="AP59" s="258">
        <v>0</v>
      </c>
      <c r="AQ59" s="258">
        <v>0</v>
      </c>
      <c r="AR59" s="258">
        <v>0</v>
      </c>
      <c r="AS59" s="258">
        <v>0</v>
      </c>
      <c r="AT59" s="258">
        <v>0</v>
      </c>
      <c r="AU59" s="258">
        <v>4.6489828215340881E-5</v>
      </c>
      <c r="AV59" s="258">
        <v>0</v>
      </c>
      <c r="AW59" s="258">
        <v>0</v>
      </c>
      <c r="AX59" s="258">
        <v>0</v>
      </c>
      <c r="AY59" s="258">
        <v>0</v>
      </c>
      <c r="AZ59" s="258">
        <v>0</v>
      </c>
      <c r="BA59" s="258">
        <v>0</v>
      </c>
      <c r="BB59" s="258">
        <v>0</v>
      </c>
      <c r="BC59" s="258">
        <v>9.1641252203119634E-5</v>
      </c>
      <c r="BD59" s="258">
        <v>5.1282681797783204E-2</v>
      </c>
      <c r="BE59" s="258">
        <v>0</v>
      </c>
      <c r="BF59" s="258">
        <v>0</v>
      </c>
      <c r="BG59" s="258">
        <v>0</v>
      </c>
      <c r="BH59" s="258">
        <v>0</v>
      </c>
      <c r="BI59" s="258">
        <v>0</v>
      </c>
      <c r="BJ59" s="258">
        <v>0</v>
      </c>
      <c r="BK59" s="258">
        <v>0</v>
      </c>
      <c r="BL59" s="258">
        <v>0</v>
      </c>
      <c r="BM59" s="258">
        <v>0</v>
      </c>
      <c r="BN59" s="258">
        <v>0</v>
      </c>
      <c r="BO59" s="258">
        <v>0</v>
      </c>
      <c r="BP59" s="258">
        <v>0</v>
      </c>
      <c r="BQ59" s="258">
        <v>0</v>
      </c>
      <c r="BR59" s="258">
        <v>0</v>
      </c>
      <c r="BS59" s="258">
        <v>0</v>
      </c>
      <c r="BT59" s="258">
        <v>0</v>
      </c>
      <c r="BU59" s="258">
        <v>0</v>
      </c>
      <c r="BV59" s="258">
        <v>0</v>
      </c>
      <c r="BW59" s="258">
        <v>0</v>
      </c>
      <c r="BX59" s="258">
        <v>0</v>
      </c>
      <c r="BY59" s="258">
        <v>0</v>
      </c>
      <c r="BZ59" s="258">
        <v>0</v>
      </c>
      <c r="CA59" s="258">
        <v>0</v>
      </c>
      <c r="CB59" s="258">
        <v>0</v>
      </c>
      <c r="CC59" s="258">
        <v>0</v>
      </c>
      <c r="CD59" s="258">
        <v>0</v>
      </c>
      <c r="CE59" s="258">
        <v>0</v>
      </c>
      <c r="CF59" s="258">
        <v>0</v>
      </c>
      <c r="CG59" s="258">
        <v>0</v>
      </c>
      <c r="CH59" s="258">
        <v>3.5856761458284241E-5</v>
      </c>
      <c r="CI59" s="258">
        <v>5.0673450152527085E-5</v>
      </c>
      <c r="CJ59" s="258">
        <v>0</v>
      </c>
      <c r="CK59" s="258">
        <v>0</v>
      </c>
      <c r="CL59" s="258">
        <v>0</v>
      </c>
      <c r="CM59" s="258">
        <v>0</v>
      </c>
      <c r="CN59" s="258">
        <v>0</v>
      </c>
      <c r="CO59" s="258">
        <v>0</v>
      </c>
      <c r="CP59" s="258">
        <v>0</v>
      </c>
      <c r="CQ59" s="258">
        <v>0</v>
      </c>
      <c r="CR59" s="258">
        <v>0</v>
      </c>
      <c r="CS59" s="258">
        <v>0</v>
      </c>
      <c r="CT59" s="258">
        <v>0</v>
      </c>
      <c r="CU59" s="258">
        <v>2.1861205634449727E-3</v>
      </c>
      <c r="CV59" s="258">
        <v>0</v>
      </c>
      <c r="CW59" s="258">
        <v>1.9540481933581853E-3</v>
      </c>
      <c r="CX59" s="258">
        <v>0</v>
      </c>
      <c r="CY59" s="258">
        <v>0</v>
      </c>
      <c r="CZ59" s="258">
        <v>0</v>
      </c>
      <c r="DA59" s="258">
        <v>0</v>
      </c>
      <c r="DB59" s="258">
        <v>0</v>
      </c>
      <c r="DC59" s="258">
        <v>0</v>
      </c>
      <c r="DD59" s="258">
        <v>0</v>
      </c>
      <c r="DE59" s="258">
        <v>0</v>
      </c>
      <c r="DF59" s="259">
        <v>0</v>
      </c>
      <c r="DG59" s="260"/>
      <c r="DH59" s="3"/>
      <c r="DI59" s="3"/>
      <c r="DJ59" s="3"/>
      <c r="DK59" s="3"/>
      <c r="DL59" s="3"/>
      <c r="DM59" s="3"/>
      <c r="DN59" s="3"/>
      <c r="DO59" s="3"/>
      <c r="DP59" s="3"/>
      <c r="DQ59" s="260"/>
      <c r="DR59" s="260"/>
      <c r="DS59" s="260"/>
      <c r="DT59" s="260"/>
      <c r="DU59" s="260"/>
      <c r="DV59" s="260"/>
      <c r="DW59" s="260"/>
      <c r="DX59" s="260"/>
      <c r="DY59" s="260"/>
      <c r="DZ59" s="260"/>
      <c r="EA59" s="260"/>
      <c r="EB59" s="260"/>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0"/>
      <c r="EY59" s="260"/>
      <c r="EZ59" s="260"/>
      <c r="FA59" s="260"/>
      <c r="FB59" s="260"/>
      <c r="FC59" s="260"/>
      <c r="FD59" s="260"/>
      <c r="FE59" s="260"/>
      <c r="FF59" s="260"/>
      <c r="FG59" s="260"/>
      <c r="FH59" s="260"/>
      <c r="FI59" s="260"/>
      <c r="FJ59" s="260"/>
      <c r="FK59" s="260"/>
      <c r="FL59" s="260"/>
      <c r="FM59" s="260"/>
      <c r="FN59" s="260"/>
    </row>
    <row r="60" spans="1:170" ht="19.899999999999999" customHeight="1">
      <c r="A60" s="261" t="s">
        <v>180</v>
      </c>
      <c r="B60" s="262" t="s">
        <v>179</v>
      </c>
      <c r="C60" s="263">
        <v>0</v>
      </c>
      <c r="D60" s="258">
        <v>0</v>
      </c>
      <c r="E60" s="258">
        <v>0</v>
      </c>
      <c r="F60" s="258">
        <v>0</v>
      </c>
      <c r="G60" s="258">
        <v>0</v>
      </c>
      <c r="H60" s="258">
        <v>0</v>
      </c>
      <c r="I60" s="258">
        <v>0</v>
      </c>
      <c r="J60" s="258">
        <v>0</v>
      </c>
      <c r="K60" s="258">
        <v>0</v>
      </c>
      <c r="L60" s="258">
        <v>0</v>
      </c>
      <c r="M60" s="258">
        <v>0</v>
      </c>
      <c r="N60" s="258">
        <v>0</v>
      </c>
      <c r="O60" s="258">
        <v>0</v>
      </c>
      <c r="P60" s="258">
        <v>0</v>
      </c>
      <c r="Q60" s="258">
        <v>0</v>
      </c>
      <c r="R60" s="258">
        <v>0</v>
      </c>
      <c r="S60" s="258">
        <v>0</v>
      </c>
      <c r="T60" s="258">
        <v>0</v>
      </c>
      <c r="U60" s="258">
        <v>0</v>
      </c>
      <c r="V60" s="258">
        <v>0</v>
      </c>
      <c r="W60" s="258">
        <v>0</v>
      </c>
      <c r="X60" s="258">
        <v>0</v>
      </c>
      <c r="Y60" s="258">
        <v>0</v>
      </c>
      <c r="Z60" s="258">
        <v>0</v>
      </c>
      <c r="AA60" s="258">
        <v>0</v>
      </c>
      <c r="AB60" s="258">
        <v>0</v>
      </c>
      <c r="AC60" s="258">
        <v>0</v>
      </c>
      <c r="AD60" s="258">
        <v>0</v>
      </c>
      <c r="AE60" s="258">
        <v>0</v>
      </c>
      <c r="AF60" s="258">
        <v>0</v>
      </c>
      <c r="AG60" s="258">
        <v>0</v>
      </c>
      <c r="AH60" s="258">
        <v>0</v>
      </c>
      <c r="AI60" s="258">
        <v>0</v>
      </c>
      <c r="AJ60" s="258">
        <v>0</v>
      </c>
      <c r="AK60" s="258">
        <v>0</v>
      </c>
      <c r="AL60" s="258">
        <v>0</v>
      </c>
      <c r="AM60" s="258">
        <v>0</v>
      </c>
      <c r="AN60" s="258">
        <v>0</v>
      </c>
      <c r="AO60" s="258">
        <v>0</v>
      </c>
      <c r="AP60" s="258">
        <v>0</v>
      </c>
      <c r="AQ60" s="258">
        <v>0</v>
      </c>
      <c r="AR60" s="258">
        <v>0</v>
      </c>
      <c r="AS60" s="258">
        <v>0</v>
      </c>
      <c r="AT60" s="258">
        <v>0</v>
      </c>
      <c r="AU60" s="258">
        <v>0</v>
      </c>
      <c r="AV60" s="258">
        <v>0</v>
      </c>
      <c r="AW60" s="258">
        <v>0</v>
      </c>
      <c r="AX60" s="258">
        <v>0</v>
      </c>
      <c r="AY60" s="258">
        <v>0</v>
      </c>
      <c r="AZ60" s="258">
        <v>0</v>
      </c>
      <c r="BA60" s="258">
        <v>0</v>
      </c>
      <c r="BB60" s="258">
        <v>0</v>
      </c>
      <c r="BC60" s="258">
        <v>0</v>
      </c>
      <c r="BD60" s="258">
        <v>0</v>
      </c>
      <c r="BE60" s="258">
        <v>0</v>
      </c>
      <c r="BF60" s="258">
        <v>0</v>
      </c>
      <c r="BG60" s="258">
        <v>0</v>
      </c>
      <c r="BH60" s="258">
        <v>0</v>
      </c>
      <c r="BI60" s="258">
        <v>0</v>
      </c>
      <c r="BJ60" s="258">
        <v>0</v>
      </c>
      <c r="BK60" s="258">
        <v>0</v>
      </c>
      <c r="BL60" s="258">
        <v>0</v>
      </c>
      <c r="BM60" s="258">
        <v>0</v>
      </c>
      <c r="BN60" s="258">
        <v>0</v>
      </c>
      <c r="BO60" s="258">
        <v>0</v>
      </c>
      <c r="BP60" s="258">
        <v>0</v>
      </c>
      <c r="BQ60" s="258">
        <v>0</v>
      </c>
      <c r="BR60" s="258">
        <v>0</v>
      </c>
      <c r="BS60" s="258">
        <v>0</v>
      </c>
      <c r="BT60" s="258">
        <v>0</v>
      </c>
      <c r="BU60" s="258">
        <v>0</v>
      </c>
      <c r="BV60" s="258">
        <v>0</v>
      </c>
      <c r="BW60" s="258">
        <v>0</v>
      </c>
      <c r="BX60" s="258">
        <v>0</v>
      </c>
      <c r="BY60" s="258">
        <v>0</v>
      </c>
      <c r="BZ60" s="258">
        <v>0</v>
      </c>
      <c r="CA60" s="258">
        <v>0</v>
      </c>
      <c r="CB60" s="258">
        <v>0</v>
      </c>
      <c r="CC60" s="258">
        <v>0</v>
      </c>
      <c r="CD60" s="258">
        <v>0</v>
      </c>
      <c r="CE60" s="258">
        <v>0</v>
      </c>
      <c r="CF60" s="258">
        <v>0</v>
      </c>
      <c r="CG60" s="258">
        <v>0</v>
      </c>
      <c r="CH60" s="258">
        <v>0</v>
      </c>
      <c r="CI60" s="258">
        <v>0</v>
      </c>
      <c r="CJ60" s="258">
        <v>0</v>
      </c>
      <c r="CK60" s="258">
        <v>0</v>
      </c>
      <c r="CL60" s="258">
        <v>0</v>
      </c>
      <c r="CM60" s="258">
        <v>0</v>
      </c>
      <c r="CN60" s="258">
        <v>0</v>
      </c>
      <c r="CO60" s="258">
        <v>0</v>
      </c>
      <c r="CP60" s="258">
        <v>0</v>
      </c>
      <c r="CQ60" s="258">
        <v>0</v>
      </c>
      <c r="CR60" s="258">
        <v>0</v>
      </c>
      <c r="CS60" s="258">
        <v>0</v>
      </c>
      <c r="CT60" s="258">
        <v>0</v>
      </c>
      <c r="CU60" s="258">
        <v>0</v>
      </c>
      <c r="CV60" s="258">
        <v>0</v>
      </c>
      <c r="CW60" s="258">
        <v>0</v>
      </c>
      <c r="CX60" s="258">
        <v>0</v>
      </c>
      <c r="CY60" s="258">
        <v>0</v>
      </c>
      <c r="CZ60" s="258">
        <v>0</v>
      </c>
      <c r="DA60" s="258">
        <v>0</v>
      </c>
      <c r="DB60" s="258">
        <v>0</v>
      </c>
      <c r="DC60" s="258">
        <v>0</v>
      </c>
      <c r="DD60" s="258">
        <v>0</v>
      </c>
      <c r="DE60" s="258">
        <v>0</v>
      </c>
      <c r="DF60" s="259">
        <v>0</v>
      </c>
      <c r="DG60" s="260"/>
      <c r="DH60" s="3"/>
      <c r="DI60" s="3"/>
      <c r="DJ60" s="3"/>
      <c r="DK60" s="3"/>
      <c r="DL60" s="3"/>
      <c r="DM60" s="3"/>
      <c r="DN60" s="3"/>
      <c r="DO60" s="3"/>
      <c r="DP60" s="3"/>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row>
    <row r="61" spans="1:170" ht="19.899999999999999" customHeight="1">
      <c r="A61" s="261" t="s">
        <v>178</v>
      </c>
      <c r="B61" s="262" t="s">
        <v>177</v>
      </c>
      <c r="C61" s="263">
        <v>0</v>
      </c>
      <c r="D61" s="258">
        <v>0</v>
      </c>
      <c r="E61" s="258">
        <v>0</v>
      </c>
      <c r="F61" s="258">
        <v>0</v>
      </c>
      <c r="G61" s="258">
        <v>0</v>
      </c>
      <c r="H61" s="258">
        <v>0</v>
      </c>
      <c r="I61" s="258">
        <v>0</v>
      </c>
      <c r="J61" s="258">
        <v>0</v>
      </c>
      <c r="K61" s="258">
        <v>0</v>
      </c>
      <c r="L61" s="258">
        <v>0</v>
      </c>
      <c r="M61" s="258">
        <v>0</v>
      </c>
      <c r="N61" s="258">
        <v>0</v>
      </c>
      <c r="O61" s="258">
        <v>0</v>
      </c>
      <c r="P61" s="258">
        <v>0</v>
      </c>
      <c r="Q61" s="258">
        <v>0</v>
      </c>
      <c r="R61" s="258">
        <v>0</v>
      </c>
      <c r="S61" s="258">
        <v>0</v>
      </c>
      <c r="T61" s="258">
        <v>0</v>
      </c>
      <c r="U61" s="258">
        <v>0</v>
      </c>
      <c r="V61" s="258">
        <v>0</v>
      </c>
      <c r="W61" s="258">
        <v>0</v>
      </c>
      <c r="X61" s="258">
        <v>0</v>
      </c>
      <c r="Y61" s="258">
        <v>0</v>
      </c>
      <c r="Z61" s="258">
        <v>0</v>
      </c>
      <c r="AA61" s="258">
        <v>0</v>
      </c>
      <c r="AB61" s="258">
        <v>0</v>
      </c>
      <c r="AC61" s="258">
        <v>0</v>
      </c>
      <c r="AD61" s="258">
        <v>0</v>
      </c>
      <c r="AE61" s="258">
        <v>0</v>
      </c>
      <c r="AF61" s="258">
        <v>0</v>
      </c>
      <c r="AG61" s="258">
        <v>0</v>
      </c>
      <c r="AH61" s="258">
        <v>0</v>
      </c>
      <c r="AI61" s="258">
        <v>0</v>
      </c>
      <c r="AJ61" s="258">
        <v>0</v>
      </c>
      <c r="AK61" s="258">
        <v>0</v>
      </c>
      <c r="AL61" s="258">
        <v>0</v>
      </c>
      <c r="AM61" s="258">
        <v>0</v>
      </c>
      <c r="AN61" s="258">
        <v>0</v>
      </c>
      <c r="AO61" s="258">
        <v>0</v>
      </c>
      <c r="AP61" s="258">
        <v>0</v>
      </c>
      <c r="AQ61" s="258">
        <v>0</v>
      </c>
      <c r="AR61" s="258">
        <v>0</v>
      </c>
      <c r="AS61" s="258">
        <v>0</v>
      </c>
      <c r="AT61" s="258">
        <v>0</v>
      </c>
      <c r="AU61" s="258">
        <v>0</v>
      </c>
      <c r="AV61" s="258">
        <v>0</v>
      </c>
      <c r="AW61" s="258">
        <v>0</v>
      </c>
      <c r="AX61" s="258">
        <v>0</v>
      </c>
      <c r="AY61" s="258">
        <v>0</v>
      </c>
      <c r="AZ61" s="258">
        <v>0</v>
      </c>
      <c r="BA61" s="258">
        <v>0</v>
      </c>
      <c r="BB61" s="258">
        <v>0</v>
      </c>
      <c r="BC61" s="258">
        <v>0</v>
      </c>
      <c r="BD61" s="258">
        <v>0</v>
      </c>
      <c r="BE61" s="258">
        <v>0</v>
      </c>
      <c r="BF61" s="258">
        <v>4.9505578151543078E-2</v>
      </c>
      <c r="BG61" s="258">
        <v>0</v>
      </c>
      <c r="BH61" s="258">
        <v>0</v>
      </c>
      <c r="BI61" s="258">
        <v>0</v>
      </c>
      <c r="BJ61" s="258">
        <v>0</v>
      </c>
      <c r="BK61" s="258">
        <v>0</v>
      </c>
      <c r="BL61" s="258">
        <v>0</v>
      </c>
      <c r="BM61" s="258">
        <v>0</v>
      </c>
      <c r="BN61" s="258">
        <v>0</v>
      </c>
      <c r="BO61" s="258">
        <v>0</v>
      </c>
      <c r="BP61" s="258">
        <v>0</v>
      </c>
      <c r="BQ61" s="258">
        <v>0</v>
      </c>
      <c r="BR61" s="258">
        <v>0</v>
      </c>
      <c r="BS61" s="258">
        <v>0</v>
      </c>
      <c r="BT61" s="258">
        <v>0</v>
      </c>
      <c r="BU61" s="258">
        <v>0</v>
      </c>
      <c r="BV61" s="258">
        <v>0</v>
      </c>
      <c r="BW61" s="258">
        <v>0</v>
      </c>
      <c r="BX61" s="258">
        <v>0</v>
      </c>
      <c r="BY61" s="258">
        <v>0</v>
      </c>
      <c r="BZ61" s="258">
        <v>0</v>
      </c>
      <c r="CA61" s="258">
        <v>0</v>
      </c>
      <c r="CB61" s="258">
        <v>0</v>
      </c>
      <c r="CC61" s="258">
        <v>0</v>
      </c>
      <c r="CD61" s="258">
        <v>0</v>
      </c>
      <c r="CE61" s="258">
        <v>0</v>
      </c>
      <c r="CF61" s="258">
        <v>0</v>
      </c>
      <c r="CG61" s="258">
        <v>0</v>
      </c>
      <c r="CH61" s="258">
        <v>0</v>
      </c>
      <c r="CI61" s="258">
        <v>0</v>
      </c>
      <c r="CJ61" s="258">
        <v>0</v>
      </c>
      <c r="CK61" s="258">
        <v>0</v>
      </c>
      <c r="CL61" s="258">
        <v>0</v>
      </c>
      <c r="CM61" s="258">
        <v>2.8645971810305345E-4</v>
      </c>
      <c r="CN61" s="258">
        <v>0</v>
      </c>
      <c r="CO61" s="258">
        <v>0</v>
      </c>
      <c r="CP61" s="258">
        <v>0</v>
      </c>
      <c r="CQ61" s="258">
        <v>0</v>
      </c>
      <c r="CR61" s="258">
        <v>0</v>
      </c>
      <c r="CS61" s="258">
        <v>0</v>
      </c>
      <c r="CT61" s="258">
        <v>0</v>
      </c>
      <c r="CU61" s="258">
        <v>0</v>
      </c>
      <c r="CV61" s="258">
        <v>0</v>
      </c>
      <c r="CW61" s="258">
        <v>2.282971517676583E-3</v>
      </c>
      <c r="CX61" s="258">
        <v>0</v>
      </c>
      <c r="CY61" s="258">
        <v>0</v>
      </c>
      <c r="CZ61" s="258">
        <v>0</v>
      </c>
      <c r="DA61" s="258">
        <v>0</v>
      </c>
      <c r="DB61" s="258">
        <v>0</v>
      </c>
      <c r="DC61" s="258">
        <v>0</v>
      </c>
      <c r="DD61" s="258">
        <v>0</v>
      </c>
      <c r="DE61" s="258">
        <v>0</v>
      </c>
      <c r="DF61" s="259">
        <v>0</v>
      </c>
      <c r="DG61" s="260"/>
      <c r="DH61" s="3"/>
      <c r="DI61" s="3"/>
      <c r="DJ61" s="3"/>
      <c r="DK61" s="3"/>
      <c r="DL61" s="3"/>
      <c r="DM61" s="3"/>
      <c r="DN61" s="3"/>
      <c r="DO61" s="3"/>
      <c r="DP61" s="3"/>
      <c r="DQ61" s="260"/>
      <c r="DR61" s="260"/>
      <c r="DS61" s="260"/>
      <c r="DT61" s="260"/>
      <c r="DU61" s="260"/>
      <c r="DV61" s="260"/>
      <c r="DW61" s="260"/>
      <c r="DX61" s="260"/>
      <c r="DY61" s="260"/>
      <c r="DZ61" s="260"/>
      <c r="EA61" s="260"/>
      <c r="EB61" s="260"/>
      <c r="EC61" s="260"/>
      <c r="ED61" s="260"/>
      <c r="EE61" s="260"/>
      <c r="EF61" s="260"/>
      <c r="EG61" s="260"/>
      <c r="EH61" s="260"/>
      <c r="EI61" s="260"/>
      <c r="EJ61" s="260"/>
      <c r="EK61" s="260"/>
      <c r="EL61" s="260"/>
      <c r="EM61" s="260"/>
      <c r="EN61" s="260"/>
      <c r="EO61" s="260"/>
      <c r="EP61" s="260"/>
      <c r="EQ61" s="260"/>
      <c r="ER61" s="260"/>
      <c r="ES61" s="260"/>
      <c r="ET61" s="260"/>
      <c r="EU61" s="260"/>
      <c r="EV61" s="260"/>
      <c r="EW61" s="260"/>
      <c r="EX61" s="260"/>
      <c r="EY61" s="260"/>
      <c r="EZ61" s="260"/>
      <c r="FA61" s="260"/>
      <c r="FB61" s="260"/>
      <c r="FC61" s="260"/>
      <c r="FD61" s="260"/>
      <c r="FE61" s="260"/>
      <c r="FF61" s="260"/>
      <c r="FG61" s="260"/>
      <c r="FH61" s="260"/>
      <c r="FI61" s="260"/>
      <c r="FJ61" s="260"/>
      <c r="FK61" s="260"/>
      <c r="FL61" s="260"/>
      <c r="FM61" s="260"/>
      <c r="FN61" s="260"/>
    </row>
    <row r="62" spans="1:170" ht="19.899999999999999" customHeight="1">
      <c r="A62" s="261" t="s">
        <v>176</v>
      </c>
      <c r="B62" s="262" t="s">
        <v>175</v>
      </c>
      <c r="C62" s="263">
        <v>0</v>
      </c>
      <c r="D62" s="258">
        <v>0</v>
      </c>
      <c r="E62" s="258">
        <v>0</v>
      </c>
      <c r="F62" s="258">
        <v>0</v>
      </c>
      <c r="G62" s="258">
        <v>0</v>
      </c>
      <c r="H62" s="258">
        <v>0</v>
      </c>
      <c r="I62" s="258">
        <v>0</v>
      </c>
      <c r="J62" s="258">
        <v>0</v>
      </c>
      <c r="K62" s="258">
        <v>0</v>
      </c>
      <c r="L62" s="258">
        <v>0</v>
      </c>
      <c r="M62" s="258">
        <v>0</v>
      </c>
      <c r="N62" s="258">
        <v>0</v>
      </c>
      <c r="O62" s="258">
        <v>0</v>
      </c>
      <c r="P62" s="258">
        <v>0</v>
      </c>
      <c r="Q62" s="258">
        <v>0</v>
      </c>
      <c r="R62" s="258">
        <v>0</v>
      </c>
      <c r="S62" s="258">
        <v>0</v>
      </c>
      <c r="T62" s="258">
        <v>0</v>
      </c>
      <c r="U62" s="258">
        <v>0</v>
      </c>
      <c r="V62" s="258">
        <v>0</v>
      </c>
      <c r="W62" s="258">
        <v>0</v>
      </c>
      <c r="X62" s="258">
        <v>0</v>
      </c>
      <c r="Y62" s="258">
        <v>0</v>
      </c>
      <c r="Z62" s="258">
        <v>0</v>
      </c>
      <c r="AA62" s="258">
        <v>0</v>
      </c>
      <c r="AB62" s="258">
        <v>0</v>
      </c>
      <c r="AC62" s="258">
        <v>0</v>
      </c>
      <c r="AD62" s="258">
        <v>0</v>
      </c>
      <c r="AE62" s="258">
        <v>0</v>
      </c>
      <c r="AF62" s="258">
        <v>0</v>
      </c>
      <c r="AG62" s="258">
        <v>0</v>
      </c>
      <c r="AH62" s="258">
        <v>0</v>
      </c>
      <c r="AI62" s="258">
        <v>0</v>
      </c>
      <c r="AJ62" s="258">
        <v>0</v>
      </c>
      <c r="AK62" s="258">
        <v>0</v>
      </c>
      <c r="AL62" s="258">
        <v>0</v>
      </c>
      <c r="AM62" s="258">
        <v>0</v>
      </c>
      <c r="AN62" s="258">
        <v>0</v>
      </c>
      <c r="AO62" s="258">
        <v>0</v>
      </c>
      <c r="AP62" s="258">
        <v>0</v>
      </c>
      <c r="AQ62" s="258">
        <v>0</v>
      </c>
      <c r="AR62" s="258">
        <v>0</v>
      </c>
      <c r="AS62" s="258">
        <v>0</v>
      </c>
      <c r="AT62" s="258">
        <v>0</v>
      </c>
      <c r="AU62" s="258">
        <v>2.2675650905033614E-4</v>
      </c>
      <c r="AV62" s="258">
        <v>0</v>
      </c>
      <c r="AW62" s="258">
        <v>0</v>
      </c>
      <c r="AX62" s="258">
        <v>0</v>
      </c>
      <c r="AY62" s="258">
        <v>0</v>
      </c>
      <c r="AZ62" s="258">
        <v>0</v>
      </c>
      <c r="BA62" s="258">
        <v>0</v>
      </c>
      <c r="BB62" s="258">
        <v>0</v>
      </c>
      <c r="BC62" s="258">
        <v>0</v>
      </c>
      <c r="BD62" s="258">
        <v>0</v>
      </c>
      <c r="BE62" s="258">
        <v>0.5751383953814686</v>
      </c>
      <c r="BF62" s="258">
        <v>0.51098311992451606</v>
      </c>
      <c r="BG62" s="258">
        <v>0.38000837741055882</v>
      </c>
      <c r="BH62" s="258">
        <v>0</v>
      </c>
      <c r="BI62" s="258">
        <v>1.720561851835645E-2</v>
      </c>
      <c r="BJ62" s="258">
        <v>0</v>
      </c>
      <c r="BK62" s="258">
        <v>0</v>
      </c>
      <c r="BL62" s="258">
        <v>0</v>
      </c>
      <c r="BM62" s="258">
        <v>0</v>
      </c>
      <c r="BN62" s="258">
        <v>0</v>
      </c>
      <c r="BO62" s="258">
        <v>0</v>
      </c>
      <c r="BP62" s="258">
        <v>0</v>
      </c>
      <c r="BQ62" s="258">
        <v>0</v>
      </c>
      <c r="BR62" s="258">
        <v>0</v>
      </c>
      <c r="BS62" s="258">
        <v>0</v>
      </c>
      <c r="BT62" s="258">
        <v>0</v>
      </c>
      <c r="BU62" s="258">
        <v>0</v>
      </c>
      <c r="BV62" s="258">
        <v>0</v>
      </c>
      <c r="BW62" s="258">
        <v>0</v>
      </c>
      <c r="BX62" s="258">
        <v>0</v>
      </c>
      <c r="BY62" s="258">
        <v>0</v>
      </c>
      <c r="BZ62" s="258">
        <v>0</v>
      </c>
      <c r="CA62" s="258">
        <v>1.364801371223966E-4</v>
      </c>
      <c r="CB62" s="258">
        <v>0</v>
      </c>
      <c r="CC62" s="258">
        <v>0</v>
      </c>
      <c r="CD62" s="258">
        <v>0</v>
      </c>
      <c r="CE62" s="258">
        <v>0</v>
      </c>
      <c r="CF62" s="258">
        <v>0</v>
      </c>
      <c r="CG62" s="258">
        <v>0</v>
      </c>
      <c r="CH62" s="258">
        <v>0</v>
      </c>
      <c r="CI62" s="258">
        <v>0</v>
      </c>
      <c r="CJ62" s="258">
        <v>0</v>
      </c>
      <c r="CK62" s="258">
        <v>0</v>
      </c>
      <c r="CL62" s="258">
        <v>0</v>
      </c>
      <c r="CM62" s="258">
        <v>0</v>
      </c>
      <c r="CN62" s="258">
        <v>0</v>
      </c>
      <c r="CO62" s="258">
        <v>0</v>
      </c>
      <c r="CP62" s="258">
        <v>0</v>
      </c>
      <c r="CQ62" s="258">
        <v>0</v>
      </c>
      <c r="CR62" s="258">
        <v>0</v>
      </c>
      <c r="CS62" s="258">
        <v>0</v>
      </c>
      <c r="CT62" s="258">
        <v>0</v>
      </c>
      <c r="CU62" s="258">
        <v>0</v>
      </c>
      <c r="CV62" s="258">
        <v>0</v>
      </c>
      <c r="CW62" s="258">
        <v>9.2181370757498229E-2</v>
      </c>
      <c r="CX62" s="258">
        <v>0</v>
      </c>
      <c r="CY62" s="258">
        <v>0</v>
      </c>
      <c r="CZ62" s="258">
        <v>0</v>
      </c>
      <c r="DA62" s="258">
        <v>0</v>
      </c>
      <c r="DB62" s="258">
        <v>0</v>
      </c>
      <c r="DC62" s="258">
        <v>0</v>
      </c>
      <c r="DD62" s="258">
        <v>0</v>
      </c>
      <c r="DE62" s="258">
        <v>0</v>
      </c>
      <c r="DF62" s="259">
        <v>0</v>
      </c>
      <c r="DG62" s="260"/>
      <c r="DH62" s="3"/>
      <c r="DI62" s="3"/>
      <c r="DJ62" s="3"/>
      <c r="DK62" s="3"/>
      <c r="DL62" s="3"/>
      <c r="DM62" s="3"/>
      <c r="DN62" s="3"/>
      <c r="DO62" s="3"/>
      <c r="DP62" s="3"/>
      <c r="DQ62" s="260"/>
      <c r="DR62" s="260"/>
      <c r="DS62" s="260"/>
      <c r="DT62" s="260"/>
      <c r="DU62" s="260"/>
      <c r="DV62" s="260"/>
      <c r="DW62" s="260"/>
      <c r="DX62" s="260"/>
      <c r="DY62" s="260"/>
      <c r="DZ62" s="260"/>
      <c r="EA62" s="260"/>
      <c r="EB62" s="260"/>
      <c r="EC62" s="260"/>
      <c r="ED62" s="260"/>
      <c r="EE62" s="260"/>
      <c r="EF62" s="260"/>
      <c r="EG62" s="260"/>
      <c r="EH62" s="260"/>
      <c r="EI62" s="260"/>
      <c r="EJ62" s="260"/>
      <c r="EK62" s="260"/>
      <c r="EL62" s="260"/>
      <c r="EM62" s="260"/>
      <c r="EN62" s="260"/>
      <c r="EO62" s="260"/>
      <c r="EP62" s="260"/>
      <c r="EQ62" s="260"/>
      <c r="ER62" s="260"/>
      <c r="ES62" s="260"/>
      <c r="ET62" s="260"/>
      <c r="EU62" s="260"/>
      <c r="EV62" s="260"/>
      <c r="EW62" s="260"/>
      <c r="EX62" s="260"/>
      <c r="EY62" s="260"/>
      <c r="EZ62" s="260"/>
      <c r="FA62" s="260"/>
      <c r="FB62" s="260"/>
      <c r="FC62" s="260"/>
      <c r="FD62" s="260"/>
      <c r="FE62" s="260"/>
      <c r="FF62" s="260"/>
      <c r="FG62" s="260"/>
      <c r="FH62" s="260"/>
      <c r="FI62" s="260"/>
      <c r="FJ62" s="260"/>
      <c r="FK62" s="260"/>
      <c r="FL62" s="260"/>
      <c r="FM62" s="260"/>
      <c r="FN62" s="260"/>
    </row>
    <row r="63" spans="1:170" ht="19.899999999999999" customHeight="1">
      <c r="A63" s="261" t="s">
        <v>174</v>
      </c>
      <c r="B63" s="262" t="s">
        <v>173</v>
      </c>
      <c r="C63" s="263">
        <v>0</v>
      </c>
      <c r="D63" s="258">
        <v>0</v>
      </c>
      <c r="E63" s="258">
        <v>0</v>
      </c>
      <c r="F63" s="258">
        <v>0</v>
      </c>
      <c r="G63" s="258">
        <v>4.8347053443094208E-2</v>
      </c>
      <c r="H63" s="258">
        <v>0</v>
      </c>
      <c r="I63" s="258">
        <v>2.631578947368421E-4</v>
      </c>
      <c r="J63" s="258">
        <v>0</v>
      </c>
      <c r="K63" s="258">
        <v>0</v>
      </c>
      <c r="L63" s="258">
        <v>0</v>
      </c>
      <c r="M63" s="258">
        <v>0</v>
      </c>
      <c r="N63" s="258">
        <v>0</v>
      </c>
      <c r="O63" s="258">
        <v>0</v>
      </c>
      <c r="P63" s="258">
        <v>0</v>
      </c>
      <c r="Q63" s="258">
        <v>0</v>
      </c>
      <c r="R63" s="258">
        <v>0</v>
      </c>
      <c r="S63" s="258">
        <v>0</v>
      </c>
      <c r="T63" s="258">
        <v>0</v>
      </c>
      <c r="U63" s="258">
        <v>0</v>
      </c>
      <c r="V63" s="258">
        <v>0</v>
      </c>
      <c r="W63" s="258">
        <v>0</v>
      </c>
      <c r="X63" s="258">
        <v>0</v>
      </c>
      <c r="Y63" s="258">
        <v>0</v>
      </c>
      <c r="Z63" s="258">
        <v>0</v>
      </c>
      <c r="AA63" s="258">
        <v>0</v>
      </c>
      <c r="AB63" s="258">
        <v>0</v>
      </c>
      <c r="AC63" s="258">
        <v>0</v>
      </c>
      <c r="AD63" s="258">
        <v>0</v>
      </c>
      <c r="AE63" s="258">
        <v>0</v>
      </c>
      <c r="AF63" s="258">
        <v>0</v>
      </c>
      <c r="AG63" s="258">
        <v>0</v>
      </c>
      <c r="AH63" s="258">
        <v>0</v>
      </c>
      <c r="AI63" s="258">
        <v>0</v>
      </c>
      <c r="AJ63" s="258">
        <v>0</v>
      </c>
      <c r="AK63" s="258">
        <v>0</v>
      </c>
      <c r="AL63" s="258">
        <v>0</v>
      </c>
      <c r="AM63" s="258">
        <v>0</v>
      </c>
      <c r="AN63" s="258">
        <v>0</v>
      </c>
      <c r="AO63" s="258">
        <v>0</v>
      </c>
      <c r="AP63" s="258">
        <v>0</v>
      </c>
      <c r="AQ63" s="258">
        <v>0</v>
      </c>
      <c r="AR63" s="258">
        <v>0</v>
      </c>
      <c r="AS63" s="258">
        <v>0</v>
      </c>
      <c r="AT63" s="258">
        <v>0</v>
      </c>
      <c r="AU63" s="258">
        <v>0</v>
      </c>
      <c r="AV63" s="258">
        <v>0</v>
      </c>
      <c r="AW63" s="258">
        <v>0</v>
      </c>
      <c r="AX63" s="258">
        <v>0</v>
      </c>
      <c r="AY63" s="258">
        <v>0</v>
      </c>
      <c r="AZ63" s="258">
        <v>0</v>
      </c>
      <c r="BA63" s="258">
        <v>0</v>
      </c>
      <c r="BB63" s="258">
        <v>0</v>
      </c>
      <c r="BC63" s="258">
        <v>0</v>
      </c>
      <c r="BD63" s="258">
        <v>0</v>
      </c>
      <c r="BE63" s="258">
        <v>0</v>
      </c>
      <c r="BF63" s="258">
        <v>0</v>
      </c>
      <c r="BG63" s="258">
        <v>0</v>
      </c>
      <c r="BH63" s="258">
        <v>0.11966658959028398</v>
      </c>
      <c r="BI63" s="258">
        <v>0</v>
      </c>
      <c r="BJ63" s="258">
        <v>0</v>
      </c>
      <c r="BK63" s="258">
        <v>0</v>
      </c>
      <c r="BL63" s="258">
        <v>0</v>
      </c>
      <c r="BM63" s="258">
        <v>0</v>
      </c>
      <c r="BN63" s="258">
        <v>0</v>
      </c>
      <c r="BO63" s="258">
        <v>0</v>
      </c>
      <c r="BP63" s="258">
        <v>0</v>
      </c>
      <c r="BQ63" s="258">
        <v>0</v>
      </c>
      <c r="BR63" s="258">
        <v>0</v>
      </c>
      <c r="BS63" s="258">
        <v>0</v>
      </c>
      <c r="BT63" s="258">
        <v>0</v>
      </c>
      <c r="BU63" s="258">
        <v>0</v>
      </c>
      <c r="BV63" s="258">
        <v>0</v>
      </c>
      <c r="BW63" s="258">
        <v>0</v>
      </c>
      <c r="BX63" s="258">
        <v>0</v>
      </c>
      <c r="BY63" s="258">
        <v>0</v>
      </c>
      <c r="BZ63" s="258">
        <v>0</v>
      </c>
      <c r="CA63" s="258">
        <v>0</v>
      </c>
      <c r="CB63" s="258">
        <v>1.36779737613633E-2</v>
      </c>
      <c r="CC63" s="258">
        <v>0</v>
      </c>
      <c r="CD63" s="258">
        <v>0</v>
      </c>
      <c r="CE63" s="258">
        <v>0</v>
      </c>
      <c r="CF63" s="258">
        <v>1.7482705917604934E-3</v>
      </c>
      <c r="CG63" s="258">
        <v>0</v>
      </c>
      <c r="CH63" s="258">
        <v>0</v>
      </c>
      <c r="CI63" s="258">
        <v>0</v>
      </c>
      <c r="CJ63" s="258">
        <v>0</v>
      </c>
      <c r="CK63" s="258">
        <v>0</v>
      </c>
      <c r="CL63" s="258">
        <v>0</v>
      </c>
      <c r="CM63" s="258">
        <v>1.1161065264214778E-3</v>
      </c>
      <c r="CN63" s="258">
        <v>2.579167454410044E-4</v>
      </c>
      <c r="CO63" s="258">
        <v>5.2901976972896843E-5</v>
      </c>
      <c r="CP63" s="258">
        <v>0</v>
      </c>
      <c r="CQ63" s="258">
        <v>0</v>
      </c>
      <c r="CR63" s="258">
        <v>0</v>
      </c>
      <c r="CS63" s="258">
        <v>0</v>
      </c>
      <c r="CT63" s="258">
        <v>0</v>
      </c>
      <c r="CU63" s="258">
        <v>1.3249215536030138E-5</v>
      </c>
      <c r="CV63" s="258">
        <v>0</v>
      </c>
      <c r="CW63" s="258">
        <v>0</v>
      </c>
      <c r="CX63" s="258">
        <v>2.163491182451298E-6</v>
      </c>
      <c r="CY63" s="258">
        <v>0</v>
      </c>
      <c r="CZ63" s="258">
        <v>0</v>
      </c>
      <c r="DA63" s="258">
        <v>0</v>
      </c>
      <c r="DB63" s="258">
        <v>1.3521187701127668E-5</v>
      </c>
      <c r="DC63" s="258">
        <v>0</v>
      </c>
      <c r="DD63" s="258">
        <v>0</v>
      </c>
      <c r="DE63" s="258">
        <v>0</v>
      </c>
      <c r="DF63" s="259">
        <v>0</v>
      </c>
      <c r="DG63" s="260"/>
      <c r="DH63" s="3"/>
      <c r="DI63" s="3"/>
      <c r="DJ63" s="3"/>
      <c r="DK63" s="3"/>
      <c r="DL63" s="3"/>
      <c r="DM63" s="3"/>
      <c r="DN63" s="3"/>
      <c r="DO63" s="3"/>
      <c r="DP63" s="3"/>
      <c r="DQ63" s="260"/>
      <c r="DR63" s="260"/>
      <c r="DS63" s="260"/>
      <c r="DT63" s="260"/>
      <c r="DU63" s="260"/>
      <c r="DV63" s="260"/>
      <c r="DW63" s="260"/>
      <c r="DX63" s="260"/>
      <c r="DY63" s="260"/>
      <c r="DZ63" s="260"/>
      <c r="EA63" s="260"/>
      <c r="EB63" s="260"/>
      <c r="EC63" s="260"/>
      <c r="ED63" s="260"/>
      <c r="EE63" s="260"/>
      <c r="EF63" s="260"/>
      <c r="EG63" s="260"/>
      <c r="EH63" s="260"/>
      <c r="EI63" s="260"/>
      <c r="EJ63" s="260"/>
      <c r="EK63" s="260"/>
      <c r="EL63" s="260"/>
      <c r="EM63" s="260"/>
      <c r="EN63" s="260"/>
      <c r="EO63" s="260"/>
      <c r="EP63" s="260"/>
      <c r="EQ63" s="260"/>
      <c r="ER63" s="260"/>
      <c r="ES63" s="260"/>
      <c r="ET63" s="260"/>
      <c r="EU63" s="260"/>
      <c r="EV63" s="260"/>
      <c r="EW63" s="260"/>
      <c r="EX63" s="260"/>
      <c r="EY63" s="260"/>
      <c r="EZ63" s="260"/>
      <c r="FA63" s="260"/>
      <c r="FB63" s="260"/>
      <c r="FC63" s="260"/>
      <c r="FD63" s="260"/>
      <c r="FE63" s="260"/>
      <c r="FF63" s="260"/>
      <c r="FG63" s="260"/>
      <c r="FH63" s="260"/>
      <c r="FI63" s="260"/>
      <c r="FJ63" s="260"/>
      <c r="FK63" s="260"/>
      <c r="FL63" s="260"/>
      <c r="FM63" s="260"/>
      <c r="FN63" s="260"/>
    </row>
    <row r="64" spans="1:170" ht="19.899999999999999" customHeight="1">
      <c r="A64" s="261" t="s">
        <v>172</v>
      </c>
      <c r="B64" s="262" t="s">
        <v>171</v>
      </c>
      <c r="C64" s="263">
        <v>0</v>
      </c>
      <c r="D64" s="258">
        <v>0</v>
      </c>
      <c r="E64" s="258">
        <v>0</v>
      </c>
      <c r="F64" s="258">
        <v>0</v>
      </c>
      <c r="G64" s="258">
        <v>0</v>
      </c>
      <c r="H64" s="258">
        <v>0</v>
      </c>
      <c r="I64" s="258">
        <v>0</v>
      </c>
      <c r="J64" s="258">
        <v>0</v>
      </c>
      <c r="K64" s="258">
        <v>0</v>
      </c>
      <c r="L64" s="258">
        <v>0</v>
      </c>
      <c r="M64" s="258">
        <v>0</v>
      </c>
      <c r="N64" s="258">
        <v>0</v>
      </c>
      <c r="O64" s="258">
        <v>0</v>
      </c>
      <c r="P64" s="258">
        <v>0</v>
      </c>
      <c r="Q64" s="258">
        <v>0</v>
      </c>
      <c r="R64" s="258">
        <v>0</v>
      </c>
      <c r="S64" s="258">
        <v>0</v>
      </c>
      <c r="T64" s="258">
        <v>0</v>
      </c>
      <c r="U64" s="258">
        <v>0</v>
      </c>
      <c r="V64" s="258">
        <v>0</v>
      </c>
      <c r="W64" s="258">
        <v>0</v>
      </c>
      <c r="X64" s="258">
        <v>0</v>
      </c>
      <c r="Y64" s="258">
        <v>0</v>
      </c>
      <c r="Z64" s="258">
        <v>0</v>
      </c>
      <c r="AA64" s="258">
        <v>0</v>
      </c>
      <c r="AB64" s="258">
        <v>0</v>
      </c>
      <c r="AC64" s="258">
        <v>0</v>
      </c>
      <c r="AD64" s="258">
        <v>0</v>
      </c>
      <c r="AE64" s="258">
        <v>0</v>
      </c>
      <c r="AF64" s="258">
        <v>0</v>
      </c>
      <c r="AG64" s="258">
        <v>0</v>
      </c>
      <c r="AH64" s="258">
        <v>0</v>
      </c>
      <c r="AI64" s="258">
        <v>0</v>
      </c>
      <c r="AJ64" s="258">
        <v>0</v>
      </c>
      <c r="AK64" s="258">
        <v>0</v>
      </c>
      <c r="AL64" s="258">
        <v>0</v>
      </c>
      <c r="AM64" s="258">
        <v>0</v>
      </c>
      <c r="AN64" s="258">
        <v>0</v>
      </c>
      <c r="AO64" s="258">
        <v>0</v>
      </c>
      <c r="AP64" s="258">
        <v>0</v>
      </c>
      <c r="AQ64" s="258">
        <v>0</v>
      </c>
      <c r="AR64" s="258">
        <v>0</v>
      </c>
      <c r="AS64" s="258">
        <v>0</v>
      </c>
      <c r="AT64" s="258">
        <v>0</v>
      </c>
      <c r="AU64" s="258">
        <v>0</v>
      </c>
      <c r="AV64" s="258">
        <v>0</v>
      </c>
      <c r="AW64" s="258">
        <v>0</v>
      </c>
      <c r="AX64" s="258">
        <v>0</v>
      </c>
      <c r="AY64" s="258">
        <v>0</v>
      </c>
      <c r="AZ64" s="258">
        <v>0</v>
      </c>
      <c r="BA64" s="258">
        <v>0</v>
      </c>
      <c r="BB64" s="258">
        <v>0</v>
      </c>
      <c r="BC64" s="258">
        <v>0</v>
      </c>
      <c r="BD64" s="258">
        <v>0</v>
      </c>
      <c r="BE64" s="258">
        <v>0</v>
      </c>
      <c r="BF64" s="258">
        <v>0</v>
      </c>
      <c r="BG64" s="258">
        <v>0</v>
      </c>
      <c r="BH64" s="258">
        <v>0</v>
      </c>
      <c r="BI64" s="258">
        <v>0.35050977989760645</v>
      </c>
      <c r="BJ64" s="258">
        <v>0</v>
      </c>
      <c r="BK64" s="258">
        <v>0</v>
      </c>
      <c r="BL64" s="258">
        <v>0</v>
      </c>
      <c r="BM64" s="258">
        <v>0</v>
      </c>
      <c r="BN64" s="258">
        <v>0</v>
      </c>
      <c r="BO64" s="258">
        <v>0</v>
      </c>
      <c r="BP64" s="258">
        <v>0</v>
      </c>
      <c r="BQ64" s="258">
        <v>0</v>
      </c>
      <c r="BR64" s="258">
        <v>0</v>
      </c>
      <c r="BS64" s="258">
        <v>0</v>
      </c>
      <c r="BT64" s="258">
        <v>0</v>
      </c>
      <c r="BU64" s="258">
        <v>0</v>
      </c>
      <c r="BV64" s="258">
        <v>0</v>
      </c>
      <c r="BW64" s="258">
        <v>0</v>
      </c>
      <c r="BX64" s="258">
        <v>0</v>
      </c>
      <c r="BY64" s="258">
        <v>7.7252225519287829E-2</v>
      </c>
      <c r="BZ64" s="258">
        <v>0</v>
      </c>
      <c r="CA64" s="258">
        <v>0</v>
      </c>
      <c r="CB64" s="258">
        <v>0</v>
      </c>
      <c r="CC64" s="258">
        <v>0</v>
      </c>
      <c r="CD64" s="258">
        <v>0</v>
      </c>
      <c r="CE64" s="258">
        <v>0</v>
      </c>
      <c r="CF64" s="258">
        <v>2.0263555564178345E-4</v>
      </c>
      <c r="CG64" s="258">
        <v>0</v>
      </c>
      <c r="CH64" s="258">
        <v>0</v>
      </c>
      <c r="CI64" s="258">
        <v>0</v>
      </c>
      <c r="CJ64" s="258">
        <v>0</v>
      </c>
      <c r="CK64" s="258">
        <v>0</v>
      </c>
      <c r="CL64" s="258">
        <v>0</v>
      </c>
      <c r="CM64" s="258">
        <v>6.0968462557542099E-3</v>
      </c>
      <c r="CN64" s="258">
        <v>0</v>
      </c>
      <c r="CO64" s="258">
        <v>0</v>
      </c>
      <c r="CP64" s="258">
        <v>0</v>
      </c>
      <c r="CQ64" s="258">
        <v>0</v>
      </c>
      <c r="CR64" s="258">
        <v>0</v>
      </c>
      <c r="CS64" s="258">
        <v>0</v>
      </c>
      <c r="CT64" s="258">
        <v>0</v>
      </c>
      <c r="CU64" s="258">
        <v>0</v>
      </c>
      <c r="CV64" s="258">
        <v>0</v>
      </c>
      <c r="CW64" s="258">
        <v>8.1646078503033407E-3</v>
      </c>
      <c r="CX64" s="258">
        <v>1.7548317368771639E-5</v>
      </c>
      <c r="CY64" s="258">
        <v>0</v>
      </c>
      <c r="CZ64" s="258">
        <v>0</v>
      </c>
      <c r="DA64" s="258">
        <v>0</v>
      </c>
      <c r="DB64" s="258">
        <v>2.2535312835212778E-6</v>
      </c>
      <c r="DC64" s="258">
        <v>0</v>
      </c>
      <c r="DD64" s="258">
        <v>3.4528323185105013E-4</v>
      </c>
      <c r="DE64" s="258">
        <v>0</v>
      </c>
      <c r="DF64" s="259">
        <v>0</v>
      </c>
      <c r="DG64" s="260"/>
      <c r="DH64" s="3"/>
      <c r="DI64" s="3"/>
      <c r="DJ64" s="3"/>
      <c r="DK64" s="3"/>
      <c r="DL64" s="3"/>
      <c r="DM64" s="3"/>
      <c r="DN64" s="3"/>
      <c r="DO64" s="3"/>
      <c r="DP64" s="3"/>
      <c r="DQ64" s="260"/>
      <c r="DR64" s="260"/>
      <c r="DS64" s="260"/>
      <c r="DT64" s="260"/>
      <c r="DU64" s="260"/>
      <c r="DV64" s="260"/>
      <c r="DW64" s="260"/>
      <c r="DX64" s="260"/>
      <c r="DY64" s="260"/>
      <c r="DZ64" s="260"/>
      <c r="EA64" s="260"/>
      <c r="EB64" s="260"/>
      <c r="EC64" s="260"/>
      <c r="ED64" s="260"/>
      <c r="EE64" s="260"/>
      <c r="EF64" s="260"/>
      <c r="EG64" s="260"/>
      <c r="EH64" s="260"/>
      <c r="EI64" s="260"/>
      <c r="EJ64" s="260"/>
      <c r="EK64" s="260"/>
      <c r="EL64" s="260"/>
      <c r="EM64" s="260"/>
      <c r="EN64" s="260"/>
      <c r="EO64" s="260"/>
      <c r="EP64" s="260"/>
      <c r="EQ64" s="260"/>
      <c r="ER64" s="260"/>
      <c r="ES64" s="260"/>
      <c r="ET64" s="260"/>
      <c r="EU64" s="260"/>
      <c r="EV64" s="260"/>
      <c r="EW64" s="260"/>
      <c r="EX64" s="260"/>
      <c r="EY64" s="260"/>
      <c r="EZ64" s="260"/>
      <c r="FA64" s="260"/>
      <c r="FB64" s="260"/>
      <c r="FC64" s="260"/>
      <c r="FD64" s="260"/>
      <c r="FE64" s="260"/>
      <c r="FF64" s="260"/>
      <c r="FG64" s="260"/>
      <c r="FH64" s="260"/>
      <c r="FI64" s="260"/>
      <c r="FJ64" s="260"/>
      <c r="FK64" s="260"/>
      <c r="FL64" s="260"/>
      <c r="FM64" s="260"/>
      <c r="FN64" s="260"/>
    </row>
    <row r="65" spans="1:170" ht="19.899999999999999" customHeight="1">
      <c r="A65" s="261" t="s">
        <v>87</v>
      </c>
      <c r="B65" s="262" t="s">
        <v>21</v>
      </c>
      <c r="C65" s="263">
        <v>5.8474972711679402E-5</v>
      </c>
      <c r="D65" s="258">
        <v>0</v>
      </c>
      <c r="E65" s="258">
        <v>0</v>
      </c>
      <c r="F65" s="258">
        <v>0</v>
      </c>
      <c r="G65" s="258">
        <v>9.5387429766104793E-3</v>
      </c>
      <c r="H65" s="258">
        <v>0</v>
      </c>
      <c r="I65" s="258">
        <v>7.894736842105263E-4</v>
      </c>
      <c r="J65" s="258">
        <v>3.2564071749504757E-4</v>
      </c>
      <c r="K65" s="258">
        <v>1.5761153923170834E-3</v>
      </c>
      <c r="L65" s="258">
        <v>0</v>
      </c>
      <c r="M65" s="258">
        <v>0</v>
      </c>
      <c r="N65" s="258">
        <v>1.203311513284559E-3</v>
      </c>
      <c r="O65" s="258">
        <v>1.5562318439618205E-2</v>
      </c>
      <c r="P65" s="258">
        <v>1.1929041443798822E-3</v>
      </c>
      <c r="Q65" s="258">
        <v>6.540915514066715E-3</v>
      </c>
      <c r="R65" s="258">
        <v>8.375209380234506E-4</v>
      </c>
      <c r="S65" s="258">
        <v>3.1629258235321684E-4</v>
      </c>
      <c r="T65" s="258">
        <v>4.0269267166453013E-5</v>
      </c>
      <c r="U65" s="258">
        <v>0</v>
      </c>
      <c r="V65" s="258">
        <v>7.9265054415459864E-6</v>
      </c>
      <c r="W65" s="258">
        <v>4.2432034488757636E-6</v>
      </c>
      <c r="X65" s="258">
        <v>2.4891934210350227E-4</v>
      </c>
      <c r="Y65" s="258">
        <v>2.0469781485082646E-5</v>
      </c>
      <c r="Z65" s="258">
        <v>8.7604029785370125E-4</v>
      </c>
      <c r="AA65" s="258">
        <v>1.368676654859864E-4</v>
      </c>
      <c r="AB65" s="258">
        <v>2.3533222035949908E-4</v>
      </c>
      <c r="AC65" s="258">
        <v>0</v>
      </c>
      <c r="AD65" s="258">
        <v>1.2431471513283028E-4</v>
      </c>
      <c r="AE65" s="258">
        <v>1.9610273980322104E-4</v>
      </c>
      <c r="AF65" s="258">
        <v>2.7181709729541987E-4</v>
      </c>
      <c r="AG65" s="258">
        <v>8.2576383154417832E-4</v>
      </c>
      <c r="AH65" s="258">
        <v>2.6727864259315582E-3</v>
      </c>
      <c r="AI65" s="258">
        <v>1.8758876968565482E-4</v>
      </c>
      <c r="AJ65" s="258">
        <v>3.1847133757961785E-3</v>
      </c>
      <c r="AK65" s="258">
        <v>5.1190075850988306E-3</v>
      </c>
      <c r="AL65" s="258">
        <v>3.0876681621272798E-6</v>
      </c>
      <c r="AM65" s="258">
        <v>1.5110120728338344E-3</v>
      </c>
      <c r="AN65" s="258">
        <v>3.3950315019749943E-3</v>
      </c>
      <c r="AO65" s="258">
        <v>5.0495486965852425E-5</v>
      </c>
      <c r="AP65" s="258">
        <v>0</v>
      </c>
      <c r="AQ65" s="258">
        <v>5.9963872697815605E-4</v>
      </c>
      <c r="AR65" s="258">
        <v>4.3750273439208992E-5</v>
      </c>
      <c r="AS65" s="258">
        <v>6.142003111948243E-5</v>
      </c>
      <c r="AT65" s="258">
        <v>4.4536443397084994E-5</v>
      </c>
      <c r="AU65" s="258">
        <v>6.4136987497082521E-4</v>
      </c>
      <c r="AV65" s="258">
        <v>2.0006031064482882E-3</v>
      </c>
      <c r="AW65" s="258">
        <v>2.2461126935995998E-4</v>
      </c>
      <c r="AX65" s="258">
        <v>1.3226666666666667E-3</v>
      </c>
      <c r="AY65" s="258">
        <v>3.3115410174449902E-3</v>
      </c>
      <c r="AZ65" s="258">
        <v>2.0876826722338206E-4</v>
      </c>
      <c r="BA65" s="258">
        <v>3.3851923174377943E-3</v>
      </c>
      <c r="BB65" s="258">
        <v>6.7879382109068971E-4</v>
      </c>
      <c r="BC65" s="258">
        <v>1.7134782970071672E-3</v>
      </c>
      <c r="BD65" s="258">
        <v>8.0532621859381436E-4</v>
      </c>
      <c r="BE65" s="258">
        <v>4.7469790365028725E-4</v>
      </c>
      <c r="BF65" s="258">
        <v>5.1633388243573614E-4</v>
      </c>
      <c r="BG65" s="258">
        <v>3.9505239988173066E-4</v>
      </c>
      <c r="BH65" s="258">
        <v>8.4784020964776094E-4</v>
      </c>
      <c r="BI65" s="258">
        <v>1.8378331072506891E-4</v>
      </c>
      <c r="BJ65" s="258">
        <v>3.0382627560244166E-2</v>
      </c>
      <c r="BK65" s="258">
        <v>1.7088466993626003E-5</v>
      </c>
      <c r="BL65" s="258">
        <v>1.3198580719308967E-3</v>
      </c>
      <c r="BM65" s="258">
        <v>4.4647068906638462E-3</v>
      </c>
      <c r="BN65" s="258">
        <v>3.1320579248040386E-3</v>
      </c>
      <c r="BO65" s="258">
        <v>3.2791096806882207E-3</v>
      </c>
      <c r="BP65" s="258">
        <v>1.4174545351457852E-5</v>
      </c>
      <c r="BQ65" s="258">
        <v>1.7883776910613307E-6</v>
      </c>
      <c r="BR65" s="258">
        <v>7.2900280090549825E-4</v>
      </c>
      <c r="BS65" s="258">
        <v>5.9036597986640322E-4</v>
      </c>
      <c r="BT65" s="258">
        <v>2.9203238687421264E-4</v>
      </c>
      <c r="BU65" s="258">
        <v>2.0035411987211131E-4</v>
      </c>
      <c r="BV65" s="258">
        <v>1.8267789291068349E-5</v>
      </c>
      <c r="BW65" s="258">
        <v>1.1631192669338192E-5</v>
      </c>
      <c r="BX65" s="258">
        <v>0</v>
      </c>
      <c r="BY65" s="258">
        <v>4.1543026706231456E-5</v>
      </c>
      <c r="BZ65" s="258">
        <v>4.4123057889158774E-4</v>
      </c>
      <c r="CA65" s="258">
        <v>1.8063547560317197E-5</v>
      </c>
      <c r="CB65" s="258">
        <v>1.6350890101579906E-4</v>
      </c>
      <c r="CC65" s="258">
        <v>0</v>
      </c>
      <c r="CD65" s="258">
        <v>8.670394936489357E-5</v>
      </c>
      <c r="CE65" s="258">
        <v>3.022677638986496E-5</v>
      </c>
      <c r="CF65" s="258">
        <v>1.5952160763289336E-4</v>
      </c>
      <c r="CG65" s="258">
        <v>5.4635852046112662E-5</v>
      </c>
      <c r="CH65" s="258">
        <v>1.2508887354447161E-3</v>
      </c>
      <c r="CI65" s="258">
        <v>1.651954474972383E-3</v>
      </c>
      <c r="CJ65" s="258">
        <v>1.2035469299949553E-2</v>
      </c>
      <c r="CK65" s="258">
        <v>6.6236413043478258E-4</v>
      </c>
      <c r="CL65" s="258">
        <v>8.0215362788075006E-3</v>
      </c>
      <c r="CM65" s="258">
        <v>1.2041600126248115E-3</v>
      </c>
      <c r="CN65" s="258">
        <v>2.7748700902950219E-3</v>
      </c>
      <c r="CO65" s="258">
        <v>1.0478927668254303E-2</v>
      </c>
      <c r="CP65" s="258">
        <v>2.4173421357457449E-4</v>
      </c>
      <c r="CQ65" s="258">
        <v>1.6185245530174691E-4</v>
      </c>
      <c r="CR65" s="258">
        <v>3.7992295933319429E-3</v>
      </c>
      <c r="CS65" s="258">
        <v>1.6235109769756626E-3</v>
      </c>
      <c r="CT65" s="258">
        <v>4.6155619786391296E-3</v>
      </c>
      <c r="CU65" s="258">
        <v>7.8479520025085178E-3</v>
      </c>
      <c r="CV65" s="258">
        <v>1.80297549116542E-3</v>
      </c>
      <c r="CW65" s="258">
        <v>7.6748775674292816E-4</v>
      </c>
      <c r="CX65" s="258">
        <v>1.9868060692177754E-3</v>
      </c>
      <c r="CY65" s="258">
        <v>2.376992244505197E-3</v>
      </c>
      <c r="CZ65" s="258">
        <v>1.9972609978878945E-3</v>
      </c>
      <c r="DA65" s="258">
        <v>4.2742147775607191E-3</v>
      </c>
      <c r="DB65" s="258">
        <v>6.1769292481318227E-3</v>
      </c>
      <c r="DC65" s="258">
        <v>0</v>
      </c>
      <c r="DD65" s="258">
        <v>5.6816798471900362E-3</v>
      </c>
      <c r="DE65" s="258">
        <v>0.12892429579396691</v>
      </c>
      <c r="DF65" s="259">
        <v>2.9311102873350172E-4</v>
      </c>
      <c r="DG65" s="260"/>
      <c r="DH65" s="3"/>
      <c r="DI65" s="3"/>
      <c r="DJ65" s="3"/>
      <c r="DK65" s="3"/>
      <c r="DL65" s="3"/>
      <c r="DM65" s="3"/>
      <c r="DN65" s="3"/>
      <c r="DO65" s="3"/>
      <c r="DP65" s="3"/>
      <c r="DQ65" s="260"/>
      <c r="DR65" s="260"/>
      <c r="DS65" s="260"/>
      <c r="DT65" s="260"/>
      <c r="DU65" s="260"/>
      <c r="DV65" s="260"/>
      <c r="DW65" s="260"/>
      <c r="DX65" s="260"/>
      <c r="DY65" s="260"/>
      <c r="DZ65" s="260"/>
      <c r="EA65" s="260"/>
      <c r="EB65" s="260"/>
      <c r="EC65" s="260"/>
      <c r="ED65" s="260"/>
      <c r="EE65" s="260"/>
      <c r="EF65" s="260"/>
      <c r="EG65" s="260"/>
      <c r="EH65" s="260"/>
      <c r="EI65" s="260"/>
      <c r="EJ65" s="260"/>
      <c r="EK65" s="260"/>
      <c r="EL65" s="260"/>
      <c r="EM65" s="260"/>
      <c r="EN65" s="260"/>
      <c r="EO65" s="260"/>
      <c r="EP65" s="260"/>
      <c r="EQ65" s="260"/>
      <c r="ER65" s="260"/>
      <c r="ES65" s="260"/>
      <c r="ET65" s="260"/>
      <c r="EU65" s="260"/>
      <c r="EV65" s="260"/>
      <c r="EW65" s="260"/>
      <c r="EX65" s="260"/>
      <c r="EY65" s="260"/>
      <c r="EZ65" s="260"/>
      <c r="FA65" s="260"/>
      <c r="FB65" s="260"/>
      <c r="FC65" s="260"/>
      <c r="FD65" s="260"/>
      <c r="FE65" s="260"/>
      <c r="FF65" s="260"/>
      <c r="FG65" s="260"/>
      <c r="FH65" s="260"/>
      <c r="FI65" s="260"/>
      <c r="FJ65" s="260"/>
      <c r="FK65" s="260"/>
      <c r="FL65" s="260"/>
      <c r="FM65" s="260"/>
      <c r="FN65" s="260"/>
    </row>
    <row r="66" spans="1:170" ht="19.899999999999999" customHeight="1">
      <c r="A66" s="261" t="s">
        <v>170</v>
      </c>
      <c r="B66" s="262" t="s">
        <v>169</v>
      </c>
      <c r="C66" s="263">
        <v>2.3389989084671761E-4</v>
      </c>
      <c r="D66" s="258">
        <v>1.7811201266574313E-3</v>
      </c>
      <c r="E66" s="258">
        <v>0</v>
      </c>
      <c r="F66" s="258">
        <v>3.2921810699588477E-3</v>
      </c>
      <c r="G66" s="258">
        <v>0</v>
      </c>
      <c r="H66" s="258">
        <v>0</v>
      </c>
      <c r="I66" s="258">
        <v>0</v>
      </c>
      <c r="J66" s="258">
        <v>1.8091150971947085E-5</v>
      </c>
      <c r="K66" s="258">
        <v>3.5333406540878879E-3</v>
      </c>
      <c r="L66" s="258">
        <v>1.7516543402101986E-3</v>
      </c>
      <c r="M66" s="258">
        <v>0</v>
      </c>
      <c r="N66" s="258">
        <v>2.8879476318829418E-4</v>
      </c>
      <c r="O66" s="258">
        <v>0</v>
      </c>
      <c r="P66" s="258">
        <v>3.0399815292261514E-3</v>
      </c>
      <c r="Q66" s="258">
        <v>0</v>
      </c>
      <c r="R66" s="258">
        <v>5.2014458256193245E-3</v>
      </c>
      <c r="S66" s="258">
        <v>0</v>
      </c>
      <c r="T66" s="258">
        <v>0</v>
      </c>
      <c r="U66" s="258">
        <v>2.584792122538293E-2</v>
      </c>
      <c r="V66" s="258">
        <v>5.6991574124715637E-3</v>
      </c>
      <c r="W66" s="258">
        <v>2.6732181727917308E-3</v>
      </c>
      <c r="X66" s="258">
        <v>4.5769040322256869E-4</v>
      </c>
      <c r="Y66" s="258">
        <v>0</v>
      </c>
      <c r="Z66" s="258">
        <v>2.1901007446342531E-3</v>
      </c>
      <c r="AA66" s="258">
        <v>2.3597873359652827E-6</v>
      </c>
      <c r="AB66" s="258">
        <v>3.1455296780725127E-5</v>
      </c>
      <c r="AC66" s="258">
        <v>4.8745903647242553E-5</v>
      </c>
      <c r="AD66" s="258">
        <v>8.8512077174575151E-3</v>
      </c>
      <c r="AE66" s="258">
        <v>4.5960170857329624E-3</v>
      </c>
      <c r="AF66" s="258">
        <v>3.0201899699491097E-5</v>
      </c>
      <c r="AG66" s="258">
        <v>0</v>
      </c>
      <c r="AH66" s="258">
        <v>1.3575911742748914E-2</v>
      </c>
      <c r="AI66" s="258">
        <v>1.3577853805818824E-3</v>
      </c>
      <c r="AJ66" s="258">
        <v>7.1656050955414014E-3</v>
      </c>
      <c r="AK66" s="258">
        <v>1.4198707170347121E-3</v>
      </c>
      <c r="AL66" s="258">
        <v>1.3863630047951487E-2</v>
      </c>
      <c r="AM66" s="258">
        <v>4.484704182501768E-3</v>
      </c>
      <c r="AN66" s="258">
        <v>7.0838638070055172E-3</v>
      </c>
      <c r="AO66" s="258">
        <v>1.5148646089755728E-4</v>
      </c>
      <c r="AP66" s="258">
        <v>4.545771943300049E-2</v>
      </c>
      <c r="AQ66" s="258">
        <v>2.9590867613922048E-2</v>
      </c>
      <c r="AR66" s="258">
        <v>0</v>
      </c>
      <c r="AS66" s="258">
        <v>1.5013785384762374E-4</v>
      </c>
      <c r="AT66" s="258">
        <v>0</v>
      </c>
      <c r="AU66" s="258">
        <v>0</v>
      </c>
      <c r="AV66" s="258">
        <v>0</v>
      </c>
      <c r="AW66" s="258">
        <v>1.9398245990178361E-4</v>
      </c>
      <c r="AX66" s="258">
        <v>0</v>
      </c>
      <c r="AY66" s="258">
        <v>0</v>
      </c>
      <c r="AZ66" s="258">
        <v>0</v>
      </c>
      <c r="BA66" s="258">
        <v>0</v>
      </c>
      <c r="BB66" s="258">
        <v>5.6566151757557476E-5</v>
      </c>
      <c r="BC66" s="258">
        <v>0</v>
      </c>
      <c r="BD66" s="258">
        <v>0</v>
      </c>
      <c r="BE66" s="258">
        <v>0</v>
      </c>
      <c r="BF66" s="258">
        <v>0</v>
      </c>
      <c r="BG66" s="258">
        <v>2.5214363152534577E-4</v>
      </c>
      <c r="BH66" s="258">
        <v>0</v>
      </c>
      <c r="BI66" s="258">
        <v>0</v>
      </c>
      <c r="BJ66" s="258">
        <v>1.382478677925006E-4</v>
      </c>
      <c r="BK66" s="258">
        <v>0</v>
      </c>
      <c r="BL66" s="258">
        <v>0</v>
      </c>
      <c r="BM66" s="258">
        <v>0</v>
      </c>
      <c r="BN66" s="258">
        <v>2.4079978743191179E-4</v>
      </c>
      <c r="BO66" s="258">
        <v>1.6056576238408044E-5</v>
      </c>
      <c r="BP66" s="258">
        <v>6.4709880952307586E-3</v>
      </c>
      <c r="BQ66" s="258">
        <v>4.4101393861572412E-3</v>
      </c>
      <c r="BR66" s="258">
        <v>0</v>
      </c>
      <c r="BS66" s="258">
        <v>0</v>
      </c>
      <c r="BT66" s="258">
        <v>0</v>
      </c>
      <c r="BU66" s="258">
        <v>0</v>
      </c>
      <c r="BV66" s="258">
        <v>0</v>
      </c>
      <c r="BW66" s="258">
        <v>0</v>
      </c>
      <c r="BX66" s="258">
        <v>0</v>
      </c>
      <c r="BY66" s="258">
        <v>0</v>
      </c>
      <c r="BZ66" s="258">
        <v>5.247858712398286E-4</v>
      </c>
      <c r="CA66" s="258">
        <v>0</v>
      </c>
      <c r="CB66" s="258">
        <v>0</v>
      </c>
      <c r="CC66" s="258">
        <v>0</v>
      </c>
      <c r="CD66" s="258">
        <v>0</v>
      </c>
      <c r="CE66" s="258">
        <v>0</v>
      </c>
      <c r="CF66" s="258">
        <v>0</v>
      </c>
      <c r="CG66" s="258">
        <v>0</v>
      </c>
      <c r="CH66" s="258">
        <v>0</v>
      </c>
      <c r="CI66" s="258">
        <v>0</v>
      </c>
      <c r="CJ66" s="258">
        <v>0</v>
      </c>
      <c r="CK66" s="258">
        <v>0</v>
      </c>
      <c r="CL66" s="258">
        <v>0</v>
      </c>
      <c r="CM66" s="258">
        <v>0</v>
      </c>
      <c r="CN66" s="258">
        <v>0</v>
      </c>
      <c r="CO66" s="258">
        <v>0</v>
      </c>
      <c r="CP66" s="258">
        <v>0</v>
      </c>
      <c r="CQ66" s="258">
        <v>0</v>
      </c>
      <c r="CR66" s="258">
        <v>0</v>
      </c>
      <c r="CS66" s="258">
        <v>0</v>
      </c>
      <c r="CT66" s="258">
        <v>0</v>
      </c>
      <c r="CU66" s="258">
        <v>0</v>
      </c>
      <c r="CV66" s="258">
        <v>0</v>
      </c>
      <c r="CW66" s="258">
        <v>0</v>
      </c>
      <c r="CX66" s="258">
        <v>0</v>
      </c>
      <c r="CY66" s="258">
        <v>0</v>
      </c>
      <c r="CZ66" s="258">
        <v>6.9079498413762011E-5</v>
      </c>
      <c r="DA66" s="258">
        <v>0</v>
      </c>
      <c r="DB66" s="258">
        <v>0</v>
      </c>
      <c r="DC66" s="258">
        <v>0</v>
      </c>
      <c r="DD66" s="258">
        <v>0</v>
      </c>
      <c r="DE66" s="258">
        <v>0</v>
      </c>
      <c r="DF66" s="259">
        <v>0</v>
      </c>
      <c r="DG66" s="260"/>
      <c r="DH66" s="3"/>
      <c r="DI66" s="3"/>
      <c r="DJ66" s="3"/>
      <c r="DK66" s="3"/>
      <c r="DL66" s="3"/>
      <c r="DM66" s="3"/>
      <c r="DN66" s="3"/>
      <c r="DO66" s="3"/>
      <c r="DP66" s="3"/>
      <c r="DQ66" s="260"/>
      <c r="DR66" s="260"/>
      <c r="DS66" s="260"/>
      <c r="DT66" s="260"/>
      <c r="DU66" s="260"/>
      <c r="DV66" s="260"/>
      <c r="DW66" s="260"/>
      <c r="DX66" s="260"/>
      <c r="DY66" s="260"/>
      <c r="DZ66" s="260"/>
      <c r="EA66" s="260"/>
      <c r="EB66" s="260"/>
      <c r="EC66" s="260"/>
      <c r="ED66" s="260"/>
      <c r="EE66" s="260"/>
      <c r="EF66" s="260"/>
      <c r="EG66" s="260"/>
      <c r="EH66" s="260"/>
      <c r="EI66" s="260"/>
      <c r="EJ66" s="260"/>
      <c r="EK66" s="260"/>
      <c r="EL66" s="260"/>
      <c r="EM66" s="260"/>
      <c r="EN66" s="260"/>
      <c r="EO66" s="260"/>
      <c r="EP66" s="260"/>
      <c r="EQ66" s="260"/>
      <c r="ER66" s="260"/>
      <c r="ES66" s="260"/>
      <c r="ET66" s="260"/>
      <c r="EU66" s="260"/>
      <c r="EV66" s="260"/>
      <c r="EW66" s="260"/>
      <c r="EX66" s="260"/>
      <c r="EY66" s="260"/>
      <c r="EZ66" s="260"/>
      <c r="FA66" s="260"/>
      <c r="FB66" s="260"/>
      <c r="FC66" s="260"/>
      <c r="FD66" s="260"/>
      <c r="FE66" s="260"/>
      <c r="FF66" s="260"/>
      <c r="FG66" s="260"/>
      <c r="FH66" s="260"/>
      <c r="FI66" s="260"/>
      <c r="FJ66" s="260"/>
      <c r="FK66" s="260"/>
      <c r="FL66" s="260"/>
      <c r="FM66" s="260"/>
      <c r="FN66" s="260"/>
    </row>
    <row r="67" spans="1:170" ht="19.899999999999999" customHeight="1">
      <c r="A67" s="261" t="s">
        <v>168</v>
      </c>
      <c r="B67" s="262" t="s">
        <v>167</v>
      </c>
      <c r="C67" s="263">
        <v>0</v>
      </c>
      <c r="D67" s="258">
        <v>0</v>
      </c>
      <c r="E67" s="258">
        <v>0</v>
      </c>
      <c r="F67" s="258">
        <v>0</v>
      </c>
      <c r="G67" s="258">
        <v>0</v>
      </c>
      <c r="H67" s="258">
        <v>0</v>
      </c>
      <c r="I67" s="258">
        <v>0</v>
      </c>
      <c r="J67" s="258">
        <v>0</v>
      </c>
      <c r="K67" s="258">
        <v>0</v>
      </c>
      <c r="L67" s="258">
        <v>0</v>
      </c>
      <c r="M67" s="258">
        <v>0</v>
      </c>
      <c r="N67" s="258">
        <v>0</v>
      </c>
      <c r="O67" s="258">
        <v>0</v>
      </c>
      <c r="P67" s="258">
        <v>0</v>
      </c>
      <c r="Q67" s="258">
        <v>0</v>
      </c>
      <c r="R67" s="258">
        <v>0</v>
      </c>
      <c r="S67" s="258">
        <v>0</v>
      </c>
      <c r="T67" s="258">
        <v>0</v>
      </c>
      <c r="U67" s="258">
        <v>0</v>
      </c>
      <c r="V67" s="258">
        <v>0</v>
      </c>
      <c r="W67" s="258">
        <v>0</v>
      </c>
      <c r="X67" s="258">
        <v>0</v>
      </c>
      <c r="Y67" s="258">
        <v>0</v>
      </c>
      <c r="Z67" s="258">
        <v>0</v>
      </c>
      <c r="AA67" s="258">
        <v>0</v>
      </c>
      <c r="AB67" s="258">
        <v>0</v>
      </c>
      <c r="AC67" s="258">
        <v>0</v>
      </c>
      <c r="AD67" s="258">
        <v>0</v>
      </c>
      <c r="AE67" s="258">
        <v>0</v>
      </c>
      <c r="AF67" s="258">
        <v>0</v>
      </c>
      <c r="AG67" s="258">
        <v>0</v>
      </c>
      <c r="AH67" s="258">
        <v>0</v>
      </c>
      <c r="AI67" s="258">
        <v>0</v>
      </c>
      <c r="AJ67" s="258">
        <v>0</v>
      </c>
      <c r="AK67" s="258">
        <v>0</v>
      </c>
      <c r="AL67" s="258">
        <v>0</v>
      </c>
      <c r="AM67" s="258">
        <v>0</v>
      </c>
      <c r="AN67" s="258">
        <v>0</v>
      </c>
      <c r="AO67" s="258">
        <v>0</v>
      </c>
      <c r="AP67" s="258">
        <v>0</v>
      </c>
      <c r="AQ67" s="258">
        <v>0</v>
      </c>
      <c r="AR67" s="258">
        <v>0</v>
      </c>
      <c r="AS67" s="258">
        <v>0</v>
      </c>
      <c r="AT67" s="258">
        <v>0</v>
      </c>
      <c r="AU67" s="258">
        <v>0</v>
      </c>
      <c r="AV67" s="258">
        <v>0</v>
      </c>
      <c r="AW67" s="258">
        <v>0</v>
      </c>
      <c r="AX67" s="258">
        <v>0</v>
      </c>
      <c r="AY67" s="258">
        <v>0</v>
      </c>
      <c r="AZ67" s="258">
        <v>0</v>
      </c>
      <c r="BA67" s="258">
        <v>0</v>
      </c>
      <c r="BB67" s="258">
        <v>0</v>
      </c>
      <c r="BC67" s="258">
        <v>0</v>
      </c>
      <c r="BD67" s="258">
        <v>0</v>
      </c>
      <c r="BE67" s="258">
        <v>0</v>
      </c>
      <c r="BF67" s="258">
        <v>0</v>
      </c>
      <c r="BG67" s="258">
        <v>0</v>
      </c>
      <c r="BH67" s="258">
        <v>0</v>
      </c>
      <c r="BI67" s="258">
        <v>0</v>
      </c>
      <c r="BJ67" s="258">
        <v>0</v>
      </c>
      <c r="BK67" s="258">
        <v>0</v>
      </c>
      <c r="BL67" s="258">
        <v>0</v>
      </c>
      <c r="BM67" s="258">
        <v>0</v>
      </c>
      <c r="BN67" s="258">
        <v>0</v>
      </c>
      <c r="BO67" s="258">
        <v>0</v>
      </c>
      <c r="BP67" s="258">
        <v>0</v>
      </c>
      <c r="BQ67" s="258">
        <v>0</v>
      </c>
      <c r="BR67" s="258">
        <v>0</v>
      </c>
      <c r="BS67" s="258">
        <v>0</v>
      </c>
      <c r="BT67" s="258">
        <v>0</v>
      </c>
      <c r="BU67" s="258">
        <v>0</v>
      </c>
      <c r="BV67" s="258">
        <v>0</v>
      </c>
      <c r="BW67" s="258">
        <v>0</v>
      </c>
      <c r="BX67" s="258">
        <v>0</v>
      </c>
      <c r="BY67" s="258">
        <v>0</v>
      </c>
      <c r="BZ67" s="258">
        <v>0</v>
      </c>
      <c r="CA67" s="258">
        <v>0</v>
      </c>
      <c r="CB67" s="258">
        <v>0</v>
      </c>
      <c r="CC67" s="258">
        <v>0</v>
      </c>
      <c r="CD67" s="258">
        <v>0</v>
      </c>
      <c r="CE67" s="258">
        <v>0</v>
      </c>
      <c r="CF67" s="258">
        <v>0</v>
      </c>
      <c r="CG67" s="258">
        <v>0</v>
      </c>
      <c r="CH67" s="258">
        <v>0</v>
      </c>
      <c r="CI67" s="258">
        <v>0</v>
      </c>
      <c r="CJ67" s="258">
        <v>0</v>
      </c>
      <c r="CK67" s="258">
        <v>0</v>
      </c>
      <c r="CL67" s="258">
        <v>0</v>
      </c>
      <c r="CM67" s="258">
        <v>0</v>
      </c>
      <c r="CN67" s="258">
        <v>0</v>
      </c>
      <c r="CO67" s="258">
        <v>0</v>
      </c>
      <c r="CP67" s="258">
        <v>0</v>
      </c>
      <c r="CQ67" s="258">
        <v>0</v>
      </c>
      <c r="CR67" s="258">
        <v>0</v>
      </c>
      <c r="CS67" s="258">
        <v>0</v>
      </c>
      <c r="CT67" s="258">
        <v>0</v>
      </c>
      <c r="CU67" s="258">
        <v>0</v>
      </c>
      <c r="CV67" s="258">
        <v>0</v>
      </c>
      <c r="CW67" s="258">
        <v>0</v>
      </c>
      <c r="CX67" s="258">
        <v>0</v>
      </c>
      <c r="CY67" s="258">
        <v>0</v>
      </c>
      <c r="CZ67" s="258">
        <v>0</v>
      </c>
      <c r="DA67" s="258">
        <v>0</v>
      </c>
      <c r="DB67" s="258">
        <v>0</v>
      </c>
      <c r="DC67" s="258">
        <v>0</v>
      </c>
      <c r="DD67" s="258">
        <v>0</v>
      </c>
      <c r="DE67" s="258">
        <v>0</v>
      </c>
      <c r="DF67" s="259">
        <v>0</v>
      </c>
      <c r="DG67" s="260"/>
      <c r="DH67" s="3"/>
      <c r="DI67" s="3"/>
      <c r="DJ67" s="3"/>
      <c r="DK67" s="3"/>
      <c r="DL67" s="3"/>
      <c r="DM67" s="3"/>
      <c r="DN67" s="3"/>
      <c r="DO67" s="3"/>
      <c r="DP67" s="3"/>
      <c r="DQ67" s="260"/>
      <c r="DR67" s="260"/>
      <c r="DS67" s="260"/>
      <c r="DT67" s="260"/>
      <c r="DU67" s="260"/>
      <c r="DV67" s="260"/>
      <c r="DW67" s="260"/>
      <c r="DX67" s="260"/>
      <c r="DY67" s="260"/>
      <c r="DZ67" s="260"/>
      <c r="EA67" s="260"/>
      <c r="EB67" s="260"/>
      <c r="EC67" s="260"/>
      <c r="ED67" s="260"/>
      <c r="EE67" s="260"/>
      <c r="EF67" s="260"/>
      <c r="EG67" s="260"/>
      <c r="EH67" s="260"/>
      <c r="EI67" s="260"/>
      <c r="EJ67" s="260"/>
      <c r="EK67" s="260"/>
      <c r="EL67" s="260"/>
      <c r="EM67" s="260"/>
      <c r="EN67" s="260"/>
      <c r="EO67" s="260"/>
      <c r="EP67" s="260"/>
      <c r="EQ67" s="260"/>
      <c r="ER67" s="260"/>
      <c r="ES67" s="260"/>
      <c r="ET67" s="260"/>
      <c r="EU67" s="260"/>
      <c r="EV67" s="260"/>
      <c r="EW67" s="260"/>
      <c r="EX67" s="260"/>
      <c r="EY67" s="260"/>
      <c r="EZ67" s="260"/>
      <c r="FA67" s="260"/>
      <c r="FB67" s="260"/>
      <c r="FC67" s="260"/>
      <c r="FD67" s="260"/>
      <c r="FE67" s="260"/>
      <c r="FF67" s="260"/>
      <c r="FG67" s="260"/>
      <c r="FH67" s="260"/>
      <c r="FI67" s="260"/>
      <c r="FJ67" s="260"/>
      <c r="FK67" s="260"/>
      <c r="FL67" s="260"/>
      <c r="FM67" s="260"/>
      <c r="FN67" s="260"/>
    </row>
    <row r="68" spans="1:170" ht="19.899999999999999" customHeight="1">
      <c r="A68" s="261" t="s">
        <v>166</v>
      </c>
      <c r="B68" s="262" t="s">
        <v>165</v>
      </c>
      <c r="C68" s="263">
        <v>3.9762981443941994E-3</v>
      </c>
      <c r="D68" s="258">
        <v>4.48578402269279E-3</v>
      </c>
      <c r="E68" s="258">
        <v>8.0673447913012977E-3</v>
      </c>
      <c r="F68" s="258">
        <v>0</v>
      </c>
      <c r="G68" s="258">
        <v>1.3066771200836272E-4</v>
      </c>
      <c r="H68" s="258">
        <v>0</v>
      </c>
      <c r="I68" s="258">
        <v>3.4210526315789475E-3</v>
      </c>
      <c r="J68" s="258">
        <v>7.2623048901673305E-4</v>
      </c>
      <c r="K68" s="258">
        <v>6.2657046333916837E-4</v>
      </c>
      <c r="L68" s="258">
        <v>3.8925652004671076E-4</v>
      </c>
      <c r="M68" s="258">
        <v>0</v>
      </c>
      <c r="N68" s="258">
        <v>6.2572198690797071E-3</v>
      </c>
      <c r="O68" s="258">
        <v>1.8674782127541846E-3</v>
      </c>
      <c r="P68" s="258">
        <v>1.0774618078269905E-3</v>
      </c>
      <c r="Q68" s="258">
        <v>2.9118314563439385E-3</v>
      </c>
      <c r="R68" s="258">
        <v>7.0528078991448475E-3</v>
      </c>
      <c r="S68" s="258">
        <v>4.8966777564312825E-3</v>
      </c>
      <c r="T68" s="258">
        <v>1.9127901904065182E-3</v>
      </c>
      <c r="U68" s="258">
        <v>3.1455142231947486E-3</v>
      </c>
      <c r="V68" s="258">
        <v>4.1059298187208207E-3</v>
      </c>
      <c r="W68" s="258">
        <v>3.7552350522550505E-3</v>
      </c>
      <c r="X68" s="258">
        <v>8.0135968844933948E-3</v>
      </c>
      <c r="Y68" s="258">
        <v>7.3588864438872111E-3</v>
      </c>
      <c r="Z68" s="258">
        <v>1.0512483574244415E-2</v>
      </c>
      <c r="AA68" s="258">
        <v>1.7698405019739621E-3</v>
      </c>
      <c r="AB68" s="258">
        <v>3.3587266895863162E-3</v>
      </c>
      <c r="AC68" s="258">
        <v>2.7581542949768888E-4</v>
      </c>
      <c r="AD68" s="258">
        <v>3.7170099824716252E-3</v>
      </c>
      <c r="AE68" s="258">
        <v>4.8687576778730741E-3</v>
      </c>
      <c r="AF68" s="258">
        <v>4.9380106008667943E-3</v>
      </c>
      <c r="AG68" s="258">
        <v>1.3212221304706854E-3</v>
      </c>
      <c r="AH68" s="258">
        <v>4.6727679929217244E-3</v>
      </c>
      <c r="AI68" s="258">
        <v>3.662447408148499E-3</v>
      </c>
      <c r="AJ68" s="258">
        <v>4.246284501061571E-3</v>
      </c>
      <c r="AK68" s="258">
        <v>7.9961140380375891E-3</v>
      </c>
      <c r="AL68" s="258">
        <v>4.3690504494101013E-3</v>
      </c>
      <c r="AM68" s="258">
        <v>4.3829525277654831E-3</v>
      </c>
      <c r="AN68" s="258">
        <v>6.6268403355858058E-3</v>
      </c>
      <c r="AO68" s="258">
        <v>2.9287382440194407E-3</v>
      </c>
      <c r="AP68" s="258">
        <v>3.2818937225054115E-3</v>
      </c>
      <c r="AQ68" s="258">
        <v>3.2365593400249539E-3</v>
      </c>
      <c r="AR68" s="258">
        <v>5.381283633022706E-3</v>
      </c>
      <c r="AS68" s="258">
        <v>3.5691862528321461E-3</v>
      </c>
      <c r="AT68" s="258">
        <v>2.0874037383503312E-3</v>
      </c>
      <c r="AU68" s="258">
        <v>2.0948885857035239E-3</v>
      </c>
      <c r="AV68" s="258">
        <v>2.0861181998622757E-3</v>
      </c>
      <c r="AW68" s="258">
        <v>1.9091957895596599E-3</v>
      </c>
      <c r="AX68" s="258">
        <v>5.0826666666666668E-3</v>
      </c>
      <c r="AY68" s="258">
        <v>2.4613808235045163E-3</v>
      </c>
      <c r="AZ68" s="258">
        <v>1.5657620041753654E-3</v>
      </c>
      <c r="BA68" s="258">
        <v>1.6368519738509096E-3</v>
      </c>
      <c r="BB68" s="258">
        <v>2.8754460476758384E-3</v>
      </c>
      <c r="BC68" s="258">
        <v>2.8153045153563034E-3</v>
      </c>
      <c r="BD68" s="258">
        <v>2.4713064112573541E-3</v>
      </c>
      <c r="BE68" s="258">
        <v>3.1413831859210186E-4</v>
      </c>
      <c r="BF68" s="258">
        <v>1.0813611737132767E-3</v>
      </c>
      <c r="BG68" s="258">
        <v>8.3691974112158748E-4</v>
      </c>
      <c r="BH68" s="258">
        <v>1.3873748885145178E-3</v>
      </c>
      <c r="BI68" s="258">
        <v>4.8615061479893229E-3</v>
      </c>
      <c r="BJ68" s="258">
        <v>2.052449114150201E-3</v>
      </c>
      <c r="BK68" s="258">
        <v>3.0759240588526803E-4</v>
      </c>
      <c r="BL68" s="258">
        <v>8.5421360356826865E-4</v>
      </c>
      <c r="BM68" s="258">
        <v>1.4815917211577943E-3</v>
      </c>
      <c r="BN68" s="258">
        <v>5.6629467251228909E-4</v>
      </c>
      <c r="BO68" s="258">
        <v>3.175633967151813E-4</v>
      </c>
      <c r="BP68" s="258">
        <v>1.7284933629232103E-2</v>
      </c>
      <c r="BQ68" s="258">
        <v>5.323821548520475E-2</v>
      </c>
      <c r="BR68" s="258">
        <v>4.8068840187936224E-2</v>
      </c>
      <c r="BS68" s="258">
        <v>3.8173863957098506E-3</v>
      </c>
      <c r="BT68" s="258">
        <v>3.4602736005709222E-3</v>
      </c>
      <c r="BU68" s="258">
        <v>3.3746392720627903E-3</v>
      </c>
      <c r="BV68" s="258">
        <v>5.6471040250421923E-3</v>
      </c>
      <c r="BW68" s="258">
        <v>1.6792021275503957E-2</v>
      </c>
      <c r="BX68" s="258">
        <v>1.5828176237728996E-2</v>
      </c>
      <c r="BY68" s="258">
        <v>2.0686449060336301E-2</v>
      </c>
      <c r="BZ68" s="258">
        <v>8.9272233403646817E-4</v>
      </c>
      <c r="CA68" s="258">
        <v>1.8081611107877513E-2</v>
      </c>
      <c r="CB68" s="258">
        <v>1.205878144991518E-3</v>
      </c>
      <c r="CC68" s="258">
        <v>0</v>
      </c>
      <c r="CD68" s="258">
        <v>3.1646941518186154E-3</v>
      </c>
      <c r="CE68" s="258">
        <v>1.2619679142768622E-2</v>
      </c>
      <c r="CF68" s="258">
        <v>1.8071211307926285E-2</v>
      </c>
      <c r="CG68" s="258">
        <v>1.9559635032508332E-3</v>
      </c>
      <c r="CH68" s="258">
        <v>6.0638906020452693E-3</v>
      </c>
      <c r="CI68" s="258">
        <v>1.8039748254299642E-2</v>
      </c>
      <c r="CJ68" s="258">
        <v>8.9042902950846293E-4</v>
      </c>
      <c r="CK68" s="258">
        <v>8.3695652173913036E-3</v>
      </c>
      <c r="CL68" s="258">
        <v>1.646142932499045E-3</v>
      </c>
      <c r="CM68" s="258">
        <v>8.4153974671471871E-3</v>
      </c>
      <c r="CN68" s="258">
        <v>1.1325384021121388E-2</v>
      </c>
      <c r="CO68" s="258">
        <v>4.6930991539152669E-3</v>
      </c>
      <c r="CP68" s="258">
        <v>2.5303340486063819E-3</v>
      </c>
      <c r="CQ68" s="258">
        <v>3.5175933618912998E-3</v>
      </c>
      <c r="CR68" s="258">
        <v>5.231531229456042E-3</v>
      </c>
      <c r="CS68" s="258">
        <v>2.6469987806425625E-3</v>
      </c>
      <c r="CT68" s="258">
        <v>1.3052035211673543E-3</v>
      </c>
      <c r="CU68" s="258">
        <v>2.3848587964854246E-3</v>
      </c>
      <c r="CV68" s="258">
        <v>2.326419988600542E-4</v>
      </c>
      <c r="CW68" s="258">
        <v>7.6748775674292816E-4</v>
      </c>
      <c r="CX68" s="258">
        <v>1.6480995052095665E-3</v>
      </c>
      <c r="CY68" s="258">
        <v>2.7274870794858561E-3</v>
      </c>
      <c r="CZ68" s="258">
        <v>1.708854092010438E-3</v>
      </c>
      <c r="DA68" s="258">
        <v>3.1658284495060755E-3</v>
      </c>
      <c r="DB68" s="258">
        <v>5.9650973074808229E-3</v>
      </c>
      <c r="DC68" s="258">
        <v>7.9270709472849786E-4</v>
      </c>
      <c r="DD68" s="258">
        <v>2.9858146138914527E-3</v>
      </c>
      <c r="DE68" s="258">
        <v>0</v>
      </c>
      <c r="DF68" s="259">
        <v>1.4593049820253973E-2</v>
      </c>
      <c r="DG68" s="260"/>
      <c r="DH68" s="3"/>
      <c r="DI68" s="3"/>
      <c r="DJ68" s="3"/>
      <c r="DK68" s="3"/>
      <c r="DL68" s="3"/>
      <c r="DM68" s="3"/>
      <c r="DN68" s="3"/>
      <c r="DO68" s="3"/>
      <c r="DP68" s="3"/>
      <c r="DQ68" s="260"/>
      <c r="DR68" s="260"/>
      <c r="DS68" s="260"/>
      <c r="DT68" s="260"/>
      <c r="DU68" s="260"/>
      <c r="DV68" s="260"/>
      <c r="DW68" s="260"/>
      <c r="DX68" s="260"/>
      <c r="DY68" s="260"/>
      <c r="DZ68" s="260"/>
      <c r="EA68" s="260"/>
      <c r="EB68" s="260"/>
      <c r="EC68" s="260"/>
      <c r="ED68" s="260"/>
      <c r="EE68" s="260"/>
      <c r="EF68" s="260"/>
      <c r="EG68" s="260"/>
      <c r="EH68" s="260"/>
      <c r="EI68" s="260"/>
      <c r="EJ68" s="260"/>
      <c r="EK68" s="260"/>
      <c r="EL68" s="260"/>
      <c r="EM68" s="260"/>
      <c r="EN68" s="260"/>
      <c r="EO68" s="260"/>
      <c r="EP68" s="260"/>
      <c r="EQ68" s="260"/>
      <c r="ER68" s="260"/>
      <c r="ES68" s="260"/>
      <c r="ET68" s="260"/>
      <c r="EU68" s="260"/>
      <c r="EV68" s="260"/>
      <c r="EW68" s="260"/>
      <c r="EX68" s="260"/>
      <c r="EY68" s="260"/>
      <c r="EZ68" s="260"/>
      <c r="FA68" s="260"/>
      <c r="FB68" s="260"/>
      <c r="FC68" s="260"/>
      <c r="FD68" s="260"/>
      <c r="FE68" s="260"/>
      <c r="FF68" s="260"/>
      <c r="FG68" s="260"/>
      <c r="FH68" s="260"/>
      <c r="FI68" s="260"/>
      <c r="FJ68" s="260"/>
      <c r="FK68" s="260"/>
      <c r="FL68" s="260"/>
      <c r="FM68" s="260"/>
      <c r="FN68" s="260"/>
    </row>
    <row r="69" spans="1:170" ht="19.899999999999999" customHeight="1">
      <c r="A69" s="261" t="s">
        <v>164</v>
      </c>
      <c r="B69" s="262" t="s">
        <v>163</v>
      </c>
      <c r="C69" s="263">
        <v>0</v>
      </c>
      <c r="D69" s="258">
        <v>0</v>
      </c>
      <c r="E69" s="258">
        <v>0</v>
      </c>
      <c r="F69" s="258">
        <v>0</v>
      </c>
      <c r="G69" s="258">
        <v>0</v>
      </c>
      <c r="H69" s="258">
        <v>0</v>
      </c>
      <c r="I69" s="258">
        <v>0</v>
      </c>
      <c r="J69" s="258">
        <v>0</v>
      </c>
      <c r="K69" s="258">
        <v>0</v>
      </c>
      <c r="L69" s="258">
        <v>0</v>
      </c>
      <c r="M69" s="258">
        <v>0</v>
      </c>
      <c r="N69" s="258">
        <v>0</v>
      </c>
      <c r="O69" s="258">
        <v>0</v>
      </c>
      <c r="P69" s="258">
        <v>0</v>
      </c>
      <c r="Q69" s="258">
        <v>0</v>
      </c>
      <c r="R69" s="258">
        <v>0</v>
      </c>
      <c r="S69" s="258">
        <v>0</v>
      </c>
      <c r="T69" s="258">
        <v>0</v>
      </c>
      <c r="U69" s="258">
        <v>0</v>
      </c>
      <c r="V69" s="258">
        <v>0</v>
      </c>
      <c r="W69" s="258">
        <v>0</v>
      </c>
      <c r="X69" s="258">
        <v>0</v>
      </c>
      <c r="Y69" s="258">
        <v>0</v>
      </c>
      <c r="Z69" s="258">
        <v>0</v>
      </c>
      <c r="AA69" s="258">
        <v>0</v>
      </c>
      <c r="AB69" s="258">
        <v>0</v>
      </c>
      <c r="AC69" s="258">
        <v>0</v>
      </c>
      <c r="AD69" s="258">
        <v>0</v>
      </c>
      <c r="AE69" s="258">
        <v>0</v>
      </c>
      <c r="AF69" s="258">
        <v>0</v>
      </c>
      <c r="AG69" s="258">
        <v>0</v>
      </c>
      <c r="AH69" s="258">
        <v>0</v>
      </c>
      <c r="AI69" s="258">
        <v>0</v>
      </c>
      <c r="AJ69" s="258">
        <v>0</v>
      </c>
      <c r="AK69" s="258">
        <v>0</v>
      </c>
      <c r="AL69" s="258">
        <v>0</v>
      </c>
      <c r="AM69" s="258">
        <v>0</v>
      </c>
      <c r="AN69" s="258">
        <v>0</v>
      </c>
      <c r="AO69" s="258">
        <v>0</v>
      </c>
      <c r="AP69" s="258">
        <v>0</v>
      </c>
      <c r="AQ69" s="258">
        <v>0</v>
      </c>
      <c r="AR69" s="258">
        <v>0</v>
      </c>
      <c r="AS69" s="258">
        <v>0</v>
      </c>
      <c r="AT69" s="258">
        <v>0</v>
      </c>
      <c r="AU69" s="258">
        <v>0</v>
      </c>
      <c r="AV69" s="258">
        <v>0</v>
      </c>
      <c r="AW69" s="258">
        <v>0</v>
      </c>
      <c r="AX69" s="258">
        <v>0</v>
      </c>
      <c r="AY69" s="258">
        <v>0</v>
      </c>
      <c r="AZ69" s="258">
        <v>0</v>
      </c>
      <c r="BA69" s="258">
        <v>0</v>
      </c>
      <c r="BB69" s="258">
        <v>0</v>
      </c>
      <c r="BC69" s="258">
        <v>0</v>
      </c>
      <c r="BD69" s="258">
        <v>0</v>
      </c>
      <c r="BE69" s="258">
        <v>0</v>
      </c>
      <c r="BF69" s="258">
        <v>0</v>
      </c>
      <c r="BG69" s="258">
        <v>0</v>
      </c>
      <c r="BH69" s="258">
        <v>0</v>
      </c>
      <c r="BI69" s="258">
        <v>0</v>
      </c>
      <c r="BJ69" s="258">
        <v>0</v>
      </c>
      <c r="BK69" s="258">
        <v>0</v>
      </c>
      <c r="BL69" s="258">
        <v>0</v>
      </c>
      <c r="BM69" s="258">
        <v>0</v>
      </c>
      <c r="BN69" s="258">
        <v>0</v>
      </c>
      <c r="BO69" s="258">
        <v>0</v>
      </c>
      <c r="BP69" s="258">
        <v>0</v>
      </c>
      <c r="BQ69" s="258">
        <v>0</v>
      </c>
      <c r="BR69" s="258">
        <v>0</v>
      </c>
      <c r="BS69" s="258">
        <v>0</v>
      </c>
      <c r="BT69" s="258">
        <v>0</v>
      </c>
      <c r="BU69" s="258">
        <v>0</v>
      </c>
      <c r="BV69" s="258">
        <v>0</v>
      </c>
      <c r="BW69" s="258">
        <v>0</v>
      </c>
      <c r="BX69" s="258">
        <v>0</v>
      </c>
      <c r="BY69" s="258">
        <v>0</v>
      </c>
      <c r="BZ69" s="258">
        <v>0</v>
      </c>
      <c r="CA69" s="258">
        <v>0</v>
      </c>
      <c r="CB69" s="258">
        <v>0</v>
      </c>
      <c r="CC69" s="258">
        <v>0</v>
      </c>
      <c r="CD69" s="258">
        <v>0</v>
      </c>
      <c r="CE69" s="258">
        <v>0</v>
      </c>
      <c r="CF69" s="258">
        <v>0</v>
      </c>
      <c r="CG69" s="258">
        <v>0</v>
      </c>
      <c r="CH69" s="258">
        <v>0</v>
      </c>
      <c r="CI69" s="258">
        <v>0</v>
      </c>
      <c r="CJ69" s="258">
        <v>0</v>
      </c>
      <c r="CK69" s="258">
        <v>0</v>
      </c>
      <c r="CL69" s="258">
        <v>0</v>
      </c>
      <c r="CM69" s="258">
        <v>0</v>
      </c>
      <c r="CN69" s="258">
        <v>0</v>
      </c>
      <c r="CO69" s="258">
        <v>0</v>
      </c>
      <c r="CP69" s="258">
        <v>0</v>
      </c>
      <c r="CQ69" s="258">
        <v>0</v>
      </c>
      <c r="CR69" s="258">
        <v>0</v>
      </c>
      <c r="CS69" s="258">
        <v>0</v>
      </c>
      <c r="CT69" s="258">
        <v>0</v>
      </c>
      <c r="CU69" s="258">
        <v>0</v>
      </c>
      <c r="CV69" s="258">
        <v>0</v>
      </c>
      <c r="CW69" s="258">
        <v>0</v>
      </c>
      <c r="CX69" s="258">
        <v>0</v>
      </c>
      <c r="CY69" s="258">
        <v>0</v>
      </c>
      <c r="CZ69" s="258">
        <v>0</v>
      </c>
      <c r="DA69" s="258">
        <v>0</v>
      </c>
      <c r="DB69" s="258">
        <v>0</v>
      </c>
      <c r="DC69" s="258">
        <v>0</v>
      </c>
      <c r="DD69" s="258">
        <v>0</v>
      </c>
      <c r="DE69" s="258">
        <v>0</v>
      </c>
      <c r="DF69" s="259">
        <v>0</v>
      </c>
      <c r="DG69" s="260"/>
      <c r="DH69" s="3"/>
      <c r="DI69" s="3"/>
      <c r="DJ69" s="3"/>
      <c r="DK69" s="3"/>
      <c r="DL69" s="3"/>
      <c r="DM69" s="3"/>
      <c r="DN69" s="3"/>
      <c r="DO69" s="3"/>
      <c r="DP69" s="3"/>
      <c r="DQ69" s="260"/>
      <c r="DR69" s="260"/>
      <c r="DS69" s="260"/>
      <c r="DT69" s="260"/>
      <c r="DU69" s="260"/>
      <c r="DV69" s="260"/>
      <c r="DW69" s="260"/>
      <c r="DX69" s="260"/>
      <c r="DY69" s="260"/>
      <c r="DZ69" s="260"/>
      <c r="EA69" s="260"/>
      <c r="EB69" s="260"/>
      <c r="EC69" s="260"/>
      <c r="ED69" s="260"/>
      <c r="EE69" s="260"/>
      <c r="EF69" s="260"/>
      <c r="EG69" s="260"/>
      <c r="EH69" s="260"/>
      <c r="EI69" s="260"/>
      <c r="EJ69" s="260"/>
      <c r="EK69" s="260"/>
      <c r="EL69" s="260"/>
      <c r="EM69" s="260"/>
      <c r="EN69" s="260"/>
      <c r="EO69" s="260"/>
      <c r="EP69" s="260"/>
      <c r="EQ69" s="260"/>
      <c r="ER69" s="260"/>
      <c r="ES69" s="260"/>
      <c r="ET69" s="260"/>
      <c r="EU69" s="260"/>
      <c r="EV69" s="260"/>
      <c r="EW69" s="260"/>
      <c r="EX69" s="260"/>
      <c r="EY69" s="260"/>
      <c r="EZ69" s="260"/>
      <c r="FA69" s="260"/>
      <c r="FB69" s="260"/>
      <c r="FC69" s="260"/>
      <c r="FD69" s="260"/>
      <c r="FE69" s="260"/>
      <c r="FF69" s="260"/>
      <c r="FG69" s="260"/>
      <c r="FH69" s="260"/>
      <c r="FI69" s="260"/>
      <c r="FJ69" s="260"/>
      <c r="FK69" s="260"/>
      <c r="FL69" s="260"/>
      <c r="FM69" s="260"/>
      <c r="FN69" s="260"/>
    </row>
    <row r="70" spans="1:170" ht="19.899999999999999" customHeight="1">
      <c r="A70" s="261" t="s">
        <v>162</v>
      </c>
      <c r="B70" s="262" t="s">
        <v>161</v>
      </c>
      <c r="C70" s="263">
        <v>0</v>
      </c>
      <c r="D70" s="258">
        <v>0</v>
      </c>
      <c r="E70" s="258">
        <v>0</v>
      </c>
      <c r="F70" s="258">
        <v>0</v>
      </c>
      <c r="G70" s="258">
        <v>0</v>
      </c>
      <c r="H70" s="258">
        <v>0</v>
      </c>
      <c r="I70" s="258">
        <v>0</v>
      </c>
      <c r="J70" s="258">
        <v>0</v>
      </c>
      <c r="K70" s="258">
        <v>0</v>
      </c>
      <c r="L70" s="258">
        <v>0</v>
      </c>
      <c r="M70" s="258">
        <v>0</v>
      </c>
      <c r="N70" s="258">
        <v>0</v>
      </c>
      <c r="O70" s="258">
        <v>0</v>
      </c>
      <c r="P70" s="258">
        <v>0</v>
      </c>
      <c r="Q70" s="258">
        <v>0</v>
      </c>
      <c r="R70" s="258">
        <v>0</v>
      </c>
      <c r="S70" s="258">
        <v>0</v>
      </c>
      <c r="T70" s="258">
        <v>0</v>
      </c>
      <c r="U70" s="258">
        <v>0</v>
      </c>
      <c r="V70" s="258">
        <v>0</v>
      </c>
      <c r="W70" s="258">
        <v>0</v>
      </c>
      <c r="X70" s="258">
        <v>0</v>
      </c>
      <c r="Y70" s="258">
        <v>0</v>
      </c>
      <c r="Z70" s="258">
        <v>0</v>
      </c>
      <c r="AA70" s="258">
        <v>0</v>
      </c>
      <c r="AB70" s="258">
        <v>0</v>
      </c>
      <c r="AC70" s="258">
        <v>0</v>
      </c>
      <c r="AD70" s="258">
        <v>0</v>
      </c>
      <c r="AE70" s="258">
        <v>0</v>
      </c>
      <c r="AF70" s="258">
        <v>0</v>
      </c>
      <c r="AG70" s="258">
        <v>0</v>
      </c>
      <c r="AH70" s="258">
        <v>0</v>
      </c>
      <c r="AI70" s="258">
        <v>0</v>
      </c>
      <c r="AJ70" s="258">
        <v>0</v>
      </c>
      <c r="AK70" s="258">
        <v>0</v>
      </c>
      <c r="AL70" s="258">
        <v>0</v>
      </c>
      <c r="AM70" s="258">
        <v>0</v>
      </c>
      <c r="AN70" s="258">
        <v>0</v>
      </c>
      <c r="AO70" s="258">
        <v>0</v>
      </c>
      <c r="AP70" s="258">
        <v>0</v>
      </c>
      <c r="AQ70" s="258">
        <v>0</v>
      </c>
      <c r="AR70" s="258">
        <v>0</v>
      </c>
      <c r="AS70" s="258">
        <v>0</v>
      </c>
      <c r="AT70" s="258">
        <v>0</v>
      </c>
      <c r="AU70" s="258">
        <v>0</v>
      </c>
      <c r="AV70" s="258">
        <v>0</v>
      </c>
      <c r="AW70" s="258">
        <v>0</v>
      </c>
      <c r="AX70" s="258">
        <v>0</v>
      </c>
      <c r="AY70" s="258">
        <v>0</v>
      </c>
      <c r="AZ70" s="258">
        <v>0</v>
      </c>
      <c r="BA70" s="258">
        <v>0</v>
      </c>
      <c r="BB70" s="258">
        <v>0</v>
      </c>
      <c r="BC70" s="258">
        <v>0</v>
      </c>
      <c r="BD70" s="258">
        <v>0</v>
      </c>
      <c r="BE70" s="258">
        <v>0</v>
      </c>
      <c r="BF70" s="258">
        <v>0</v>
      </c>
      <c r="BG70" s="258">
        <v>0</v>
      </c>
      <c r="BH70" s="258">
        <v>0</v>
      </c>
      <c r="BI70" s="258">
        <v>0</v>
      </c>
      <c r="BJ70" s="258">
        <v>0</v>
      </c>
      <c r="BK70" s="258">
        <v>0</v>
      </c>
      <c r="BL70" s="258">
        <v>0</v>
      </c>
      <c r="BM70" s="258">
        <v>0</v>
      </c>
      <c r="BN70" s="258">
        <v>0</v>
      </c>
      <c r="BO70" s="258">
        <v>0</v>
      </c>
      <c r="BP70" s="258">
        <v>0</v>
      </c>
      <c r="BQ70" s="258">
        <v>0</v>
      </c>
      <c r="BR70" s="258">
        <v>0</v>
      </c>
      <c r="BS70" s="258">
        <v>0</v>
      </c>
      <c r="BT70" s="258">
        <v>0</v>
      </c>
      <c r="BU70" s="258">
        <v>0</v>
      </c>
      <c r="BV70" s="258">
        <v>0</v>
      </c>
      <c r="BW70" s="258">
        <v>0</v>
      </c>
      <c r="BX70" s="258">
        <v>0</v>
      </c>
      <c r="BY70" s="258">
        <v>0</v>
      </c>
      <c r="BZ70" s="258">
        <v>0</v>
      </c>
      <c r="CA70" s="258">
        <v>0</v>
      </c>
      <c r="CB70" s="258">
        <v>0</v>
      </c>
      <c r="CC70" s="258">
        <v>0</v>
      </c>
      <c r="CD70" s="258">
        <v>0</v>
      </c>
      <c r="CE70" s="258">
        <v>0</v>
      </c>
      <c r="CF70" s="258">
        <v>0</v>
      </c>
      <c r="CG70" s="258">
        <v>0</v>
      </c>
      <c r="CH70" s="258">
        <v>0</v>
      </c>
      <c r="CI70" s="258">
        <v>0</v>
      </c>
      <c r="CJ70" s="258">
        <v>0</v>
      </c>
      <c r="CK70" s="258">
        <v>0</v>
      </c>
      <c r="CL70" s="258">
        <v>0</v>
      </c>
      <c r="CM70" s="258">
        <v>0</v>
      </c>
      <c r="CN70" s="258">
        <v>0</v>
      </c>
      <c r="CO70" s="258">
        <v>0</v>
      </c>
      <c r="CP70" s="258">
        <v>0</v>
      </c>
      <c r="CQ70" s="258">
        <v>0</v>
      </c>
      <c r="CR70" s="258">
        <v>0</v>
      </c>
      <c r="CS70" s="258">
        <v>0</v>
      </c>
      <c r="CT70" s="258">
        <v>0</v>
      </c>
      <c r="CU70" s="258">
        <v>0</v>
      </c>
      <c r="CV70" s="258">
        <v>0</v>
      </c>
      <c r="CW70" s="258">
        <v>0</v>
      </c>
      <c r="CX70" s="258">
        <v>0</v>
      </c>
      <c r="CY70" s="258">
        <v>0</v>
      </c>
      <c r="CZ70" s="258">
        <v>0</v>
      </c>
      <c r="DA70" s="258">
        <v>0</v>
      </c>
      <c r="DB70" s="258">
        <v>0</v>
      </c>
      <c r="DC70" s="258">
        <v>0</v>
      </c>
      <c r="DD70" s="258">
        <v>0</v>
      </c>
      <c r="DE70" s="258">
        <v>0</v>
      </c>
      <c r="DF70" s="259">
        <v>0</v>
      </c>
      <c r="DG70" s="260"/>
      <c r="DH70" s="3"/>
      <c r="DI70" s="3"/>
      <c r="DJ70" s="3"/>
      <c r="DK70" s="3"/>
      <c r="DL70" s="3"/>
      <c r="DM70" s="3"/>
      <c r="DN70" s="3"/>
      <c r="DO70" s="3"/>
      <c r="DP70" s="3"/>
      <c r="DQ70" s="260"/>
      <c r="DR70" s="260"/>
      <c r="DS70" s="260"/>
      <c r="DT70" s="260"/>
      <c r="DU70" s="260"/>
      <c r="DV70" s="260"/>
      <c r="DW70" s="260"/>
      <c r="DX70" s="260"/>
      <c r="DY70" s="260"/>
      <c r="DZ70" s="260"/>
      <c r="EA70" s="260"/>
      <c r="EB70" s="260"/>
      <c r="EC70" s="260"/>
      <c r="ED70" s="260"/>
      <c r="EE70" s="260"/>
      <c r="EF70" s="260"/>
      <c r="EG70" s="260"/>
      <c r="EH70" s="260"/>
      <c r="EI70" s="260"/>
      <c r="EJ70" s="260"/>
      <c r="EK70" s="260"/>
      <c r="EL70" s="260"/>
      <c r="EM70" s="260"/>
      <c r="EN70" s="260"/>
      <c r="EO70" s="260"/>
      <c r="EP70" s="260"/>
      <c r="EQ70" s="260"/>
      <c r="ER70" s="260"/>
      <c r="ES70" s="260"/>
      <c r="ET70" s="260"/>
      <c r="EU70" s="260"/>
      <c r="EV70" s="260"/>
      <c r="EW70" s="260"/>
      <c r="EX70" s="260"/>
      <c r="EY70" s="260"/>
      <c r="EZ70" s="260"/>
      <c r="FA70" s="260"/>
      <c r="FB70" s="260"/>
      <c r="FC70" s="260"/>
      <c r="FD70" s="260"/>
      <c r="FE70" s="260"/>
      <c r="FF70" s="260"/>
      <c r="FG70" s="260"/>
      <c r="FH70" s="260"/>
      <c r="FI70" s="260"/>
      <c r="FJ70" s="260"/>
      <c r="FK70" s="260"/>
      <c r="FL70" s="260"/>
      <c r="FM70" s="260"/>
      <c r="FN70" s="260"/>
    </row>
    <row r="71" spans="1:170" ht="19.899999999999999" customHeight="1">
      <c r="A71" s="261" t="s">
        <v>160</v>
      </c>
      <c r="B71" s="262" t="s">
        <v>384</v>
      </c>
      <c r="C71" s="263">
        <v>8.9856541400280682E-3</v>
      </c>
      <c r="D71" s="258">
        <v>1.583217890362161E-2</v>
      </c>
      <c r="E71" s="258">
        <v>5.2613118204138901E-2</v>
      </c>
      <c r="F71" s="258">
        <v>8.23045267489712E-3</v>
      </c>
      <c r="G71" s="258">
        <v>1.3720109760878088E-3</v>
      </c>
      <c r="H71" s="258">
        <v>0</v>
      </c>
      <c r="I71" s="258">
        <v>1.6315789473684211E-2</v>
      </c>
      <c r="J71" s="258">
        <v>1.0393366233383602E-2</v>
      </c>
      <c r="K71" s="258">
        <v>9.6601662672549105E-3</v>
      </c>
      <c r="L71" s="258">
        <v>3.3086804203970414E-3</v>
      </c>
      <c r="M71" s="258">
        <v>0</v>
      </c>
      <c r="N71" s="258">
        <v>3.3692722371967652E-2</v>
      </c>
      <c r="O71" s="258">
        <v>1.2449854751694564E-2</v>
      </c>
      <c r="P71" s="258">
        <v>1.3583714934390272E-2</v>
      </c>
      <c r="Q71" s="258">
        <v>1.0052241682010877E-2</v>
      </c>
      <c r="R71" s="258">
        <v>3.908431044109436E-2</v>
      </c>
      <c r="S71" s="258">
        <v>1.4514315167986505E-2</v>
      </c>
      <c r="T71" s="258">
        <v>2.0832634214111693E-2</v>
      </c>
      <c r="U71" s="258">
        <v>5.1148796498905906E-2</v>
      </c>
      <c r="V71" s="258">
        <v>0.15531194762165204</v>
      </c>
      <c r="W71" s="258">
        <v>1.2907824891480072E-2</v>
      </c>
      <c r="X71" s="258">
        <v>4.5517444428087736E-2</v>
      </c>
      <c r="Y71" s="258">
        <v>2.1677498592702522E-2</v>
      </c>
      <c r="Z71" s="258">
        <v>4.9058256679807274E-2</v>
      </c>
      <c r="AA71" s="258">
        <v>1.0399582789599002E-2</v>
      </c>
      <c r="AB71" s="258">
        <v>1.0377917915655534E-2</v>
      </c>
      <c r="AC71" s="258">
        <v>5.8094010485922618E-3</v>
      </c>
      <c r="AD71" s="258">
        <v>1.1884486766698574E-2</v>
      </c>
      <c r="AE71" s="258">
        <v>2.3022912463794249E-2</v>
      </c>
      <c r="AF71" s="258">
        <v>3.1953609882061584E-2</v>
      </c>
      <c r="AG71" s="258">
        <v>1.8001651527663087E-2</v>
      </c>
      <c r="AH71" s="258">
        <v>5.0064054709173189E-2</v>
      </c>
      <c r="AI71" s="258">
        <v>4.5780592601856233E-2</v>
      </c>
      <c r="AJ71" s="258">
        <v>2.4946921443736732E-2</v>
      </c>
      <c r="AK71" s="258">
        <v>4.0092665246795951E-2</v>
      </c>
      <c r="AL71" s="258">
        <v>2.7051060768397098E-2</v>
      </c>
      <c r="AM71" s="258">
        <v>3.12937214141445E-2</v>
      </c>
      <c r="AN71" s="258">
        <v>0.11389677798452649</v>
      </c>
      <c r="AO71" s="258">
        <v>1.4328094426560627E-2</v>
      </c>
      <c r="AP71" s="258">
        <v>4.0290482508204738E-2</v>
      </c>
      <c r="AQ71" s="258">
        <v>2.0924039553809195E-2</v>
      </c>
      <c r="AR71" s="258">
        <v>7.6271310029021018E-3</v>
      </c>
      <c r="AS71" s="258">
        <v>1.5866841372532962E-2</v>
      </c>
      <c r="AT71" s="258">
        <v>1.0526091578545827E-2</v>
      </c>
      <c r="AU71" s="258">
        <v>9.5930337364349329E-3</v>
      </c>
      <c r="AV71" s="258">
        <v>9.2626348550519169E-3</v>
      </c>
      <c r="AW71" s="258">
        <v>2.8515421605562193E-2</v>
      </c>
      <c r="AX71" s="258">
        <v>2.4986666666666667E-2</v>
      </c>
      <c r="AY71" s="258">
        <v>9.2069750260802413E-3</v>
      </c>
      <c r="AZ71" s="258">
        <v>5.2192066805845511E-3</v>
      </c>
      <c r="BA71" s="258">
        <v>4.206152130948158E-3</v>
      </c>
      <c r="BB71" s="258">
        <v>1.244926723264244E-2</v>
      </c>
      <c r="BC71" s="258">
        <v>4.4904213579528623E-3</v>
      </c>
      <c r="BD71" s="258">
        <v>6.0245778184880765E-3</v>
      </c>
      <c r="BE71" s="258">
        <v>5.4729875950268415E-3</v>
      </c>
      <c r="BF71" s="258">
        <v>4.3217697206008954E-3</v>
      </c>
      <c r="BG71" s="258">
        <v>1.1789152074641086E-2</v>
      </c>
      <c r="BH71" s="258">
        <v>1.1847741111441438E-2</v>
      </c>
      <c r="BI71" s="258">
        <v>1.384063361484269E-2</v>
      </c>
      <c r="BJ71" s="258">
        <v>1.0443031244018122E-2</v>
      </c>
      <c r="BK71" s="258">
        <v>2.9392163229036723E-2</v>
      </c>
      <c r="BL71" s="258">
        <v>2.507912763492744E-3</v>
      </c>
      <c r="BM71" s="258">
        <v>1.5387293391037897E-3</v>
      </c>
      <c r="BN71" s="258">
        <v>1.5461007041317923E-3</v>
      </c>
      <c r="BO71" s="258">
        <v>3.3700969460391996E-3</v>
      </c>
      <c r="BP71" s="258">
        <v>9.5466795511229635E-2</v>
      </c>
      <c r="BQ71" s="258">
        <v>2.2680205878039796E-2</v>
      </c>
      <c r="BR71" s="258">
        <v>5.2006850533497503E-2</v>
      </c>
      <c r="BS71" s="258">
        <v>8.4744566751340678E-2</v>
      </c>
      <c r="BT71" s="258">
        <v>2.2012027322835026E-2</v>
      </c>
      <c r="BU71" s="258">
        <v>4.2110573749023876E-3</v>
      </c>
      <c r="BV71" s="258">
        <v>1.328362923223428E-2</v>
      </c>
      <c r="BW71" s="258">
        <v>5.2860349743121685E-3</v>
      </c>
      <c r="BX71" s="258">
        <v>0</v>
      </c>
      <c r="BY71" s="258">
        <v>4.1277942631058356E-2</v>
      </c>
      <c r="BZ71" s="258">
        <v>4.1117999129265904E-3</v>
      </c>
      <c r="CA71" s="258">
        <v>1.7742417825911557E-3</v>
      </c>
      <c r="CB71" s="258">
        <v>2.770567489434373E-4</v>
      </c>
      <c r="CC71" s="258">
        <v>0</v>
      </c>
      <c r="CD71" s="258">
        <v>2.7311744049941474E-3</v>
      </c>
      <c r="CE71" s="258">
        <v>4.7467373973234188E-2</v>
      </c>
      <c r="CF71" s="258">
        <v>1.1002679531868752E-2</v>
      </c>
      <c r="CG71" s="258">
        <v>5.2668961372452604E-3</v>
      </c>
      <c r="CH71" s="258">
        <v>1.0015305714748193E-2</v>
      </c>
      <c r="CI71" s="258">
        <v>5.3713857161678709E-3</v>
      </c>
      <c r="CJ71" s="258">
        <v>2.2041470726375544E-3</v>
      </c>
      <c r="CK71" s="258">
        <v>3.5699728260869565E-3</v>
      </c>
      <c r="CL71" s="258">
        <v>3.765210906379031E-3</v>
      </c>
      <c r="CM71" s="258">
        <v>8.504594505119395E-3</v>
      </c>
      <c r="CN71" s="258">
        <v>1.4247031088330144E-2</v>
      </c>
      <c r="CO71" s="258">
        <v>6.7220200576544823E-3</v>
      </c>
      <c r="CP71" s="258">
        <v>6.592564515814245E-3</v>
      </c>
      <c r="CQ71" s="258">
        <v>1.9983383147922355E-2</v>
      </c>
      <c r="CR71" s="258">
        <v>1.5812082025340519E-2</v>
      </c>
      <c r="CS71" s="258">
        <v>1.1848733468327053E-2</v>
      </c>
      <c r="CT71" s="258">
        <v>2.8698008020619746E-3</v>
      </c>
      <c r="CU71" s="258">
        <v>3.4182976082957756E-3</v>
      </c>
      <c r="CV71" s="258">
        <v>3.4779978829578102E-3</v>
      </c>
      <c r="CW71" s="258">
        <v>3.1345174573008797E-3</v>
      </c>
      <c r="CX71" s="258">
        <v>4.6551118609077097E-3</v>
      </c>
      <c r="CY71" s="258">
        <v>4.1651531662428867E-2</v>
      </c>
      <c r="CZ71" s="258">
        <v>1.648754928390465E-2</v>
      </c>
      <c r="DA71" s="258">
        <v>1.9760450004849189E-2</v>
      </c>
      <c r="DB71" s="258">
        <v>3.0204079793035687E-2</v>
      </c>
      <c r="DC71" s="258">
        <v>5.5280889500803135E-3</v>
      </c>
      <c r="DD71" s="258">
        <v>1.361434076356288E-2</v>
      </c>
      <c r="DE71" s="258">
        <v>0</v>
      </c>
      <c r="DF71" s="259">
        <v>2.6423097149064199E-3</v>
      </c>
      <c r="DG71" s="260"/>
      <c r="DH71" s="3"/>
      <c r="DI71" s="3"/>
      <c r="DJ71" s="3"/>
      <c r="DK71" s="3"/>
      <c r="DL71" s="3"/>
      <c r="DM71" s="3"/>
      <c r="DN71" s="3"/>
      <c r="DO71" s="3"/>
      <c r="DP71" s="3"/>
      <c r="DQ71" s="260"/>
      <c r="DR71" s="260"/>
      <c r="DS71" s="260"/>
      <c r="DT71" s="260"/>
      <c r="DU71" s="260"/>
      <c r="DV71" s="260"/>
      <c r="DW71" s="260"/>
      <c r="DX71" s="260"/>
      <c r="DY71" s="260"/>
      <c r="DZ71" s="260"/>
      <c r="EA71" s="260"/>
      <c r="EB71" s="260"/>
      <c r="EC71" s="260"/>
      <c r="ED71" s="260"/>
      <c r="EE71" s="260"/>
      <c r="EF71" s="260"/>
      <c r="EG71" s="260"/>
      <c r="EH71" s="260"/>
      <c r="EI71" s="260"/>
      <c r="EJ71" s="260"/>
      <c r="EK71" s="260"/>
      <c r="EL71" s="260"/>
      <c r="EM71" s="260"/>
      <c r="EN71" s="260"/>
      <c r="EO71" s="260"/>
      <c r="EP71" s="260"/>
      <c r="EQ71" s="260"/>
      <c r="ER71" s="260"/>
      <c r="ES71" s="260"/>
      <c r="ET71" s="260"/>
      <c r="EU71" s="260"/>
      <c r="EV71" s="260"/>
      <c r="EW71" s="260"/>
      <c r="EX71" s="260"/>
      <c r="EY71" s="260"/>
      <c r="EZ71" s="260"/>
      <c r="FA71" s="260"/>
      <c r="FB71" s="260"/>
      <c r="FC71" s="260"/>
      <c r="FD71" s="260"/>
      <c r="FE71" s="260"/>
      <c r="FF71" s="260"/>
      <c r="FG71" s="260"/>
      <c r="FH71" s="260"/>
      <c r="FI71" s="260"/>
      <c r="FJ71" s="260"/>
      <c r="FK71" s="260"/>
      <c r="FL71" s="260"/>
      <c r="FM71" s="260"/>
      <c r="FN71" s="260"/>
    </row>
    <row r="72" spans="1:170" ht="19.899999999999999" customHeight="1">
      <c r="A72" s="261" t="s">
        <v>159</v>
      </c>
      <c r="B72" s="262" t="s">
        <v>158</v>
      </c>
      <c r="C72" s="263">
        <v>0</v>
      </c>
      <c r="D72" s="258">
        <v>0</v>
      </c>
      <c r="E72" s="258">
        <v>0</v>
      </c>
      <c r="F72" s="258">
        <v>0</v>
      </c>
      <c r="G72" s="258">
        <v>0</v>
      </c>
      <c r="H72" s="258">
        <v>0</v>
      </c>
      <c r="I72" s="258">
        <v>0</v>
      </c>
      <c r="J72" s="258">
        <v>3.5620184038694389E-3</v>
      </c>
      <c r="K72" s="258">
        <v>4.2212762658984182E-3</v>
      </c>
      <c r="L72" s="258">
        <v>1.9462826002335538E-4</v>
      </c>
      <c r="M72" s="258">
        <v>0</v>
      </c>
      <c r="N72" s="258">
        <v>7.3642664613015017E-3</v>
      </c>
      <c r="O72" s="258">
        <v>2.0058099322174576E-3</v>
      </c>
      <c r="P72" s="258">
        <v>7.696155770192789E-5</v>
      </c>
      <c r="Q72" s="258">
        <v>4.4962103370016699E-4</v>
      </c>
      <c r="R72" s="258">
        <v>2.3950160157512708E-3</v>
      </c>
      <c r="S72" s="258">
        <v>1.1070240382362588E-3</v>
      </c>
      <c r="T72" s="258">
        <v>5.7719282938582654E-4</v>
      </c>
      <c r="U72" s="258">
        <v>1.449671772428884E-2</v>
      </c>
      <c r="V72" s="258">
        <v>2.8297624426319168E-3</v>
      </c>
      <c r="W72" s="258">
        <v>2.0791696899491241E-4</v>
      </c>
      <c r="X72" s="258">
        <v>1.4560443237022068E-3</v>
      </c>
      <c r="Y72" s="258">
        <v>1.0439588557392149E-3</v>
      </c>
      <c r="Z72" s="258">
        <v>8.7604029785370125E-4</v>
      </c>
      <c r="AA72" s="258">
        <v>3.2659456729759516E-3</v>
      </c>
      <c r="AB72" s="258">
        <v>2.9125274796967708E-3</v>
      </c>
      <c r="AC72" s="258">
        <v>1.3513104935121669E-4</v>
      </c>
      <c r="AD72" s="258">
        <v>8.7020300592981193E-4</v>
      </c>
      <c r="AE72" s="258">
        <v>2.8987140619188764E-3</v>
      </c>
      <c r="AF72" s="258">
        <v>3.1107956690475829E-3</v>
      </c>
      <c r="AG72" s="258">
        <v>3.3030553261767135E-4</v>
      </c>
      <c r="AH72" s="258">
        <v>1.1935373867521958E-2</v>
      </c>
      <c r="AI72" s="258">
        <v>6.2529589895218276E-4</v>
      </c>
      <c r="AJ72" s="258">
        <v>1.194267515923567E-2</v>
      </c>
      <c r="AK72" s="258">
        <v>2.4287262265067443E-3</v>
      </c>
      <c r="AL72" s="258">
        <v>1.037456502474766E-3</v>
      </c>
      <c r="AM72" s="258">
        <v>4.3854963191338903E-3</v>
      </c>
      <c r="AN72" s="258">
        <v>1.4657395619103581E-2</v>
      </c>
      <c r="AO72" s="258">
        <v>1.3381304045950893E-3</v>
      </c>
      <c r="AP72" s="258">
        <v>5.5862020808602748E-4</v>
      </c>
      <c r="AQ72" s="258">
        <v>3.7766066407195664E-3</v>
      </c>
      <c r="AR72" s="258">
        <v>1.9250120313251957E-3</v>
      </c>
      <c r="AS72" s="258">
        <v>2.4431523489749679E-3</v>
      </c>
      <c r="AT72" s="258">
        <v>1.206356705929737E-3</v>
      </c>
      <c r="AU72" s="258">
        <v>7.267593553663493E-4</v>
      </c>
      <c r="AV72" s="258">
        <v>1.6382891580363935E-3</v>
      </c>
      <c r="AW72" s="258">
        <v>2.6034488039449908E-3</v>
      </c>
      <c r="AX72" s="258">
        <v>1.4453333333333334E-3</v>
      </c>
      <c r="AY72" s="258">
        <v>7.9818533492227901E-4</v>
      </c>
      <c r="AZ72" s="258">
        <v>5.2192066805845514E-5</v>
      </c>
      <c r="BA72" s="258">
        <v>2.280443926417676E-4</v>
      </c>
      <c r="BB72" s="258">
        <v>1.6027076331307951E-3</v>
      </c>
      <c r="BC72" s="258">
        <v>8.1411531026957449E-4</v>
      </c>
      <c r="BD72" s="258">
        <v>5.163923844418352E-4</v>
      </c>
      <c r="BE72" s="258">
        <v>1.30541923503829E-3</v>
      </c>
      <c r="BF72" s="258">
        <v>4.2813450038265673E-3</v>
      </c>
      <c r="BG72" s="258">
        <v>3.1390650152764545E-3</v>
      </c>
      <c r="BH72" s="258">
        <v>5.1751285523954241E-4</v>
      </c>
      <c r="BI72" s="258">
        <v>9.582986916378594E-4</v>
      </c>
      <c r="BJ72" s="258">
        <v>6.3806708211923348E-4</v>
      </c>
      <c r="BK72" s="258">
        <v>2.4094738461012664E-3</v>
      </c>
      <c r="BL72" s="258">
        <v>7.119206808169073E-4</v>
      </c>
      <c r="BM72" s="258">
        <v>8.1321446937091479E-4</v>
      </c>
      <c r="BN72" s="258">
        <v>4.4174305832336922E-4</v>
      </c>
      <c r="BO72" s="258">
        <v>5.2451482378799606E-4</v>
      </c>
      <c r="BP72" s="258">
        <v>1.5145809850322964E-2</v>
      </c>
      <c r="BQ72" s="258">
        <v>9.5982230679261607E-3</v>
      </c>
      <c r="BR72" s="258">
        <v>1.2975552245782073E-3</v>
      </c>
      <c r="BS72" s="258">
        <v>3.7491767805061622E-3</v>
      </c>
      <c r="BT72" s="258">
        <v>3.5942270872331298E-3</v>
      </c>
      <c r="BU72" s="258">
        <v>9.8185588262628045E-4</v>
      </c>
      <c r="BV72" s="258">
        <v>1.8232432279537247E-3</v>
      </c>
      <c r="BW72" s="258">
        <v>2.4836017288057432E-4</v>
      </c>
      <c r="BX72" s="258">
        <v>0</v>
      </c>
      <c r="BY72" s="258">
        <v>8.8031651829871419E-4</v>
      </c>
      <c r="BZ72" s="258">
        <v>6.8749880897061341E-4</v>
      </c>
      <c r="CA72" s="258">
        <v>2.3482611828412353E-4</v>
      </c>
      <c r="CB72" s="258">
        <v>2.0211516931119606E-4</v>
      </c>
      <c r="CC72" s="258">
        <v>0</v>
      </c>
      <c r="CD72" s="258">
        <v>3.2513981011835088E-4</v>
      </c>
      <c r="CE72" s="258">
        <v>3.6272131667837952E-4</v>
      </c>
      <c r="CF72" s="258">
        <v>6.4886491753379598E-4</v>
      </c>
      <c r="CG72" s="258">
        <v>8.8510080314702512E-4</v>
      </c>
      <c r="CH72" s="258">
        <v>9.2612892452254166E-4</v>
      </c>
      <c r="CI72" s="258">
        <v>1.2769709438436826E-3</v>
      </c>
      <c r="CJ72" s="258">
        <v>2.2903994572623059E-4</v>
      </c>
      <c r="CK72" s="258">
        <v>9.0353260869565223E-4</v>
      </c>
      <c r="CL72" s="258">
        <v>4.3654619204394564E-4</v>
      </c>
      <c r="CM72" s="258">
        <v>2.4380523712403592E-3</v>
      </c>
      <c r="CN72" s="258">
        <v>2.6419855844471976E-3</v>
      </c>
      <c r="CO72" s="258">
        <v>7.6707866610700422E-4</v>
      </c>
      <c r="CP72" s="258">
        <v>1.3644629477261748E-3</v>
      </c>
      <c r="CQ72" s="258">
        <v>5.6000949534404437E-3</v>
      </c>
      <c r="CR72" s="258">
        <v>5.5325125870931803E-3</v>
      </c>
      <c r="CS72" s="258">
        <v>4.3656858471775462E-3</v>
      </c>
      <c r="CT72" s="258">
        <v>1.1487437930778922E-3</v>
      </c>
      <c r="CU72" s="258">
        <v>1.3690856053897809E-4</v>
      </c>
      <c r="CV72" s="258">
        <v>1.3958519931603252E-4</v>
      </c>
      <c r="CW72" s="258">
        <v>1.9979046366006385E-3</v>
      </c>
      <c r="CX72" s="258">
        <v>2.1656546736337494E-3</v>
      </c>
      <c r="CY72" s="258">
        <v>1.6881105779341196E-2</v>
      </c>
      <c r="CZ72" s="258">
        <v>1.2636367247337417E-2</v>
      </c>
      <c r="DA72" s="258">
        <v>6.3940036299652246E-3</v>
      </c>
      <c r="DB72" s="258">
        <v>1.6563454933881392E-3</v>
      </c>
      <c r="DC72" s="258">
        <v>1.9191855977637316E-3</v>
      </c>
      <c r="DD72" s="258">
        <v>2.3660754797998245E-3</v>
      </c>
      <c r="DE72" s="258">
        <v>0</v>
      </c>
      <c r="DF72" s="259">
        <v>1.7672870850108193E-4</v>
      </c>
      <c r="DG72" s="260"/>
      <c r="DH72" s="3"/>
      <c r="DI72" s="3"/>
      <c r="DJ72" s="3"/>
      <c r="DK72" s="3"/>
      <c r="DL72" s="3"/>
      <c r="DM72" s="3"/>
      <c r="DN72" s="3"/>
      <c r="DO72" s="3"/>
      <c r="DP72" s="3"/>
      <c r="DQ72" s="260"/>
      <c r="DR72" s="260"/>
      <c r="DS72" s="260"/>
      <c r="DT72" s="260"/>
      <c r="DU72" s="260"/>
      <c r="DV72" s="260"/>
      <c r="DW72" s="260"/>
      <c r="DX72" s="260"/>
      <c r="DY72" s="260"/>
      <c r="DZ72" s="260"/>
      <c r="EA72" s="260"/>
      <c r="EB72" s="260"/>
      <c r="EC72" s="260"/>
      <c r="ED72" s="260"/>
      <c r="EE72" s="260"/>
      <c r="EF72" s="260"/>
      <c r="EG72" s="260"/>
      <c r="EH72" s="260"/>
      <c r="EI72" s="260"/>
      <c r="EJ72" s="260"/>
      <c r="EK72" s="260"/>
      <c r="EL72" s="260"/>
      <c r="EM72" s="260"/>
      <c r="EN72" s="260"/>
      <c r="EO72" s="260"/>
      <c r="EP72" s="260"/>
      <c r="EQ72" s="260"/>
      <c r="ER72" s="260"/>
      <c r="ES72" s="260"/>
      <c r="ET72" s="260"/>
      <c r="EU72" s="260"/>
      <c r="EV72" s="260"/>
      <c r="EW72" s="260"/>
      <c r="EX72" s="260"/>
      <c r="EY72" s="260"/>
      <c r="EZ72" s="260"/>
      <c r="FA72" s="260"/>
      <c r="FB72" s="260"/>
      <c r="FC72" s="260"/>
      <c r="FD72" s="260"/>
      <c r="FE72" s="260"/>
      <c r="FF72" s="260"/>
      <c r="FG72" s="260"/>
      <c r="FH72" s="260"/>
      <c r="FI72" s="260"/>
      <c r="FJ72" s="260"/>
      <c r="FK72" s="260"/>
      <c r="FL72" s="260"/>
      <c r="FM72" s="260"/>
      <c r="FN72" s="260"/>
    </row>
    <row r="73" spans="1:170" ht="19.899999999999999" customHeight="1">
      <c r="A73" s="261" t="s">
        <v>157</v>
      </c>
      <c r="B73" s="262" t="s">
        <v>22</v>
      </c>
      <c r="C73" s="263">
        <v>1.3644160299391861E-4</v>
      </c>
      <c r="D73" s="258">
        <v>1.385315654066891E-3</v>
      </c>
      <c r="E73" s="258">
        <v>1.052262364082778E-3</v>
      </c>
      <c r="F73" s="258">
        <v>0</v>
      </c>
      <c r="G73" s="258">
        <v>6.5333856004181362E-5</v>
      </c>
      <c r="H73" s="258">
        <v>0</v>
      </c>
      <c r="I73" s="258">
        <v>5.263157894736842E-4</v>
      </c>
      <c r="J73" s="258">
        <v>1.7257665802168096E-3</v>
      </c>
      <c r="K73" s="258">
        <v>2.3512541098500753E-3</v>
      </c>
      <c r="L73" s="258">
        <v>0</v>
      </c>
      <c r="M73" s="258">
        <v>0</v>
      </c>
      <c r="N73" s="258">
        <v>3.1767423950712359E-3</v>
      </c>
      <c r="O73" s="258">
        <v>8.9915617651127404E-4</v>
      </c>
      <c r="P73" s="258">
        <v>3.8480778850963945E-4</v>
      </c>
      <c r="Q73" s="258">
        <v>5.3526313535734167E-4</v>
      </c>
      <c r="R73" s="258">
        <v>2.8945899086073642E-3</v>
      </c>
      <c r="S73" s="258">
        <v>1.7454664729862706E-3</v>
      </c>
      <c r="T73" s="258">
        <v>2.8859641469291327E-4</v>
      </c>
      <c r="U73" s="258">
        <v>7.3851203501094096E-3</v>
      </c>
      <c r="V73" s="258">
        <v>4.4467695527072981E-3</v>
      </c>
      <c r="W73" s="258">
        <v>1.5275532415952747E-3</v>
      </c>
      <c r="X73" s="258">
        <v>5.3932524122425494E-3</v>
      </c>
      <c r="Y73" s="258">
        <v>3.63338621360217E-3</v>
      </c>
      <c r="Z73" s="258">
        <v>4.8182216381953569E-3</v>
      </c>
      <c r="AA73" s="258">
        <v>4.4505589156305231E-3</v>
      </c>
      <c r="AB73" s="258">
        <v>1.4562637398483854E-3</v>
      </c>
      <c r="AC73" s="258">
        <v>7.9782852425170411E-4</v>
      </c>
      <c r="AD73" s="258">
        <v>3.0581419922676247E-3</v>
      </c>
      <c r="AE73" s="258">
        <v>7.6863257784940667E-4</v>
      </c>
      <c r="AF73" s="258">
        <v>8.7585509128524188E-4</v>
      </c>
      <c r="AG73" s="258">
        <v>4.9545829892650697E-4</v>
      </c>
      <c r="AH73" s="258">
        <v>1.6405378752269565E-3</v>
      </c>
      <c r="AI73" s="258">
        <v>1.3309869849125033E-3</v>
      </c>
      <c r="AJ73" s="258">
        <v>5.3078556263269638E-4</v>
      </c>
      <c r="AK73" s="258">
        <v>1.0462205283413668E-3</v>
      </c>
      <c r="AL73" s="258">
        <v>4.4153654718420102E-4</v>
      </c>
      <c r="AM73" s="258">
        <v>4.6297002905009745E-3</v>
      </c>
      <c r="AN73" s="258">
        <v>1.4363594816048052E-3</v>
      </c>
      <c r="AO73" s="258">
        <v>7.1956068926339707E-4</v>
      </c>
      <c r="AP73" s="258">
        <v>8.3793031212904122E-4</v>
      </c>
      <c r="AQ73" s="258">
        <v>7.8213746997150781E-4</v>
      </c>
      <c r="AR73" s="258">
        <v>3.5000218751367194E-4</v>
      </c>
      <c r="AS73" s="258">
        <v>5.8690251958616547E-4</v>
      </c>
      <c r="AT73" s="258">
        <v>5.1120091551436686E-4</v>
      </c>
      <c r="AU73" s="258">
        <v>4.8387372224130307E-4</v>
      </c>
      <c r="AV73" s="258">
        <v>8.3939815377414109E-4</v>
      </c>
      <c r="AW73" s="258">
        <v>7.8613944275985996E-4</v>
      </c>
      <c r="AX73" s="258">
        <v>1.5786666666666666E-3</v>
      </c>
      <c r="AY73" s="258">
        <v>3.6753650305723548E-4</v>
      </c>
      <c r="AZ73" s="258">
        <v>4.1753653444676412E-4</v>
      </c>
      <c r="BA73" s="258">
        <v>2.8885623067957227E-4</v>
      </c>
      <c r="BB73" s="258">
        <v>9.7105227183806998E-4</v>
      </c>
      <c r="BC73" s="258">
        <v>2.8344852425616073E-4</v>
      </c>
      <c r="BD73" s="258">
        <v>2.3975360706228062E-4</v>
      </c>
      <c r="BE73" s="258">
        <v>3.4904257621344651E-4</v>
      </c>
      <c r="BF73" s="258">
        <v>3.5279752821231798E-4</v>
      </c>
      <c r="BG73" s="258">
        <v>3.6384243897631327E-4</v>
      </c>
      <c r="BH73" s="258">
        <v>9.6896023959744111E-4</v>
      </c>
      <c r="BI73" s="258">
        <v>2.5510873845884566E-3</v>
      </c>
      <c r="BJ73" s="258">
        <v>4.5728140885211734E-4</v>
      </c>
      <c r="BK73" s="258">
        <v>1.0936618875920642E-3</v>
      </c>
      <c r="BL73" s="258">
        <v>7.2605875968002334E-4</v>
      </c>
      <c r="BM73" s="258">
        <v>1.2782881038150655E-3</v>
      </c>
      <c r="BN73" s="258">
        <v>6.7756078118772422E-4</v>
      </c>
      <c r="BO73" s="258">
        <v>1.2202997941190114E-3</v>
      </c>
      <c r="BP73" s="258">
        <v>3.2724711224452695E-4</v>
      </c>
      <c r="BQ73" s="258">
        <v>3.1332377147394513E-3</v>
      </c>
      <c r="BR73" s="258">
        <v>8.1362293463739965E-2</v>
      </c>
      <c r="BS73" s="258">
        <v>1.0431367014770911E-2</v>
      </c>
      <c r="BT73" s="258">
        <v>2.6108292777747271E-3</v>
      </c>
      <c r="BU73" s="258">
        <v>1.1942795277918924E-3</v>
      </c>
      <c r="BV73" s="258">
        <v>1.8426895842958298E-3</v>
      </c>
      <c r="BW73" s="258">
        <v>2.6135974115806994E-4</v>
      </c>
      <c r="BX73" s="258">
        <v>0</v>
      </c>
      <c r="BY73" s="258">
        <v>8.2453016815034613E-3</v>
      </c>
      <c r="BZ73" s="258">
        <v>1.7326729044845738E-3</v>
      </c>
      <c r="CA73" s="258">
        <v>1.1376020841319763E-2</v>
      </c>
      <c r="CB73" s="258">
        <v>2.770567489434373E-4</v>
      </c>
      <c r="CC73" s="258">
        <v>0</v>
      </c>
      <c r="CD73" s="258">
        <v>6.7195560757792516E-4</v>
      </c>
      <c r="CE73" s="258">
        <v>1.7947148481482322E-3</v>
      </c>
      <c r="CF73" s="258">
        <v>5.0572661014428085E-3</v>
      </c>
      <c r="CG73" s="258">
        <v>6.1192154291646176E-4</v>
      </c>
      <c r="CH73" s="258">
        <v>4.5947878611544242E-3</v>
      </c>
      <c r="CI73" s="258">
        <v>5.6754264170830334E-4</v>
      </c>
      <c r="CJ73" s="258">
        <v>1.3662667648542553E-4</v>
      </c>
      <c r="CK73" s="258">
        <v>1.297554347826087E-3</v>
      </c>
      <c r="CL73" s="258">
        <v>8.5490295941939359E-4</v>
      </c>
      <c r="CM73" s="258">
        <v>3.8011660797387212E-3</v>
      </c>
      <c r="CN73" s="258">
        <v>7.8444139883895175E-3</v>
      </c>
      <c r="CO73" s="258">
        <v>8.562315059891976E-3</v>
      </c>
      <c r="CP73" s="258">
        <v>3.4089317710318183E-3</v>
      </c>
      <c r="CQ73" s="258">
        <v>3.7333966356269625E-3</v>
      </c>
      <c r="CR73" s="258">
        <v>4.5081198961878337E-3</v>
      </c>
      <c r="CS73" s="258">
        <v>7.9272027057596707E-3</v>
      </c>
      <c r="CT73" s="258">
        <v>2.1533799418628589E-3</v>
      </c>
      <c r="CU73" s="258">
        <v>4.1293388420627264E-4</v>
      </c>
      <c r="CV73" s="258">
        <v>1.2795309937302981E-4</v>
      </c>
      <c r="CW73" s="258">
        <v>9.1123943181541307E-4</v>
      </c>
      <c r="CX73" s="258">
        <v>8.7549276516529198E-4</v>
      </c>
      <c r="CY73" s="258">
        <v>1.2331045557955915E-2</v>
      </c>
      <c r="CZ73" s="258">
        <v>8.4812354177496319E-3</v>
      </c>
      <c r="DA73" s="258">
        <v>1.3785554955179628E-2</v>
      </c>
      <c r="DB73" s="258">
        <v>5.3701650486312055E-3</v>
      </c>
      <c r="DC73" s="258">
        <v>1.4393891983227986E-3</v>
      </c>
      <c r="DD73" s="258">
        <v>4.6679636921401584E-3</v>
      </c>
      <c r="DE73" s="258">
        <v>0</v>
      </c>
      <c r="DF73" s="259">
        <v>8.0174487271222536E-4</v>
      </c>
      <c r="DG73" s="260"/>
      <c r="DH73" s="3"/>
      <c r="DI73" s="3"/>
      <c r="DJ73" s="3"/>
      <c r="DK73" s="3"/>
      <c r="DL73" s="3"/>
      <c r="DM73" s="3"/>
      <c r="DN73" s="3"/>
      <c r="DO73" s="3"/>
      <c r="DP73" s="3"/>
      <c r="DQ73" s="260"/>
      <c r="DR73" s="260"/>
      <c r="DS73" s="260"/>
      <c r="DT73" s="260"/>
      <c r="DU73" s="260"/>
      <c r="DV73" s="260"/>
      <c r="DW73" s="260"/>
      <c r="DX73" s="260"/>
      <c r="DY73" s="260"/>
      <c r="DZ73" s="260"/>
      <c r="EA73" s="260"/>
      <c r="EB73" s="260"/>
      <c r="EC73" s="260"/>
      <c r="ED73" s="260"/>
      <c r="EE73" s="260"/>
      <c r="EF73" s="260"/>
      <c r="EG73" s="260"/>
      <c r="EH73" s="260"/>
      <c r="EI73" s="260"/>
      <c r="EJ73" s="260"/>
      <c r="EK73" s="260"/>
      <c r="EL73" s="260"/>
      <c r="EM73" s="260"/>
      <c r="EN73" s="260"/>
      <c r="EO73" s="260"/>
      <c r="EP73" s="260"/>
      <c r="EQ73" s="260"/>
      <c r="ER73" s="260"/>
      <c r="ES73" s="260"/>
      <c r="ET73" s="260"/>
      <c r="EU73" s="260"/>
      <c r="EV73" s="260"/>
      <c r="EW73" s="260"/>
      <c r="EX73" s="260"/>
      <c r="EY73" s="260"/>
      <c r="EZ73" s="260"/>
      <c r="FA73" s="260"/>
      <c r="FB73" s="260"/>
      <c r="FC73" s="260"/>
      <c r="FD73" s="260"/>
      <c r="FE73" s="260"/>
      <c r="FF73" s="260"/>
      <c r="FG73" s="260"/>
      <c r="FH73" s="260"/>
      <c r="FI73" s="260"/>
      <c r="FJ73" s="260"/>
      <c r="FK73" s="260"/>
      <c r="FL73" s="260"/>
      <c r="FM73" s="260"/>
      <c r="FN73" s="260"/>
    </row>
    <row r="74" spans="1:170" ht="19.899999999999999" customHeight="1">
      <c r="A74" s="261" t="s">
        <v>156</v>
      </c>
      <c r="B74" s="262" t="s">
        <v>23</v>
      </c>
      <c r="C74" s="263">
        <v>0</v>
      </c>
      <c r="D74" s="258">
        <v>6.5967412098423377E-4</v>
      </c>
      <c r="E74" s="258">
        <v>7.0150824272185194E-4</v>
      </c>
      <c r="F74" s="258">
        <v>0</v>
      </c>
      <c r="G74" s="258">
        <v>0</v>
      </c>
      <c r="H74" s="258">
        <v>0</v>
      </c>
      <c r="I74" s="258">
        <v>1.0526315789473684E-3</v>
      </c>
      <c r="J74" s="258">
        <v>1.2502277546684861E-3</v>
      </c>
      <c r="K74" s="258">
        <v>1.1239511404228383E-3</v>
      </c>
      <c r="L74" s="258">
        <v>0</v>
      </c>
      <c r="M74" s="258">
        <v>0</v>
      </c>
      <c r="N74" s="258">
        <v>4.8132460531382363E-5</v>
      </c>
      <c r="O74" s="258">
        <v>3.458292986581823E-4</v>
      </c>
      <c r="P74" s="258">
        <v>1.5392311540385578E-4</v>
      </c>
      <c r="Q74" s="258">
        <v>2.6763156767867083E-4</v>
      </c>
      <c r="R74" s="258">
        <v>1.3811748802491993E-3</v>
      </c>
      <c r="S74" s="258">
        <v>8.8444777658029151E-4</v>
      </c>
      <c r="T74" s="258">
        <v>7.1813526446841208E-4</v>
      </c>
      <c r="U74" s="258">
        <v>1.012035010940919E-2</v>
      </c>
      <c r="V74" s="258">
        <v>8.1167415721430901E-3</v>
      </c>
      <c r="W74" s="258">
        <v>2.0494672658069937E-3</v>
      </c>
      <c r="X74" s="258">
        <v>4.3681329711066207E-3</v>
      </c>
      <c r="Y74" s="258">
        <v>9.1090527608617773E-4</v>
      </c>
      <c r="Z74" s="258">
        <v>6.1322820849759093E-3</v>
      </c>
      <c r="AA74" s="258">
        <v>3.7591412261926953E-3</v>
      </c>
      <c r="AB74" s="258">
        <v>2.6760302483453931E-3</v>
      </c>
      <c r="AC74" s="258">
        <v>0</v>
      </c>
      <c r="AD74" s="258">
        <v>1.6160912967267936E-4</v>
      </c>
      <c r="AE74" s="258">
        <v>6.7621634414903812E-5</v>
      </c>
      <c r="AF74" s="258">
        <v>1.3590854864770993E-4</v>
      </c>
      <c r="AG74" s="258">
        <v>3.3030553261767135E-4</v>
      </c>
      <c r="AH74" s="258">
        <v>1.5760223408079188E-3</v>
      </c>
      <c r="AI74" s="258">
        <v>4.8862408103834852E-3</v>
      </c>
      <c r="AJ74" s="258">
        <v>2.6539278131634819E-4</v>
      </c>
      <c r="AK74" s="258">
        <v>3.4749467548481111E-3</v>
      </c>
      <c r="AL74" s="258">
        <v>5.6195560550716497E-4</v>
      </c>
      <c r="AM74" s="258">
        <v>2.0350330947257029E-5</v>
      </c>
      <c r="AN74" s="258">
        <v>6.5289067345672961E-5</v>
      </c>
      <c r="AO74" s="258">
        <v>0</v>
      </c>
      <c r="AP74" s="258">
        <v>0</v>
      </c>
      <c r="AQ74" s="258">
        <v>5.51220693122777E-4</v>
      </c>
      <c r="AR74" s="258">
        <v>1.4583424479736333E-4</v>
      </c>
      <c r="AS74" s="258">
        <v>8.5305598777058939E-5</v>
      </c>
      <c r="AT74" s="258">
        <v>3.1562783798803711E-4</v>
      </c>
      <c r="AU74" s="258">
        <v>2.5616844118657222E-5</v>
      </c>
      <c r="AV74" s="258">
        <v>1.2557216348685542E-3</v>
      </c>
      <c r="AW74" s="258">
        <v>1.2251523783270543E-3</v>
      </c>
      <c r="AX74" s="258">
        <v>1.7493333333333334E-3</v>
      </c>
      <c r="AY74" s="258">
        <v>2.4502433537149028E-4</v>
      </c>
      <c r="AZ74" s="258">
        <v>5.2192066805845514E-5</v>
      </c>
      <c r="BA74" s="258">
        <v>1.0642071656615822E-4</v>
      </c>
      <c r="BB74" s="258">
        <v>1.0747568833935921E-3</v>
      </c>
      <c r="BC74" s="258">
        <v>2.408246860221516E-4</v>
      </c>
      <c r="BD74" s="258">
        <v>4.4876957219349963E-4</v>
      </c>
      <c r="BE74" s="258">
        <v>4.1885109145613584E-5</v>
      </c>
      <c r="BF74" s="258">
        <v>1.4883645721457163E-4</v>
      </c>
      <c r="BG74" s="258">
        <v>5.913466276815927E-5</v>
      </c>
      <c r="BH74" s="258">
        <v>1.6186040366002708E-3</v>
      </c>
      <c r="BI74" s="258">
        <v>1.0103706296766289E-2</v>
      </c>
      <c r="BJ74" s="258">
        <v>8.5075610949231128E-5</v>
      </c>
      <c r="BK74" s="258">
        <v>0</v>
      </c>
      <c r="BL74" s="258">
        <v>8.6105460946977639E-4</v>
      </c>
      <c r="BM74" s="258">
        <v>7.1621339704399203E-4</v>
      </c>
      <c r="BN74" s="258">
        <v>5.0484920951242192E-3</v>
      </c>
      <c r="BO74" s="258">
        <v>7.0631094808730494E-3</v>
      </c>
      <c r="BP74" s="258">
        <v>1.8892820099751823E-2</v>
      </c>
      <c r="BQ74" s="258">
        <v>3.1707936462517391E-3</v>
      </c>
      <c r="BR74" s="258">
        <v>2.8288099116476509E-3</v>
      </c>
      <c r="BS74" s="258">
        <v>0</v>
      </c>
      <c r="BT74" s="258">
        <v>1.417885019198085E-3</v>
      </c>
      <c r="BU74" s="258">
        <v>4.6521985243798379E-3</v>
      </c>
      <c r="BV74" s="258">
        <v>7.1303306587718393E-5</v>
      </c>
      <c r="BW74" s="258">
        <v>3.6946141420250729E-5</v>
      </c>
      <c r="BX74" s="258">
        <v>0</v>
      </c>
      <c r="BY74" s="258">
        <v>4.6987141444114741E-2</v>
      </c>
      <c r="BZ74" s="258">
        <v>3.4433575741406632E-3</v>
      </c>
      <c r="CA74" s="258">
        <v>0</v>
      </c>
      <c r="CB74" s="258">
        <v>2.6820001680508149E-3</v>
      </c>
      <c r="CC74" s="258">
        <v>0</v>
      </c>
      <c r="CD74" s="258">
        <v>3.4248059999132962E-3</v>
      </c>
      <c r="CE74" s="258">
        <v>3.0566827624250942E-3</v>
      </c>
      <c r="CF74" s="258">
        <v>1.6620426957427131E-2</v>
      </c>
      <c r="CG74" s="258">
        <v>2.0870895481615035E-3</v>
      </c>
      <c r="CH74" s="258">
        <v>1.3998479673314169E-2</v>
      </c>
      <c r="CI74" s="258">
        <v>4.469398303452889E-3</v>
      </c>
      <c r="CJ74" s="258">
        <v>2.1526855658446356E-4</v>
      </c>
      <c r="CK74" s="258">
        <v>4.1032608695652176E-3</v>
      </c>
      <c r="CL74" s="258">
        <v>2.0190261382032485E-3</v>
      </c>
      <c r="CM74" s="258">
        <v>3.1395642038563994E-2</v>
      </c>
      <c r="CN74" s="258">
        <v>8.9123221990211245E-3</v>
      </c>
      <c r="CO74" s="258">
        <v>4.5742865171072853E-3</v>
      </c>
      <c r="CP74" s="258">
        <v>4.5049533257799949E-3</v>
      </c>
      <c r="CQ74" s="258">
        <v>1.8871996288183691E-2</v>
      </c>
      <c r="CR74" s="258">
        <v>4.710094228286439E-3</v>
      </c>
      <c r="CS74" s="258">
        <v>4.5863840258658266E-3</v>
      </c>
      <c r="CT74" s="258">
        <v>5.3525696451658063E-5</v>
      </c>
      <c r="CU74" s="258">
        <v>5.9400649653201787E-4</v>
      </c>
      <c r="CV74" s="258">
        <v>1.163209994300271E-4</v>
      </c>
      <c r="CW74" s="258">
        <v>2.4730161050605464E-3</v>
      </c>
      <c r="CX74" s="258">
        <v>1.3103544928380027E-3</v>
      </c>
      <c r="CY74" s="258">
        <v>5.6168390463991434E-2</v>
      </c>
      <c r="CZ74" s="258">
        <v>2.0718668561747575E-2</v>
      </c>
      <c r="DA74" s="258">
        <v>1.0325311387284038E-2</v>
      </c>
      <c r="DB74" s="258">
        <v>1.7584304605316532E-2</v>
      </c>
      <c r="DC74" s="258">
        <v>3.5463212132590691E-4</v>
      </c>
      <c r="DD74" s="258">
        <v>1.2562997589657439E-2</v>
      </c>
      <c r="DE74" s="258">
        <v>0</v>
      </c>
      <c r="DF74" s="259">
        <v>1.2560669672491529E-2</v>
      </c>
      <c r="DG74" s="260"/>
      <c r="DH74" s="3"/>
      <c r="DI74" s="3"/>
      <c r="DJ74" s="3"/>
      <c r="DK74" s="3"/>
      <c r="DL74" s="3"/>
      <c r="DM74" s="3"/>
      <c r="DN74" s="3"/>
      <c r="DO74" s="3"/>
      <c r="DP74" s="3"/>
      <c r="DQ74" s="260"/>
      <c r="DR74" s="260"/>
      <c r="DS74" s="260"/>
      <c r="DT74" s="260"/>
      <c r="DU74" s="260"/>
      <c r="DV74" s="260"/>
      <c r="DW74" s="260"/>
      <c r="DX74" s="260"/>
      <c r="DY74" s="260"/>
      <c r="DZ74" s="260"/>
      <c r="EA74" s="260"/>
      <c r="EB74" s="260"/>
      <c r="EC74" s="260"/>
      <c r="ED74" s="260"/>
      <c r="EE74" s="260"/>
      <c r="EF74" s="260"/>
      <c r="EG74" s="260"/>
      <c r="EH74" s="260"/>
      <c r="EI74" s="260"/>
      <c r="EJ74" s="260"/>
      <c r="EK74" s="260"/>
      <c r="EL74" s="260"/>
      <c r="EM74" s="260"/>
      <c r="EN74" s="260"/>
      <c r="EO74" s="260"/>
      <c r="EP74" s="260"/>
      <c r="EQ74" s="260"/>
      <c r="ER74" s="260"/>
      <c r="ES74" s="260"/>
      <c r="ET74" s="260"/>
      <c r="EU74" s="260"/>
      <c r="EV74" s="260"/>
      <c r="EW74" s="260"/>
      <c r="EX74" s="260"/>
      <c r="EY74" s="260"/>
      <c r="EZ74" s="260"/>
      <c r="FA74" s="260"/>
      <c r="FB74" s="260"/>
      <c r="FC74" s="260"/>
      <c r="FD74" s="260"/>
      <c r="FE74" s="260"/>
      <c r="FF74" s="260"/>
      <c r="FG74" s="260"/>
      <c r="FH74" s="260"/>
      <c r="FI74" s="260"/>
      <c r="FJ74" s="260"/>
      <c r="FK74" s="260"/>
      <c r="FL74" s="260"/>
      <c r="FM74" s="260"/>
      <c r="FN74" s="260"/>
    </row>
    <row r="75" spans="1:170" ht="19.899999999999999" customHeight="1">
      <c r="A75" s="261" t="s">
        <v>155</v>
      </c>
      <c r="B75" s="262" t="s">
        <v>24</v>
      </c>
      <c r="C75" s="263">
        <v>7.7089505691564017E-2</v>
      </c>
      <c r="D75" s="258">
        <v>4.1691404446203575E-2</v>
      </c>
      <c r="E75" s="258">
        <v>3.8933707471062784E-2</v>
      </c>
      <c r="F75" s="258">
        <v>2.3045267489711935E-2</v>
      </c>
      <c r="G75" s="258">
        <v>3.619495622631648E-2</v>
      </c>
      <c r="H75" s="258">
        <v>0</v>
      </c>
      <c r="I75" s="258">
        <v>1.2368421052631579E-2</v>
      </c>
      <c r="J75" s="258">
        <v>6.7090387266931062E-2</v>
      </c>
      <c r="K75" s="258">
        <v>4.4257191026477447E-2</v>
      </c>
      <c r="L75" s="258">
        <v>6.1307901907356951E-2</v>
      </c>
      <c r="M75" s="258">
        <v>0</v>
      </c>
      <c r="N75" s="258">
        <v>7.3450134770889491E-2</v>
      </c>
      <c r="O75" s="258">
        <v>7.8434084935675746E-2</v>
      </c>
      <c r="P75" s="258">
        <v>4.8177935121406855E-2</v>
      </c>
      <c r="Q75" s="258">
        <v>6.3107523658630579E-2</v>
      </c>
      <c r="R75" s="258">
        <v>0.11481383525816216</v>
      </c>
      <c r="S75" s="258">
        <v>7.785483341923996E-2</v>
      </c>
      <c r="T75" s="258">
        <v>4.5262656295093191E-2</v>
      </c>
      <c r="U75" s="258">
        <v>2.3112691466083152E-2</v>
      </c>
      <c r="V75" s="258">
        <v>2.3977678960676607E-2</v>
      </c>
      <c r="W75" s="258">
        <v>5.9489712353238203E-3</v>
      </c>
      <c r="X75" s="258">
        <v>2.5933112963879928E-2</v>
      </c>
      <c r="Y75" s="258">
        <v>2.3540248707845043E-2</v>
      </c>
      <c r="Z75" s="258">
        <v>4.7306176084099871E-2</v>
      </c>
      <c r="AA75" s="258">
        <v>5.6247890940068483E-2</v>
      </c>
      <c r="AB75" s="258">
        <v>4.8864056032368666E-2</v>
      </c>
      <c r="AC75" s="258">
        <v>6.1111320218011425E-3</v>
      </c>
      <c r="AD75" s="258">
        <v>1.6086324138188238E-2</v>
      </c>
      <c r="AE75" s="258">
        <v>5.6119194400928669E-2</v>
      </c>
      <c r="AF75" s="258">
        <v>4.6390117938418324E-2</v>
      </c>
      <c r="AG75" s="258">
        <v>7.5970272502064409E-2</v>
      </c>
      <c r="AH75" s="258">
        <v>3.8064165307232188E-2</v>
      </c>
      <c r="AI75" s="258">
        <v>3.5132696722556207E-2</v>
      </c>
      <c r="AJ75" s="258">
        <v>2.8927813163481954E-2</v>
      </c>
      <c r="AK75" s="258">
        <v>5.0779060643425626E-2</v>
      </c>
      <c r="AL75" s="258">
        <v>1.2464916370507829E-2</v>
      </c>
      <c r="AM75" s="258">
        <v>8.9821273218455722E-3</v>
      </c>
      <c r="AN75" s="258">
        <v>3.3460647014657396E-2</v>
      </c>
      <c r="AO75" s="258">
        <v>4.1153821877169726E-2</v>
      </c>
      <c r="AP75" s="258">
        <v>6.6336149710215769E-3</v>
      </c>
      <c r="AQ75" s="258">
        <v>3.4447568856030841E-2</v>
      </c>
      <c r="AR75" s="258">
        <v>2.8291843490688483E-2</v>
      </c>
      <c r="AS75" s="258">
        <v>2.8321458793983567E-2</v>
      </c>
      <c r="AT75" s="258">
        <v>3.7131775590543557E-2</v>
      </c>
      <c r="AU75" s="258">
        <v>3.6669089197851223E-2</v>
      </c>
      <c r="AV75" s="258">
        <v>5.3534698874351326E-2</v>
      </c>
      <c r="AW75" s="258">
        <v>4.8005554024115084E-2</v>
      </c>
      <c r="AX75" s="258">
        <v>4.115733333333333E-2</v>
      </c>
      <c r="AY75" s="258">
        <v>4.812129447098875E-2</v>
      </c>
      <c r="AZ75" s="258">
        <v>5.2244258872651356E-2</v>
      </c>
      <c r="BA75" s="258">
        <v>4.0698322606800792E-2</v>
      </c>
      <c r="BB75" s="258">
        <v>5.6933831743981596E-2</v>
      </c>
      <c r="BC75" s="258">
        <v>4.7282623752986336E-2</v>
      </c>
      <c r="BD75" s="258">
        <v>4.3370812764727942E-2</v>
      </c>
      <c r="BE75" s="258">
        <v>1.9267150206982248E-2</v>
      </c>
      <c r="BF75" s="258">
        <v>1.3071883415116822E-2</v>
      </c>
      <c r="BG75" s="258">
        <v>5.2839285127632314E-2</v>
      </c>
      <c r="BH75" s="258">
        <v>6.065911318116253E-2</v>
      </c>
      <c r="BI75" s="258">
        <v>4.9691506585568632E-2</v>
      </c>
      <c r="BJ75" s="258">
        <v>6.3136737775698157E-2</v>
      </c>
      <c r="BK75" s="258">
        <v>5.7759018438455888E-3</v>
      </c>
      <c r="BL75" s="258">
        <v>5.2970820829494766E-2</v>
      </c>
      <c r="BM75" s="258">
        <v>6.1577077982218245E-2</v>
      </c>
      <c r="BN75" s="258">
        <v>3.7704264647269829E-2</v>
      </c>
      <c r="BO75" s="258">
        <v>3.669106076878887E-2</v>
      </c>
      <c r="BP75" s="258">
        <v>4.9463000430782925E-3</v>
      </c>
      <c r="BQ75" s="258">
        <v>9.2906221050636124E-3</v>
      </c>
      <c r="BR75" s="258">
        <v>1.8280878849501036E-2</v>
      </c>
      <c r="BS75" s="258">
        <v>2.2478596293160222E-2</v>
      </c>
      <c r="BT75" s="258">
        <v>8.3940355544261294E-3</v>
      </c>
      <c r="BU75" s="258">
        <v>5.2448122162907212E-3</v>
      </c>
      <c r="BV75" s="258">
        <v>1.6164047104967895E-3</v>
      </c>
      <c r="BW75" s="258">
        <v>4.3199617949530198E-3</v>
      </c>
      <c r="BX75" s="258">
        <v>6.7548487466147602E-4</v>
      </c>
      <c r="BY75" s="258">
        <v>2.397626112759644E-3</v>
      </c>
      <c r="BZ75" s="258">
        <v>1.2289957386800903E-2</v>
      </c>
      <c r="CA75" s="258">
        <v>8.4427014236082537E-2</v>
      </c>
      <c r="CB75" s="258">
        <v>3.6130925210574485E-3</v>
      </c>
      <c r="CC75" s="258">
        <v>0</v>
      </c>
      <c r="CD75" s="258">
        <v>7.8683834048640915E-3</v>
      </c>
      <c r="CE75" s="258">
        <v>7.1410759221055969E-3</v>
      </c>
      <c r="CF75" s="258">
        <v>1.6077191212515118E-2</v>
      </c>
      <c r="CG75" s="258">
        <v>3.6715292574987708E-3</v>
      </c>
      <c r="CH75" s="258">
        <v>4.1184051732086474E-3</v>
      </c>
      <c r="CI75" s="258">
        <v>3.6890271711039718E-3</v>
      </c>
      <c r="CJ75" s="258">
        <v>1.0125232663995501E-2</v>
      </c>
      <c r="CK75" s="258">
        <v>4.9354619565217389E-3</v>
      </c>
      <c r="CL75" s="258">
        <v>1.6579660585335686E-2</v>
      </c>
      <c r="CM75" s="258">
        <v>9.073511510134441E-3</v>
      </c>
      <c r="CN75" s="258">
        <v>8.7824577955789331E-3</v>
      </c>
      <c r="CO75" s="258">
        <v>3.394355619230649E-2</v>
      </c>
      <c r="CP75" s="258">
        <v>5.414401264413745E-2</v>
      </c>
      <c r="CQ75" s="258">
        <v>2.9155022281688012E-2</v>
      </c>
      <c r="CR75" s="258">
        <v>2.7786651740807529E-2</v>
      </c>
      <c r="CS75" s="258">
        <v>1.9392473088615837E-2</v>
      </c>
      <c r="CT75" s="258">
        <v>3.4256445729061162E-2</v>
      </c>
      <c r="CU75" s="258">
        <v>1.4220824675339014E-2</v>
      </c>
      <c r="CV75" s="258">
        <v>5.0250671753771705E-3</v>
      </c>
      <c r="CW75" s="258">
        <v>6.9527081353702211E-2</v>
      </c>
      <c r="CX75" s="258">
        <v>9.7347487693941956E-3</v>
      </c>
      <c r="CY75" s="258">
        <v>5.95586314132589E-2</v>
      </c>
      <c r="CZ75" s="258">
        <v>0.10159003735473877</v>
      </c>
      <c r="DA75" s="258">
        <v>3.9195311525832326E-2</v>
      </c>
      <c r="DB75" s="258">
        <v>2.0153330268530788E-2</v>
      </c>
      <c r="DC75" s="258">
        <v>3.0414919581951312E-2</v>
      </c>
      <c r="DD75" s="258">
        <v>2.0418191114268829E-2</v>
      </c>
      <c r="DE75" s="258">
        <v>0.23884298427538378</v>
      </c>
      <c r="DF75" s="259">
        <v>4.0669155236773367E-3</v>
      </c>
      <c r="DG75" s="260"/>
      <c r="DH75" s="3"/>
      <c r="DI75" s="3"/>
      <c r="DJ75" s="3"/>
      <c r="DK75" s="3"/>
      <c r="DL75" s="3"/>
      <c r="DM75" s="3"/>
      <c r="DN75" s="3"/>
      <c r="DO75" s="3"/>
      <c r="DP75" s="3"/>
      <c r="DQ75" s="260"/>
      <c r="DR75" s="260"/>
      <c r="DS75" s="260"/>
      <c r="DT75" s="260"/>
      <c r="DU75" s="260"/>
      <c r="DV75" s="260"/>
      <c r="DW75" s="260"/>
      <c r="DX75" s="260"/>
      <c r="DY75" s="260"/>
      <c r="DZ75" s="260"/>
      <c r="EA75" s="260"/>
      <c r="EB75" s="260"/>
      <c r="EC75" s="260"/>
      <c r="ED75" s="260"/>
      <c r="EE75" s="260"/>
      <c r="EF75" s="260"/>
      <c r="EG75" s="260"/>
      <c r="EH75" s="260"/>
      <c r="EI75" s="260"/>
      <c r="EJ75" s="260"/>
      <c r="EK75" s="260"/>
      <c r="EL75" s="260"/>
      <c r="EM75" s="260"/>
      <c r="EN75" s="260"/>
      <c r="EO75" s="260"/>
      <c r="EP75" s="260"/>
      <c r="EQ75" s="260"/>
      <c r="ER75" s="260"/>
      <c r="ES75" s="260"/>
      <c r="ET75" s="260"/>
      <c r="EU75" s="260"/>
      <c r="EV75" s="260"/>
      <c r="EW75" s="260"/>
      <c r="EX75" s="260"/>
      <c r="EY75" s="260"/>
      <c r="EZ75" s="260"/>
      <c r="FA75" s="260"/>
      <c r="FB75" s="260"/>
      <c r="FC75" s="260"/>
      <c r="FD75" s="260"/>
      <c r="FE75" s="260"/>
      <c r="FF75" s="260"/>
      <c r="FG75" s="260"/>
      <c r="FH75" s="260"/>
      <c r="FI75" s="260"/>
      <c r="FJ75" s="260"/>
      <c r="FK75" s="260"/>
      <c r="FL75" s="260"/>
      <c r="FM75" s="260"/>
      <c r="FN75" s="260"/>
    </row>
    <row r="76" spans="1:170" ht="19.899999999999999" customHeight="1">
      <c r="A76" s="261" t="s">
        <v>154</v>
      </c>
      <c r="B76" s="262" t="s">
        <v>25</v>
      </c>
      <c r="C76" s="263">
        <v>4.4051146109465146E-3</v>
      </c>
      <c r="D76" s="258">
        <v>5.2773929678738701E-3</v>
      </c>
      <c r="E76" s="258">
        <v>1.2276394247632409E-2</v>
      </c>
      <c r="F76" s="258">
        <v>1.2345679012345678E-2</v>
      </c>
      <c r="G76" s="258">
        <v>9.8654122566313868E-3</v>
      </c>
      <c r="H76" s="258">
        <v>0</v>
      </c>
      <c r="I76" s="258">
        <v>6.1052631578947365E-2</v>
      </c>
      <c r="J76" s="258">
        <v>4.8826724248215757E-3</v>
      </c>
      <c r="K76" s="258">
        <v>1.6274683323536442E-2</v>
      </c>
      <c r="L76" s="258">
        <v>3.6979369404437526E-3</v>
      </c>
      <c r="M76" s="258">
        <v>0</v>
      </c>
      <c r="N76" s="258">
        <v>1.8290335001925298E-2</v>
      </c>
      <c r="O76" s="258">
        <v>1.6184811177202933E-2</v>
      </c>
      <c r="P76" s="258">
        <v>6.4647708469619423E-3</v>
      </c>
      <c r="Q76" s="258">
        <v>1.3916841519290884E-2</v>
      </c>
      <c r="R76" s="258">
        <v>1.0314731552499339E-2</v>
      </c>
      <c r="S76" s="258">
        <v>1.0144791715477251E-2</v>
      </c>
      <c r="T76" s="258">
        <v>1.0993509936441673E-2</v>
      </c>
      <c r="U76" s="258">
        <v>1.2582056892778994E-2</v>
      </c>
      <c r="V76" s="258">
        <v>7.6807837728580597E-3</v>
      </c>
      <c r="W76" s="258">
        <v>5.0706281214065374E-3</v>
      </c>
      <c r="X76" s="258">
        <v>1.0010304725452671E-2</v>
      </c>
      <c r="Y76" s="258">
        <v>6.4070416048308682E-3</v>
      </c>
      <c r="Z76" s="258">
        <v>5.2562417871222077E-3</v>
      </c>
      <c r="AA76" s="258">
        <v>9.3447578504225193E-3</v>
      </c>
      <c r="AB76" s="258">
        <v>7.1368573362489678E-3</v>
      </c>
      <c r="AC76" s="258">
        <v>3.9891426212585205E-3</v>
      </c>
      <c r="AD76" s="258">
        <v>3.692147039445059E-3</v>
      </c>
      <c r="AE76" s="258">
        <v>4.1587305165165841E-3</v>
      </c>
      <c r="AF76" s="258">
        <v>7.7316863230697209E-3</v>
      </c>
      <c r="AG76" s="258">
        <v>6.1106523534269199E-3</v>
      </c>
      <c r="AH76" s="258">
        <v>9.5575155989345729E-3</v>
      </c>
      <c r="AI76" s="258">
        <v>9.3973040813956597E-3</v>
      </c>
      <c r="AJ76" s="258">
        <v>1.4065817409766455E-2</v>
      </c>
      <c r="AK76" s="258">
        <v>1.0873220490976348E-2</v>
      </c>
      <c r="AL76" s="258">
        <v>4.5357845301649737E-3</v>
      </c>
      <c r="AM76" s="258">
        <v>4.4516348947124754E-3</v>
      </c>
      <c r="AN76" s="258">
        <v>8.7813795579930135E-3</v>
      </c>
      <c r="AO76" s="258">
        <v>7.3218456100486015E-3</v>
      </c>
      <c r="AP76" s="258">
        <v>8.3793031212904129E-3</v>
      </c>
      <c r="AQ76" s="258">
        <v>1.0663140840611558E-2</v>
      </c>
      <c r="AR76" s="258">
        <v>1.3445917370316899E-2</v>
      </c>
      <c r="AS76" s="258">
        <v>1.134905686129992E-2</v>
      </c>
      <c r="AT76" s="258">
        <v>5.7606921350577328E-3</v>
      </c>
      <c r="AU76" s="258">
        <v>7.6395121793862205E-3</v>
      </c>
      <c r="AV76" s="258">
        <v>1.3992969759162492E-2</v>
      </c>
      <c r="AW76" s="258">
        <v>5.2477360205008833E-3</v>
      </c>
      <c r="AX76" s="258">
        <v>7.28E-3</v>
      </c>
      <c r="AY76" s="258">
        <v>6.7455942025757259E-3</v>
      </c>
      <c r="AZ76" s="258">
        <v>6.7327766179540709E-3</v>
      </c>
      <c r="BA76" s="258">
        <v>7.175796888460954E-3</v>
      </c>
      <c r="BB76" s="258">
        <v>8.5556304533305674E-3</v>
      </c>
      <c r="BC76" s="258">
        <v>7.9216403357905973E-3</v>
      </c>
      <c r="BD76" s="258">
        <v>1.0032766326298511E-2</v>
      </c>
      <c r="BE76" s="258">
        <v>4.6701896697359142E-3</v>
      </c>
      <c r="BF76" s="258">
        <v>3.6869179185313331E-3</v>
      </c>
      <c r="BG76" s="258">
        <v>4.6067544925917411E-3</v>
      </c>
      <c r="BH76" s="258">
        <v>1.5734592981644809E-2</v>
      </c>
      <c r="BI76" s="258">
        <v>1.1924036231566971E-2</v>
      </c>
      <c r="BJ76" s="258">
        <v>3.1765106238169173E-2</v>
      </c>
      <c r="BK76" s="258">
        <v>3.0075701908781763E-3</v>
      </c>
      <c r="BL76" s="258">
        <v>1.0192186659126358E-2</v>
      </c>
      <c r="BM76" s="258">
        <v>5.3802375596124739E-3</v>
      </c>
      <c r="BN76" s="258">
        <v>1.4580842301049555E-2</v>
      </c>
      <c r="BO76" s="258">
        <v>1.3653441994726307E-2</v>
      </c>
      <c r="BP76" s="258">
        <v>2.0693603643967468E-2</v>
      </c>
      <c r="BQ76" s="258">
        <v>7.7633475568972361E-3</v>
      </c>
      <c r="BR76" s="258">
        <v>1.7994858611825194E-2</v>
      </c>
      <c r="BS76" s="258">
        <v>3.2832345469940731E-2</v>
      </c>
      <c r="BT76" s="258">
        <v>1.5896809402569746E-2</v>
      </c>
      <c r="BU76" s="258">
        <v>7.7487559336803721E-2</v>
      </c>
      <c r="BV76" s="258">
        <v>0.10502152063435193</v>
      </c>
      <c r="BW76" s="258">
        <v>7.2647061037078187E-2</v>
      </c>
      <c r="BX76" s="258">
        <v>7.0571627447037086E-2</v>
      </c>
      <c r="BY76" s="258">
        <v>6.6375865479723045E-2</v>
      </c>
      <c r="BZ76" s="258">
        <v>1.3629773829016555E-2</v>
      </c>
      <c r="CA76" s="258">
        <v>4.8394250974929803E-2</v>
      </c>
      <c r="CB76" s="258">
        <v>2.1226634691592691E-2</v>
      </c>
      <c r="CC76" s="258">
        <v>0</v>
      </c>
      <c r="CD76" s="258">
        <v>1.2572072657909567E-2</v>
      </c>
      <c r="CE76" s="258">
        <v>7.2128645160315268E-3</v>
      </c>
      <c r="CF76" s="258">
        <v>1.2121486482699451E-2</v>
      </c>
      <c r="CG76" s="258">
        <v>4.807954980057914E-4</v>
      </c>
      <c r="CH76" s="258">
        <v>9.3801287974871576E-3</v>
      </c>
      <c r="CI76" s="258">
        <v>5.0876143953137191E-3</v>
      </c>
      <c r="CJ76" s="258">
        <v>2.8919917197710761E-3</v>
      </c>
      <c r="CK76" s="258">
        <v>3.5326086956521739E-3</v>
      </c>
      <c r="CL76" s="258">
        <v>4.7747239754806553E-3</v>
      </c>
      <c r="CM76" s="258">
        <v>1.6921135524035458E-2</v>
      </c>
      <c r="CN76" s="258">
        <v>1.2711611025306647E-2</v>
      </c>
      <c r="CO76" s="258">
        <v>3.0999691260593402E-3</v>
      </c>
      <c r="CP76" s="258">
        <v>4.0882528471394043E-3</v>
      </c>
      <c r="CQ76" s="258">
        <v>2.0878966733925353E-2</v>
      </c>
      <c r="CR76" s="258">
        <v>1.8142047359680644E-2</v>
      </c>
      <c r="CS76" s="258">
        <v>9.837621315030097E-3</v>
      </c>
      <c r="CT76" s="258">
        <v>2.6511689188632788E-2</v>
      </c>
      <c r="CU76" s="258">
        <v>4.8032822723287925E-2</v>
      </c>
      <c r="CV76" s="258">
        <v>2.3264199886005419E-3</v>
      </c>
      <c r="CW76" s="258">
        <v>8.1061325926467358E-3</v>
      </c>
      <c r="CX76" s="258">
        <v>5.3839680014846356E-3</v>
      </c>
      <c r="CY76" s="258">
        <v>2.9632745139273903E-2</v>
      </c>
      <c r="CZ76" s="258">
        <v>1.0209086371823854E-2</v>
      </c>
      <c r="DA76" s="258">
        <v>4.3677348739903296E-3</v>
      </c>
      <c r="DB76" s="258">
        <v>1.6912752282827192E-2</v>
      </c>
      <c r="DC76" s="258">
        <v>1.6438241859106743E-2</v>
      </c>
      <c r="DD76" s="258">
        <v>8.1761298619088402E-3</v>
      </c>
      <c r="DE76" s="258">
        <v>0</v>
      </c>
      <c r="DF76" s="259">
        <v>3.4608653672077723E-2</v>
      </c>
      <c r="DG76" s="260"/>
      <c r="DH76" s="3"/>
      <c r="DI76" s="3"/>
      <c r="DJ76" s="3"/>
      <c r="DK76" s="3"/>
      <c r="DL76" s="3"/>
      <c r="DM76" s="3"/>
      <c r="DN76" s="3"/>
      <c r="DO76" s="3"/>
      <c r="DP76" s="3"/>
      <c r="DQ76" s="260"/>
      <c r="DR76" s="260"/>
      <c r="DS76" s="260"/>
      <c r="DT76" s="260"/>
      <c r="DU76" s="260"/>
      <c r="DV76" s="260"/>
      <c r="DW76" s="260"/>
      <c r="DX76" s="260"/>
      <c r="DY76" s="260"/>
      <c r="DZ76" s="260"/>
      <c r="EA76" s="260"/>
      <c r="EB76" s="260"/>
      <c r="EC76" s="260"/>
      <c r="ED76" s="260"/>
      <c r="EE76" s="260"/>
      <c r="EF76" s="260"/>
      <c r="EG76" s="260"/>
      <c r="EH76" s="260"/>
      <c r="EI76" s="260"/>
      <c r="EJ76" s="260"/>
      <c r="EK76" s="260"/>
      <c r="EL76" s="260"/>
      <c r="EM76" s="260"/>
      <c r="EN76" s="260"/>
      <c r="EO76" s="260"/>
      <c r="EP76" s="260"/>
      <c r="EQ76" s="260"/>
      <c r="ER76" s="260"/>
      <c r="ES76" s="260"/>
      <c r="ET76" s="260"/>
      <c r="EU76" s="260"/>
      <c r="EV76" s="260"/>
      <c r="EW76" s="260"/>
      <c r="EX76" s="260"/>
      <c r="EY76" s="260"/>
      <c r="EZ76" s="260"/>
      <c r="FA76" s="260"/>
      <c r="FB76" s="260"/>
      <c r="FC76" s="260"/>
      <c r="FD76" s="260"/>
      <c r="FE76" s="260"/>
      <c r="FF76" s="260"/>
      <c r="FG76" s="260"/>
      <c r="FH76" s="260"/>
      <c r="FI76" s="260"/>
      <c r="FJ76" s="260"/>
      <c r="FK76" s="260"/>
      <c r="FL76" s="260"/>
      <c r="FM76" s="260"/>
      <c r="FN76" s="260"/>
    </row>
    <row r="77" spans="1:170" ht="19.899999999999999" customHeight="1">
      <c r="A77" s="261" t="s">
        <v>153</v>
      </c>
      <c r="B77" s="262" t="s">
        <v>152</v>
      </c>
      <c r="C77" s="263">
        <v>4.288164665523156E-4</v>
      </c>
      <c r="D77" s="258">
        <v>0</v>
      </c>
      <c r="E77" s="258">
        <v>3.1567870922483338E-3</v>
      </c>
      <c r="F77" s="258">
        <v>1.6460905349794238E-3</v>
      </c>
      <c r="G77" s="258">
        <v>3.2666928002090682E-4</v>
      </c>
      <c r="H77" s="258">
        <v>0</v>
      </c>
      <c r="I77" s="258">
        <v>6.842105263157895E-3</v>
      </c>
      <c r="J77" s="258">
        <v>4.3444606834061499E-3</v>
      </c>
      <c r="K77" s="258">
        <v>2.2995781953478759E-3</v>
      </c>
      <c r="L77" s="258">
        <v>1.1677695601401323E-3</v>
      </c>
      <c r="M77" s="258">
        <v>0</v>
      </c>
      <c r="N77" s="258">
        <v>3.9468617635733541E-3</v>
      </c>
      <c r="O77" s="258">
        <v>5.0491077604094617E-3</v>
      </c>
      <c r="P77" s="258">
        <v>1.9240389425481971E-3</v>
      </c>
      <c r="Q77" s="258">
        <v>6.6265576157238902E-3</v>
      </c>
      <c r="R77" s="258">
        <v>1.6603485262570161E-3</v>
      </c>
      <c r="S77" s="258">
        <v>2.7822032706995925E-3</v>
      </c>
      <c r="T77" s="258">
        <v>5.8121975610247187E-3</v>
      </c>
      <c r="U77" s="258">
        <v>1.9146608315098468E-3</v>
      </c>
      <c r="V77" s="258">
        <v>2.750497388216457E-3</v>
      </c>
      <c r="W77" s="258">
        <v>2.1003857071935027E-3</v>
      </c>
      <c r="X77" s="258">
        <v>2.5186354937569424E-3</v>
      </c>
      <c r="Y77" s="258">
        <v>2.6406018115756615E-3</v>
      </c>
      <c r="Z77" s="258">
        <v>2.6281208935611039E-3</v>
      </c>
      <c r="AA77" s="258">
        <v>6.9118171070423132E-3</v>
      </c>
      <c r="AB77" s="258">
        <v>1.5587847071337117E-3</v>
      </c>
      <c r="AC77" s="258">
        <v>5.1584272720373134E-4</v>
      </c>
      <c r="AD77" s="258">
        <v>1.3550303949478499E-3</v>
      </c>
      <c r="AE77" s="258">
        <v>4.4066765093712318E-3</v>
      </c>
      <c r="AF77" s="258">
        <v>5.7232599930535635E-3</v>
      </c>
      <c r="AG77" s="258">
        <v>2.6424442609413708E-3</v>
      </c>
      <c r="AH77" s="258">
        <v>4.4147058552455737E-3</v>
      </c>
      <c r="AI77" s="258">
        <v>7.0211796653773658E-3</v>
      </c>
      <c r="AJ77" s="258">
        <v>3.1847133757961785E-3</v>
      </c>
      <c r="AK77" s="258">
        <v>4.6519448492321489E-3</v>
      </c>
      <c r="AL77" s="258">
        <v>7.0090067280289257E-4</v>
      </c>
      <c r="AM77" s="258">
        <v>1.7628474183061403E-3</v>
      </c>
      <c r="AN77" s="258">
        <v>3.1012306989194661E-3</v>
      </c>
      <c r="AO77" s="258">
        <v>1.5653600959414252E-3</v>
      </c>
      <c r="AP77" s="258">
        <v>2.0948257803226031E-4</v>
      </c>
      <c r="AQ77" s="258">
        <v>1.6909067207955455E-3</v>
      </c>
      <c r="AR77" s="258">
        <v>6.6792084117192401E-3</v>
      </c>
      <c r="AS77" s="258">
        <v>3.5691862528321461E-3</v>
      </c>
      <c r="AT77" s="258">
        <v>3.4738425849726294E-3</v>
      </c>
      <c r="AU77" s="258">
        <v>3.2353125349859676E-3</v>
      </c>
      <c r="AV77" s="258">
        <v>3.1798112366832748E-3</v>
      </c>
      <c r="AW77" s="258">
        <v>1.4803924571451907E-3</v>
      </c>
      <c r="AX77" s="258">
        <v>2.5279999999999999E-3</v>
      </c>
      <c r="AY77" s="258">
        <v>2.6618552797175537E-3</v>
      </c>
      <c r="AZ77" s="258">
        <v>4.0709812108559503E-3</v>
      </c>
      <c r="BA77" s="258">
        <v>2.3108498454365782E-3</v>
      </c>
      <c r="BB77" s="258">
        <v>2.7717414361203164E-3</v>
      </c>
      <c r="BC77" s="258">
        <v>2.9389136462349297E-3</v>
      </c>
      <c r="BD77" s="258">
        <v>2.8954858699060042E-3</v>
      </c>
      <c r="BE77" s="258">
        <v>1.2146681652227939E-3</v>
      </c>
      <c r="BF77" s="258">
        <v>7.919569513516096E-4</v>
      </c>
      <c r="BG77" s="258">
        <v>8.1392292782285882E-4</v>
      </c>
      <c r="BH77" s="258">
        <v>2.0149968618901333E-3</v>
      </c>
      <c r="BI77" s="258">
        <v>6.913753117752593E-4</v>
      </c>
      <c r="BJ77" s="258">
        <v>1.9035667949890466E-3</v>
      </c>
      <c r="BK77" s="258">
        <v>2.0506160392351201E-4</v>
      </c>
      <c r="BL77" s="258">
        <v>9.0232867840887316E-3</v>
      </c>
      <c r="BM77" s="258">
        <v>3.4721068765787588E-3</v>
      </c>
      <c r="BN77" s="258">
        <v>2.1588946459412781E-3</v>
      </c>
      <c r="BO77" s="258">
        <v>3.0864307658273241E-3</v>
      </c>
      <c r="BP77" s="258">
        <v>5.6636552947781594E-3</v>
      </c>
      <c r="BQ77" s="258">
        <v>1.7785416137604933E-2</v>
      </c>
      <c r="BR77" s="258">
        <v>1.2766269145043654E-3</v>
      </c>
      <c r="BS77" s="258">
        <v>2.0321761219305673E-3</v>
      </c>
      <c r="BT77" s="258">
        <v>3.4219946110719102E-2</v>
      </c>
      <c r="BU77" s="258">
        <v>1.8462752841467991E-2</v>
      </c>
      <c r="BV77" s="258">
        <v>5.6586539821423518E-2</v>
      </c>
      <c r="BW77" s="258">
        <v>0.17854975447920651</v>
      </c>
      <c r="BX77" s="258">
        <v>1.8208133744442162E-2</v>
      </c>
      <c r="BY77" s="258">
        <v>1.9109792284866469E-3</v>
      </c>
      <c r="BZ77" s="258">
        <v>1.307127266437305E-2</v>
      </c>
      <c r="CA77" s="258">
        <v>2.5481644425087456E-2</v>
      </c>
      <c r="CB77" s="258">
        <v>3.0891827507193256E-2</v>
      </c>
      <c r="CC77" s="258">
        <v>0</v>
      </c>
      <c r="CD77" s="258">
        <v>8.9911995491394628E-2</v>
      </c>
      <c r="CE77" s="258">
        <v>0.10432771870961892</v>
      </c>
      <c r="CF77" s="258">
        <v>3.4372595050087627E-2</v>
      </c>
      <c r="CG77" s="258">
        <v>1.8248374583401627E-2</v>
      </c>
      <c r="CH77" s="258">
        <v>1.4203375453075793E-2</v>
      </c>
      <c r="CI77" s="258">
        <v>1.0246171620840976E-2</v>
      </c>
      <c r="CJ77" s="258">
        <v>3.2296444372285585E-2</v>
      </c>
      <c r="CK77" s="258">
        <v>6.4819972826086952E-2</v>
      </c>
      <c r="CL77" s="258">
        <v>2.9903414155010279E-2</v>
      </c>
      <c r="CM77" s="258">
        <v>3.7708619578635479E-3</v>
      </c>
      <c r="CN77" s="258">
        <v>1.8332021602188487E-3</v>
      </c>
      <c r="CO77" s="258">
        <v>2.4482341146637342E-2</v>
      </c>
      <c r="CP77" s="258">
        <v>2.6795176135560164E-2</v>
      </c>
      <c r="CQ77" s="258">
        <v>1.0272235829817539E-2</v>
      </c>
      <c r="CR77" s="258">
        <v>8.0974545953780876E-3</v>
      </c>
      <c r="CS77" s="258">
        <v>8.9286206915577433E-3</v>
      </c>
      <c r="CT77" s="258">
        <v>1.7251743702495943E-2</v>
      </c>
      <c r="CU77" s="258">
        <v>2.4283603874953905E-2</v>
      </c>
      <c r="CV77" s="258">
        <v>2.163570589398504E-3</v>
      </c>
      <c r="CW77" s="258">
        <v>3.3708549569963211E-3</v>
      </c>
      <c r="CX77" s="258">
        <v>9.8361924670602452E-3</v>
      </c>
      <c r="CY77" s="258">
        <v>1.528794743852002E-2</v>
      </c>
      <c r="CZ77" s="258">
        <v>6.1195800657291424E-2</v>
      </c>
      <c r="DA77" s="258">
        <v>3.5572273716003716E-2</v>
      </c>
      <c r="DB77" s="258">
        <v>7.5741186439150145E-3</v>
      </c>
      <c r="DC77" s="258">
        <v>2.6075891273963744E-2</v>
      </c>
      <c r="DD77" s="258">
        <v>1.8702841725265214E-2</v>
      </c>
      <c r="DE77" s="258">
        <v>0</v>
      </c>
      <c r="DF77" s="259">
        <v>2.0345353759148945E-2</v>
      </c>
      <c r="DG77" s="260"/>
      <c r="DH77" s="3"/>
      <c r="DI77" s="3"/>
      <c r="DJ77" s="3"/>
      <c r="DK77" s="3"/>
      <c r="DL77" s="3"/>
      <c r="DM77" s="3"/>
      <c r="DN77" s="3"/>
      <c r="DO77" s="3"/>
      <c r="DP77" s="3"/>
      <c r="DQ77" s="260"/>
      <c r="DR77" s="260"/>
      <c r="DS77" s="260"/>
      <c r="DT77" s="260"/>
      <c r="DU77" s="260"/>
      <c r="DV77" s="260"/>
      <c r="DW77" s="260"/>
      <c r="DX77" s="260"/>
      <c r="DY77" s="260"/>
      <c r="DZ77" s="260"/>
      <c r="EA77" s="260"/>
      <c r="EB77" s="260"/>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0"/>
      <c r="FF77" s="260"/>
      <c r="FG77" s="260"/>
      <c r="FH77" s="260"/>
      <c r="FI77" s="260"/>
      <c r="FJ77" s="260"/>
      <c r="FK77" s="260"/>
      <c r="FL77" s="260"/>
      <c r="FM77" s="260"/>
      <c r="FN77" s="260"/>
    </row>
    <row r="78" spans="1:170" ht="19.899999999999999" customHeight="1">
      <c r="A78" s="261" t="s">
        <v>151</v>
      </c>
      <c r="B78" s="262" t="s">
        <v>150</v>
      </c>
      <c r="C78" s="263">
        <v>0</v>
      </c>
      <c r="D78" s="258">
        <v>0</v>
      </c>
      <c r="E78" s="258">
        <v>0</v>
      </c>
      <c r="F78" s="258">
        <v>0</v>
      </c>
      <c r="G78" s="258">
        <v>0</v>
      </c>
      <c r="H78" s="258">
        <v>0</v>
      </c>
      <c r="I78" s="258">
        <v>0</v>
      </c>
      <c r="J78" s="258">
        <v>0</v>
      </c>
      <c r="K78" s="258">
        <v>0</v>
      </c>
      <c r="L78" s="258">
        <v>0</v>
      </c>
      <c r="M78" s="258">
        <v>0</v>
      </c>
      <c r="N78" s="258">
        <v>0</v>
      </c>
      <c r="O78" s="258">
        <v>0</v>
      </c>
      <c r="P78" s="258">
        <v>0</v>
      </c>
      <c r="Q78" s="258">
        <v>0</v>
      </c>
      <c r="R78" s="258">
        <v>0</v>
      </c>
      <c r="S78" s="258">
        <v>0</v>
      </c>
      <c r="T78" s="258">
        <v>0</v>
      </c>
      <c r="U78" s="258">
        <v>0</v>
      </c>
      <c r="V78" s="258">
        <v>0</v>
      </c>
      <c r="W78" s="258">
        <v>0</v>
      </c>
      <c r="X78" s="258">
        <v>0</v>
      </c>
      <c r="Y78" s="258">
        <v>0</v>
      </c>
      <c r="Z78" s="258">
        <v>0</v>
      </c>
      <c r="AA78" s="258">
        <v>0</v>
      </c>
      <c r="AB78" s="258">
        <v>0</v>
      </c>
      <c r="AC78" s="258">
        <v>0</v>
      </c>
      <c r="AD78" s="258">
        <v>0</v>
      </c>
      <c r="AE78" s="258">
        <v>0</v>
      </c>
      <c r="AF78" s="258">
        <v>0</v>
      </c>
      <c r="AG78" s="258">
        <v>0</v>
      </c>
      <c r="AH78" s="258">
        <v>0</v>
      </c>
      <c r="AI78" s="258">
        <v>0</v>
      </c>
      <c r="AJ78" s="258">
        <v>0</v>
      </c>
      <c r="AK78" s="258">
        <v>0</v>
      </c>
      <c r="AL78" s="258">
        <v>0</v>
      </c>
      <c r="AM78" s="258">
        <v>0</v>
      </c>
      <c r="AN78" s="258">
        <v>0</v>
      </c>
      <c r="AO78" s="258">
        <v>0</v>
      </c>
      <c r="AP78" s="258">
        <v>0</v>
      </c>
      <c r="AQ78" s="258">
        <v>0</v>
      </c>
      <c r="AR78" s="258">
        <v>0</v>
      </c>
      <c r="AS78" s="258">
        <v>0</v>
      </c>
      <c r="AT78" s="258">
        <v>0</v>
      </c>
      <c r="AU78" s="258">
        <v>0</v>
      </c>
      <c r="AV78" s="258">
        <v>0</v>
      </c>
      <c r="AW78" s="258">
        <v>0</v>
      </c>
      <c r="AX78" s="258">
        <v>0</v>
      </c>
      <c r="AY78" s="258">
        <v>0</v>
      </c>
      <c r="AZ78" s="258">
        <v>0</v>
      </c>
      <c r="BA78" s="258">
        <v>0</v>
      </c>
      <c r="BB78" s="258">
        <v>0</v>
      </c>
      <c r="BC78" s="258">
        <v>0</v>
      </c>
      <c r="BD78" s="258">
        <v>0</v>
      </c>
      <c r="BE78" s="258">
        <v>0</v>
      </c>
      <c r="BF78" s="258">
        <v>0</v>
      </c>
      <c r="BG78" s="258">
        <v>0</v>
      </c>
      <c r="BH78" s="258">
        <v>0</v>
      </c>
      <c r="BI78" s="258">
        <v>0</v>
      </c>
      <c r="BJ78" s="258">
        <v>0</v>
      </c>
      <c r="BK78" s="258">
        <v>0</v>
      </c>
      <c r="BL78" s="258">
        <v>0</v>
      </c>
      <c r="BM78" s="258">
        <v>0</v>
      </c>
      <c r="BN78" s="258">
        <v>0</v>
      </c>
      <c r="BO78" s="258">
        <v>0</v>
      </c>
      <c r="BP78" s="258">
        <v>0</v>
      </c>
      <c r="BQ78" s="258">
        <v>0</v>
      </c>
      <c r="BR78" s="258">
        <v>0</v>
      </c>
      <c r="BS78" s="258">
        <v>0</v>
      </c>
      <c r="BT78" s="258">
        <v>0</v>
      </c>
      <c r="BU78" s="258">
        <v>0</v>
      </c>
      <c r="BV78" s="258">
        <v>0</v>
      </c>
      <c r="BW78" s="258">
        <v>0</v>
      </c>
      <c r="BX78" s="258">
        <v>0</v>
      </c>
      <c r="BY78" s="258">
        <v>0</v>
      </c>
      <c r="BZ78" s="258">
        <v>0</v>
      </c>
      <c r="CA78" s="258">
        <v>0</v>
      </c>
      <c r="CB78" s="258">
        <v>0</v>
      </c>
      <c r="CC78" s="258">
        <v>0</v>
      </c>
      <c r="CD78" s="258">
        <v>0</v>
      </c>
      <c r="CE78" s="258">
        <v>0</v>
      </c>
      <c r="CF78" s="258">
        <v>0</v>
      </c>
      <c r="CG78" s="258">
        <v>0</v>
      </c>
      <c r="CH78" s="258">
        <v>0</v>
      </c>
      <c r="CI78" s="258">
        <v>0</v>
      </c>
      <c r="CJ78" s="258">
        <v>0</v>
      </c>
      <c r="CK78" s="258">
        <v>0</v>
      </c>
      <c r="CL78" s="258">
        <v>0</v>
      </c>
      <c r="CM78" s="258">
        <v>0</v>
      </c>
      <c r="CN78" s="258">
        <v>0</v>
      </c>
      <c r="CO78" s="258">
        <v>0</v>
      </c>
      <c r="CP78" s="258">
        <v>0</v>
      </c>
      <c r="CQ78" s="258">
        <v>0</v>
      </c>
      <c r="CR78" s="258">
        <v>0</v>
      </c>
      <c r="CS78" s="258">
        <v>0</v>
      </c>
      <c r="CT78" s="258">
        <v>0</v>
      </c>
      <c r="CU78" s="258">
        <v>0</v>
      </c>
      <c r="CV78" s="258">
        <v>0</v>
      </c>
      <c r="CW78" s="258">
        <v>0</v>
      </c>
      <c r="CX78" s="258">
        <v>0</v>
      </c>
      <c r="CY78" s="258">
        <v>0</v>
      </c>
      <c r="CZ78" s="258">
        <v>0</v>
      </c>
      <c r="DA78" s="258">
        <v>0</v>
      </c>
      <c r="DB78" s="258">
        <v>0</v>
      </c>
      <c r="DC78" s="258">
        <v>0</v>
      </c>
      <c r="DD78" s="258">
        <v>0</v>
      </c>
      <c r="DE78" s="258">
        <v>0</v>
      </c>
      <c r="DF78" s="259">
        <v>0</v>
      </c>
      <c r="DG78" s="260"/>
      <c r="DH78" s="3"/>
      <c r="DI78" s="3"/>
      <c r="DJ78" s="3"/>
      <c r="DK78" s="3"/>
      <c r="DL78" s="3"/>
      <c r="DM78" s="3"/>
      <c r="DN78" s="3"/>
      <c r="DO78" s="3"/>
      <c r="DP78" s="3"/>
      <c r="DQ78" s="260"/>
      <c r="DR78" s="260"/>
      <c r="DS78" s="260"/>
      <c r="DT78" s="260"/>
      <c r="DU78" s="260"/>
      <c r="DV78" s="260"/>
      <c r="DW78" s="260"/>
      <c r="DX78" s="260"/>
      <c r="DY78" s="260"/>
      <c r="DZ78" s="260"/>
      <c r="EA78" s="260"/>
      <c r="EB78" s="260"/>
      <c r="EC78" s="260"/>
      <c r="ED78" s="260"/>
      <c r="EE78" s="260"/>
      <c r="EF78" s="260"/>
      <c r="EG78" s="260"/>
      <c r="EH78" s="260"/>
      <c r="EI78" s="260"/>
      <c r="EJ78" s="260"/>
      <c r="EK78" s="260"/>
      <c r="EL78" s="260"/>
      <c r="EM78" s="260"/>
      <c r="EN78" s="260"/>
      <c r="EO78" s="260"/>
      <c r="EP78" s="260"/>
      <c r="EQ78" s="260"/>
      <c r="ER78" s="260"/>
      <c r="ES78" s="260"/>
      <c r="ET78" s="260"/>
      <c r="EU78" s="260"/>
      <c r="EV78" s="260"/>
      <c r="EW78" s="260"/>
      <c r="EX78" s="260"/>
      <c r="EY78" s="260"/>
      <c r="EZ78" s="260"/>
      <c r="FA78" s="260"/>
      <c r="FB78" s="260"/>
      <c r="FC78" s="260"/>
      <c r="FD78" s="260"/>
      <c r="FE78" s="260"/>
      <c r="FF78" s="260"/>
      <c r="FG78" s="260"/>
      <c r="FH78" s="260"/>
      <c r="FI78" s="260"/>
      <c r="FJ78" s="260"/>
      <c r="FK78" s="260"/>
      <c r="FL78" s="260"/>
      <c r="FM78" s="260"/>
      <c r="FN78" s="260"/>
    </row>
    <row r="79" spans="1:170" ht="19.899999999999999" customHeight="1">
      <c r="A79" s="261" t="s">
        <v>149</v>
      </c>
      <c r="B79" s="262" t="s">
        <v>148</v>
      </c>
      <c r="C79" s="263">
        <v>0</v>
      </c>
      <c r="D79" s="258">
        <v>0</v>
      </c>
      <c r="E79" s="258">
        <v>0</v>
      </c>
      <c r="F79" s="258">
        <v>0</v>
      </c>
      <c r="G79" s="258">
        <v>0</v>
      </c>
      <c r="H79" s="258">
        <v>0</v>
      </c>
      <c r="I79" s="258">
        <v>0</v>
      </c>
      <c r="J79" s="258">
        <v>0</v>
      </c>
      <c r="K79" s="258">
        <v>0</v>
      </c>
      <c r="L79" s="258">
        <v>0</v>
      </c>
      <c r="M79" s="258">
        <v>0</v>
      </c>
      <c r="N79" s="258">
        <v>0</v>
      </c>
      <c r="O79" s="258">
        <v>0</v>
      </c>
      <c r="P79" s="258">
        <v>0</v>
      </c>
      <c r="Q79" s="258">
        <v>0</v>
      </c>
      <c r="R79" s="258">
        <v>0</v>
      </c>
      <c r="S79" s="258">
        <v>0</v>
      </c>
      <c r="T79" s="258">
        <v>0</v>
      </c>
      <c r="U79" s="258">
        <v>0</v>
      </c>
      <c r="V79" s="258">
        <v>0</v>
      </c>
      <c r="W79" s="258">
        <v>0</v>
      </c>
      <c r="X79" s="258">
        <v>0</v>
      </c>
      <c r="Y79" s="258">
        <v>0</v>
      </c>
      <c r="Z79" s="258">
        <v>0</v>
      </c>
      <c r="AA79" s="258">
        <v>0</v>
      </c>
      <c r="AB79" s="258">
        <v>0</v>
      </c>
      <c r="AC79" s="258">
        <v>0</v>
      </c>
      <c r="AD79" s="258">
        <v>0</v>
      </c>
      <c r="AE79" s="258">
        <v>0</v>
      </c>
      <c r="AF79" s="258">
        <v>0</v>
      </c>
      <c r="AG79" s="258">
        <v>0</v>
      </c>
      <c r="AH79" s="258">
        <v>0</v>
      </c>
      <c r="AI79" s="258">
        <v>0</v>
      </c>
      <c r="AJ79" s="258">
        <v>0</v>
      </c>
      <c r="AK79" s="258">
        <v>0</v>
      </c>
      <c r="AL79" s="258">
        <v>0</v>
      </c>
      <c r="AM79" s="258">
        <v>0</v>
      </c>
      <c r="AN79" s="258">
        <v>0</v>
      </c>
      <c r="AO79" s="258">
        <v>0</v>
      </c>
      <c r="AP79" s="258">
        <v>0</v>
      </c>
      <c r="AQ79" s="258">
        <v>0</v>
      </c>
      <c r="AR79" s="258">
        <v>0</v>
      </c>
      <c r="AS79" s="258">
        <v>0</v>
      </c>
      <c r="AT79" s="258">
        <v>0</v>
      </c>
      <c r="AU79" s="258">
        <v>0</v>
      </c>
      <c r="AV79" s="258">
        <v>0</v>
      </c>
      <c r="AW79" s="258">
        <v>0</v>
      </c>
      <c r="AX79" s="258">
        <v>0</v>
      </c>
      <c r="AY79" s="258">
        <v>0</v>
      </c>
      <c r="AZ79" s="258">
        <v>0</v>
      </c>
      <c r="BA79" s="258">
        <v>0</v>
      </c>
      <c r="BB79" s="258">
        <v>0</v>
      </c>
      <c r="BC79" s="258">
        <v>0</v>
      </c>
      <c r="BD79" s="258">
        <v>0</v>
      </c>
      <c r="BE79" s="258">
        <v>0</v>
      </c>
      <c r="BF79" s="258">
        <v>0</v>
      </c>
      <c r="BG79" s="258">
        <v>0</v>
      </c>
      <c r="BH79" s="258">
        <v>0</v>
      </c>
      <c r="BI79" s="258">
        <v>0</v>
      </c>
      <c r="BJ79" s="258">
        <v>0</v>
      </c>
      <c r="BK79" s="258">
        <v>0</v>
      </c>
      <c r="BL79" s="258">
        <v>0</v>
      </c>
      <c r="BM79" s="258">
        <v>0</v>
      </c>
      <c r="BN79" s="258">
        <v>0</v>
      </c>
      <c r="BO79" s="258">
        <v>0</v>
      </c>
      <c r="BP79" s="258">
        <v>0</v>
      </c>
      <c r="BQ79" s="258">
        <v>0</v>
      </c>
      <c r="BR79" s="258">
        <v>0</v>
      </c>
      <c r="BS79" s="258">
        <v>0</v>
      </c>
      <c r="BT79" s="258">
        <v>0</v>
      </c>
      <c r="BU79" s="258">
        <v>0</v>
      </c>
      <c r="BV79" s="258">
        <v>0</v>
      </c>
      <c r="BW79" s="258">
        <v>0</v>
      </c>
      <c r="BX79" s="258">
        <v>0</v>
      </c>
      <c r="BY79" s="258">
        <v>0</v>
      </c>
      <c r="BZ79" s="258">
        <v>0</v>
      </c>
      <c r="CA79" s="258">
        <v>0</v>
      </c>
      <c r="CB79" s="258">
        <v>0</v>
      </c>
      <c r="CC79" s="258">
        <v>0</v>
      </c>
      <c r="CD79" s="258">
        <v>0</v>
      </c>
      <c r="CE79" s="258">
        <v>0</v>
      </c>
      <c r="CF79" s="258">
        <v>0</v>
      </c>
      <c r="CG79" s="258">
        <v>0</v>
      </c>
      <c r="CH79" s="258">
        <v>0</v>
      </c>
      <c r="CI79" s="258">
        <v>0</v>
      </c>
      <c r="CJ79" s="258">
        <v>0</v>
      </c>
      <c r="CK79" s="258">
        <v>0</v>
      </c>
      <c r="CL79" s="258">
        <v>0</v>
      </c>
      <c r="CM79" s="258">
        <v>0</v>
      </c>
      <c r="CN79" s="258">
        <v>0</v>
      </c>
      <c r="CO79" s="258">
        <v>0</v>
      </c>
      <c r="CP79" s="258">
        <v>0</v>
      </c>
      <c r="CQ79" s="258">
        <v>0</v>
      </c>
      <c r="CR79" s="258">
        <v>0</v>
      </c>
      <c r="CS79" s="258">
        <v>0</v>
      </c>
      <c r="CT79" s="258">
        <v>0</v>
      </c>
      <c r="CU79" s="258">
        <v>0</v>
      </c>
      <c r="CV79" s="258">
        <v>0</v>
      </c>
      <c r="CW79" s="258">
        <v>0</v>
      </c>
      <c r="CX79" s="258">
        <v>0</v>
      </c>
      <c r="CY79" s="258">
        <v>0</v>
      </c>
      <c r="CZ79" s="258">
        <v>0</v>
      </c>
      <c r="DA79" s="258">
        <v>0</v>
      </c>
      <c r="DB79" s="258">
        <v>0</v>
      </c>
      <c r="DC79" s="258">
        <v>0</v>
      </c>
      <c r="DD79" s="258">
        <v>0</v>
      </c>
      <c r="DE79" s="258">
        <v>0</v>
      </c>
      <c r="DF79" s="259">
        <v>0</v>
      </c>
      <c r="DG79" s="260"/>
      <c r="DH79" s="3"/>
      <c r="DI79" s="3"/>
      <c r="DJ79" s="3"/>
      <c r="DK79" s="3"/>
      <c r="DL79" s="3"/>
      <c r="DM79" s="3"/>
      <c r="DN79" s="3"/>
      <c r="DO79" s="3"/>
      <c r="DP79" s="3"/>
      <c r="DQ79" s="260"/>
      <c r="DR79" s="260"/>
      <c r="DS79" s="260"/>
      <c r="DT79" s="260"/>
      <c r="DU79" s="260"/>
      <c r="DV79" s="260"/>
      <c r="DW79" s="260"/>
      <c r="DX79" s="260"/>
      <c r="DY79" s="260"/>
      <c r="DZ79" s="260"/>
      <c r="EA79" s="260"/>
      <c r="EB79" s="260"/>
      <c r="EC79" s="260"/>
      <c r="ED79" s="260"/>
      <c r="EE79" s="260"/>
      <c r="EF79" s="260"/>
      <c r="EG79" s="260"/>
      <c r="EH79" s="260"/>
      <c r="EI79" s="260"/>
      <c r="EJ79" s="260"/>
      <c r="EK79" s="260"/>
      <c r="EL79" s="260"/>
      <c r="EM79" s="260"/>
      <c r="EN79" s="260"/>
      <c r="EO79" s="260"/>
      <c r="EP79" s="260"/>
      <c r="EQ79" s="260"/>
      <c r="ER79" s="260"/>
      <c r="ES79" s="260"/>
      <c r="ET79" s="260"/>
      <c r="EU79" s="260"/>
      <c r="EV79" s="260"/>
      <c r="EW79" s="260"/>
      <c r="EX79" s="260"/>
      <c r="EY79" s="260"/>
      <c r="EZ79" s="260"/>
      <c r="FA79" s="260"/>
      <c r="FB79" s="260"/>
      <c r="FC79" s="260"/>
      <c r="FD79" s="260"/>
      <c r="FE79" s="260"/>
      <c r="FF79" s="260"/>
      <c r="FG79" s="260"/>
      <c r="FH79" s="260"/>
      <c r="FI79" s="260"/>
      <c r="FJ79" s="260"/>
      <c r="FK79" s="260"/>
      <c r="FL79" s="260"/>
      <c r="FM79" s="260"/>
      <c r="FN79" s="260"/>
    </row>
    <row r="80" spans="1:170" ht="19.899999999999999" customHeight="1">
      <c r="A80" s="261" t="s">
        <v>82</v>
      </c>
      <c r="B80" s="262" t="s">
        <v>81</v>
      </c>
      <c r="C80" s="263">
        <v>1.3644160299391861E-4</v>
      </c>
      <c r="D80" s="258">
        <v>1.9790223629527012E-4</v>
      </c>
      <c r="E80" s="258">
        <v>0</v>
      </c>
      <c r="F80" s="258">
        <v>1.6460905349794238E-3</v>
      </c>
      <c r="G80" s="258">
        <v>4.5733699202926958E-4</v>
      </c>
      <c r="H80" s="258">
        <v>0</v>
      </c>
      <c r="I80" s="258">
        <v>1.8421052631578947E-3</v>
      </c>
      <c r="J80" s="258">
        <v>6.8487928679513972E-4</v>
      </c>
      <c r="K80" s="258">
        <v>3.1974472098235911E-4</v>
      </c>
      <c r="L80" s="258">
        <v>1.9462826002335538E-4</v>
      </c>
      <c r="M80" s="258">
        <v>0</v>
      </c>
      <c r="N80" s="258">
        <v>1.2995764343473239E-3</v>
      </c>
      <c r="O80" s="258">
        <v>1.0374878959745469E-3</v>
      </c>
      <c r="P80" s="258">
        <v>4.2328856736060339E-4</v>
      </c>
      <c r="Q80" s="258">
        <v>8.7783154198604039E-4</v>
      </c>
      <c r="R80" s="258">
        <v>3.0709101060859855E-3</v>
      </c>
      <c r="S80" s="258">
        <v>1.7161801227683802E-3</v>
      </c>
      <c r="T80" s="258">
        <v>1.4564051625200508E-3</v>
      </c>
      <c r="U80" s="258">
        <v>8.2056892778993432E-4</v>
      </c>
      <c r="V80" s="258">
        <v>9.828866747517023E-4</v>
      </c>
      <c r="W80" s="258">
        <v>7.5529021389988591E-4</v>
      </c>
      <c r="X80" s="258">
        <v>7.7084699490116834E-4</v>
      </c>
      <c r="Y80" s="258">
        <v>9.8254951128396708E-4</v>
      </c>
      <c r="Z80" s="258">
        <v>8.7604029785370125E-4</v>
      </c>
      <c r="AA80" s="258">
        <v>1.1279783465914053E-3</v>
      </c>
      <c r="AB80" s="258">
        <v>1.1323906841061045E-3</v>
      </c>
      <c r="AC80" s="258">
        <v>1.1476883643527993E-4</v>
      </c>
      <c r="AD80" s="258">
        <v>2.8592384480550961E-4</v>
      </c>
      <c r="AE80" s="258">
        <v>1.6815246424506081E-3</v>
      </c>
      <c r="AF80" s="258">
        <v>9.5135984053396961E-4</v>
      </c>
      <c r="AG80" s="258">
        <v>8.2576383154417832E-4</v>
      </c>
      <c r="AH80" s="258">
        <v>1.1797126293766878E-3</v>
      </c>
      <c r="AI80" s="258">
        <v>1.1523310137833082E-3</v>
      </c>
      <c r="AJ80" s="258">
        <v>7.9617834394904463E-4</v>
      </c>
      <c r="AK80" s="258">
        <v>2.1484885849867353E-3</v>
      </c>
      <c r="AL80" s="258">
        <v>3.9213385659016454E-4</v>
      </c>
      <c r="AM80" s="258">
        <v>3.9428766210310493E-4</v>
      </c>
      <c r="AN80" s="258">
        <v>1.0446250775307674E-3</v>
      </c>
      <c r="AO80" s="258">
        <v>2.019819478634097E-4</v>
      </c>
      <c r="AP80" s="258">
        <v>3.1422386704839047E-4</v>
      </c>
      <c r="AQ80" s="258">
        <v>8.2683103968416544E-4</v>
      </c>
      <c r="AR80" s="258">
        <v>2.0708462761225592E-3</v>
      </c>
      <c r="AS80" s="258">
        <v>7.8481150874894223E-4</v>
      </c>
      <c r="AT80" s="258">
        <v>9.8754722315275417E-4</v>
      </c>
      <c r="AU80" s="258">
        <v>1.0256225367506835E-3</v>
      </c>
      <c r="AV80" s="258">
        <v>2.0973701858378003E-3</v>
      </c>
      <c r="AW80" s="258">
        <v>8.8823547428711449E-4</v>
      </c>
      <c r="AX80" s="258">
        <v>1.5679999999999999E-3</v>
      </c>
      <c r="AY80" s="258">
        <v>1.2399716365769358E-3</v>
      </c>
      <c r="AZ80" s="258">
        <v>6.7849686847599165E-4</v>
      </c>
      <c r="BA80" s="258">
        <v>1.6013784016621901E-3</v>
      </c>
      <c r="BB80" s="258">
        <v>5.2323690375740664E-4</v>
      </c>
      <c r="BC80" s="258">
        <v>5.4217522233659622E-3</v>
      </c>
      <c r="BD80" s="258">
        <v>2.0963071796984024E-3</v>
      </c>
      <c r="BE80" s="258">
        <v>5.4450641889297656E-4</v>
      </c>
      <c r="BF80" s="258">
        <v>2.820542738572438E-4</v>
      </c>
      <c r="BG80" s="258">
        <v>4.090147508131016E-4</v>
      </c>
      <c r="BH80" s="258">
        <v>1.5525385657186271E-3</v>
      </c>
      <c r="BI80" s="258">
        <v>1.0064324158753774E-3</v>
      </c>
      <c r="BJ80" s="258">
        <v>1.5738988025607759E-3</v>
      </c>
      <c r="BK80" s="258">
        <v>2.1189699072096243E-3</v>
      </c>
      <c r="BL80" s="258">
        <v>2.0997327447027812E-3</v>
      </c>
      <c r="BM80" s="258">
        <v>1.6197850296783417E-3</v>
      </c>
      <c r="BN80" s="258">
        <v>1.0977148930516806E-3</v>
      </c>
      <c r="BO80" s="258">
        <v>9.063045254568096E-4</v>
      </c>
      <c r="BP80" s="258">
        <v>7.339949353733175E-4</v>
      </c>
      <c r="BQ80" s="258">
        <v>8.7630506862005199E-4</v>
      </c>
      <c r="BR80" s="258">
        <v>2.1207354208159948E-3</v>
      </c>
      <c r="BS80" s="258">
        <v>1.7692162950418665E-2</v>
      </c>
      <c r="BT80" s="258">
        <v>3.3646910097450589E-3</v>
      </c>
      <c r="BU80" s="258">
        <v>7.9302815940946233E-3</v>
      </c>
      <c r="BV80" s="258">
        <v>8.432647250167357E-4</v>
      </c>
      <c r="BW80" s="258">
        <v>1.3889012422797959E-4</v>
      </c>
      <c r="BX80" s="258">
        <v>1.0420129188761681E-6</v>
      </c>
      <c r="BY80" s="258">
        <v>2.6706231454005935E-4</v>
      </c>
      <c r="BZ80" s="258">
        <v>1.2298752680732297E-3</v>
      </c>
      <c r="CA80" s="258">
        <v>2.368331791241588E-4</v>
      </c>
      <c r="CB80" s="258">
        <v>8.5615077337439227E-4</v>
      </c>
      <c r="CC80" s="258">
        <v>0</v>
      </c>
      <c r="CD80" s="258">
        <v>5.3539688732821781E-3</v>
      </c>
      <c r="CE80" s="258">
        <v>9.634784974269457E-4</v>
      </c>
      <c r="CF80" s="258">
        <v>9.549739483969156E-4</v>
      </c>
      <c r="CG80" s="258">
        <v>1.1036442113314757E-3</v>
      </c>
      <c r="CH80" s="258">
        <v>1.3021126803851222E-3</v>
      </c>
      <c r="CI80" s="258">
        <v>2.3411133970467515E-3</v>
      </c>
      <c r="CJ80" s="258">
        <v>6.8313338242712756E-4</v>
      </c>
      <c r="CK80" s="258">
        <v>1.6779891304347825E-3</v>
      </c>
      <c r="CL80" s="258">
        <v>1.1732178911181038E-3</v>
      </c>
      <c r="CM80" s="258">
        <v>6.2849605217340588E-3</v>
      </c>
      <c r="CN80" s="258">
        <v>4.033648772962594E-3</v>
      </c>
      <c r="CO80" s="258">
        <v>5.7372627649868698E-3</v>
      </c>
      <c r="CP80" s="258">
        <v>1.5411412114718977E-3</v>
      </c>
      <c r="CQ80" s="258">
        <v>5.1576982422823353E-3</v>
      </c>
      <c r="CR80" s="258">
        <v>1.4468226665364174E-3</v>
      </c>
      <c r="CS80" s="258">
        <v>4.0277417610611168E-4</v>
      </c>
      <c r="CT80" s="258">
        <v>4.0597182077949882E-3</v>
      </c>
      <c r="CU80" s="258">
        <v>7.7949551403643977E-4</v>
      </c>
      <c r="CV80" s="258">
        <v>4.8854819760611387E-4</v>
      </c>
      <c r="CW80" s="258">
        <v>5.4333260239261267E-4</v>
      </c>
      <c r="CX80" s="258">
        <v>1.1266981302388037E-3</v>
      </c>
      <c r="CY80" s="258">
        <v>2.1029690098839544E-4</v>
      </c>
      <c r="CZ80" s="258">
        <v>8.5399529914013299E-4</v>
      </c>
      <c r="DA80" s="258">
        <v>8.6592681879269016E-4</v>
      </c>
      <c r="DB80" s="258">
        <v>1.248456331070788E-3</v>
      </c>
      <c r="DC80" s="258">
        <v>2.5032855623005195E-4</v>
      </c>
      <c r="DD80" s="258">
        <v>1.4718804434676175E-3</v>
      </c>
      <c r="DE80" s="258">
        <v>6.6936607740505428E-4</v>
      </c>
      <c r="DF80" s="259">
        <v>2.8449011612369284E-4</v>
      </c>
      <c r="DG80" s="260"/>
      <c r="DH80" s="3"/>
      <c r="DI80" s="3"/>
      <c r="DJ80" s="3"/>
      <c r="DK80" s="3"/>
      <c r="DL80" s="3"/>
      <c r="DM80" s="3"/>
      <c r="DN80" s="3"/>
      <c r="DO80" s="3"/>
      <c r="DP80" s="3"/>
      <c r="DQ80" s="260"/>
      <c r="DR80" s="260"/>
      <c r="DS80" s="260"/>
      <c r="DT80" s="260"/>
      <c r="DU80" s="260"/>
      <c r="DV80" s="260"/>
      <c r="DW80" s="260"/>
      <c r="DX80" s="260"/>
      <c r="DY80" s="260"/>
      <c r="DZ80" s="260"/>
      <c r="EA80" s="260"/>
      <c r="EB80" s="260"/>
      <c r="EC80" s="260"/>
      <c r="ED80" s="260"/>
      <c r="EE80" s="260"/>
      <c r="EF80" s="260"/>
      <c r="EG80" s="260"/>
      <c r="EH80" s="260"/>
      <c r="EI80" s="260"/>
      <c r="EJ80" s="260"/>
      <c r="EK80" s="260"/>
      <c r="EL80" s="260"/>
      <c r="EM80" s="260"/>
      <c r="EN80" s="260"/>
      <c r="EO80" s="260"/>
      <c r="EP80" s="260"/>
      <c r="EQ80" s="260"/>
      <c r="ER80" s="260"/>
      <c r="ES80" s="260"/>
      <c r="ET80" s="260"/>
      <c r="EU80" s="260"/>
      <c r="EV80" s="260"/>
      <c r="EW80" s="260"/>
      <c r="EX80" s="260"/>
      <c r="EY80" s="260"/>
      <c r="EZ80" s="260"/>
      <c r="FA80" s="260"/>
      <c r="FB80" s="260"/>
      <c r="FC80" s="260"/>
      <c r="FD80" s="260"/>
      <c r="FE80" s="260"/>
      <c r="FF80" s="260"/>
      <c r="FG80" s="260"/>
      <c r="FH80" s="260"/>
      <c r="FI80" s="260"/>
      <c r="FJ80" s="260"/>
      <c r="FK80" s="260"/>
      <c r="FL80" s="260"/>
      <c r="FM80" s="260"/>
      <c r="FN80" s="260"/>
    </row>
    <row r="81" spans="1:170" ht="19.899999999999999" customHeight="1">
      <c r="A81" s="261" t="s">
        <v>80</v>
      </c>
      <c r="B81" s="262" t="s">
        <v>79</v>
      </c>
      <c r="C81" s="263">
        <v>1.0116170279120536E-2</v>
      </c>
      <c r="D81" s="258">
        <v>4.0042219143742994E-2</v>
      </c>
      <c r="E81" s="258">
        <v>7.716590669940372E-3</v>
      </c>
      <c r="F81" s="258">
        <v>3.2098765432098768E-2</v>
      </c>
      <c r="G81" s="258">
        <v>5.7493793283679602E-3</v>
      </c>
      <c r="H81" s="258">
        <v>0</v>
      </c>
      <c r="I81" s="258">
        <v>1.0263157894736842E-2</v>
      </c>
      <c r="J81" s="258">
        <v>2.3265220149923951E-2</v>
      </c>
      <c r="K81" s="258">
        <v>1.333238594156746E-2</v>
      </c>
      <c r="L81" s="258">
        <v>2.8610354223433242E-2</v>
      </c>
      <c r="M81" s="258">
        <v>0</v>
      </c>
      <c r="N81" s="258">
        <v>1.1551790527531768E-2</v>
      </c>
      <c r="O81" s="258">
        <v>8.7148983261861948E-3</v>
      </c>
      <c r="P81" s="258">
        <v>1.7970523723400161E-2</v>
      </c>
      <c r="Q81" s="258">
        <v>1.8380936068171112E-2</v>
      </c>
      <c r="R81" s="258">
        <v>4.0480178671133446E-2</v>
      </c>
      <c r="S81" s="258">
        <v>2.5859847242397264E-2</v>
      </c>
      <c r="T81" s="258">
        <v>1.1839164546937187E-2</v>
      </c>
      <c r="U81" s="258">
        <v>9.5733041575492336E-3</v>
      </c>
      <c r="V81" s="258">
        <v>7.0625163484174733E-3</v>
      </c>
      <c r="W81" s="258">
        <v>6.2205362560518685E-3</v>
      </c>
      <c r="X81" s="258">
        <v>1.0213722682440481E-2</v>
      </c>
      <c r="Y81" s="258">
        <v>1.1053682001944629E-2</v>
      </c>
      <c r="Z81" s="258">
        <v>1.401664476565922E-2</v>
      </c>
      <c r="AA81" s="258">
        <v>1.43829038127084E-2</v>
      </c>
      <c r="AB81" s="258">
        <v>1.4924955816958133E-2</v>
      </c>
      <c r="AC81" s="258">
        <v>2.5415743939619252E-3</v>
      </c>
      <c r="AD81" s="258">
        <v>2.3420892331025223E-2</v>
      </c>
      <c r="AE81" s="258">
        <v>8.7863043649765021E-3</v>
      </c>
      <c r="AF81" s="258">
        <v>1.1340813337158907E-2</v>
      </c>
      <c r="AG81" s="258">
        <v>1.0900082576383155E-2</v>
      </c>
      <c r="AH81" s="258">
        <v>1.7806287499654381E-2</v>
      </c>
      <c r="AI81" s="258">
        <v>5.3596791338758519E-2</v>
      </c>
      <c r="AJ81" s="258">
        <v>1.5923566878980892E-2</v>
      </c>
      <c r="AK81" s="258">
        <v>1.8719874453536598E-2</v>
      </c>
      <c r="AL81" s="258">
        <v>1.0031833858751532E-2</v>
      </c>
      <c r="AM81" s="258">
        <v>4.0649786067145921E-3</v>
      </c>
      <c r="AN81" s="258">
        <v>3.1893709398361246E-2</v>
      </c>
      <c r="AO81" s="258">
        <v>1.7307328157545921E-2</v>
      </c>
      <c r="AP81" s="258">
        <v>6.2146498149570559E-3</v>
      </c>
      <c r="AQ81" s="258">
        <v>1.0167787109629602E-2</v>
      </c>
      <c r="AR81" s="258">
        <v>1.2060492044741947E-2</v>
      </c>
      <c r="AS81" s="258">
        <v>1.0676848742936696E-2</v>
      </c>
      <c r="AT81" s="258">
        <v>8.6729882598062472E-3</v>
      </c>
      <c r="AU81" s="258">
        <v>7.6812581475795881E-3</v>
      </c>
      <c r="AV81" s="258">
        <v>1.0131288172362422E-2</v>
      </c>
      <c r="AW81" s="258">
        <v>9.1171756153838306E-3</v>
      </c>
      <c r="AX81" s="258">
        <v>8.9813333333333325E-3</v>
      </c>
      <c r="AY81" s="258">
        <v>1.0042285260301232E-2</v>
      </c>
      <c r="AZ81" s="258">
        <v>8.7682672233820452E-3</v>
      </c>
      <c r="BA81" s="258">
        <v>6.7602493285359548E-3</v>
      </c>
      <c r="BB81" s="258">
        <v>1.0855987291471239E-2</v>
      </c>
      <c r="BC81" s="258">
        <v>8.1283659512255413E-3</v>
      </c>
      <c r="BD81" s="258">
        <v>1.3266366257446194E-2</v>
      </c>
      <c r="BE81" s="258">
        <v>1.3738315799761255E-2</v>
      </c>
      <c r="BF81" s="258">
        <v>1.3341075279091326E-2</v>
      </c>
      <c r="BG81" s="258">
        <v>9.443477118170767E-3</v>
      </c>
      <c r="BH81" s="258">
        <v>1.5073938272828373E-2</v>
      </c>
      <c r="BI81" s="258">
        <v>9.3510698814160062E-3</v>
      </c>
      <c r="BJ81" s="258">
        <v>1.5154093200331795E-2</v>
      </c>
      <c r="BK81" s="258">
        <v>0.50556229600642522</v>
      </c>
      <c r="BL81" s="258">
        <v>1.9240101064460519E-2</v>
      </c>
      <c r="BM81" s="258">
        <v>1.9467982337832146E-2</v>
      </c>
      <c r="BN81" s="258">
        <v>1.8262588016474027E-2</v>
      </c>
      <c r="BO81" s="258">
        <v>1.9988653352791524E-2</v>
      </c>
      <c r="BP81" s="258">
        <v>8.1189330634828579E-3</v>
      </c>
      <c r="BQ81" s="258">
        <v>2.33043496922202E-2</v>
      </c>
      <c r="BR81" s="258">
        <v>9.797937166237055E-3</v>
      </c>
      <c r="BS81" s="258">
        <v>4.716577288550193E-2</v>
      </c>
      <c r="BT81" s="258">
        <v>4.056745729859243E-3</v>
      </c>
      <c r="BU81" s="258">
        <v>8.2121050096978631E-3</v>
      </c>
      <c r="BV81" s="258">
        <v>9.3990722320174238E-4</v>
      </c>
      <c r="BW81" s="258">
        <v>8.3676168438827109E-4</v>
      </c>
      <c r="BX81" s="258">
        <v>5.1319136254651287E-5</v>
      </c>
      <c r="BY81" s="258">
        <v>1.1315529179030664E-3</v>
      </c>
      <c r="BZ81" s="258">
        <v>3.8567363889161705E-3</v>
      </c>
      <c r="CA81" s="258">
        <v>3.0326689292932535E-3</v>
      </c>
      <c r="CB81" s="258">
        <v>1.8871652325573474E-3</v>
      </c>
      <c r="CC81" s="258">
        <v>0</v>
      </c>
      <c r="CD81" s="258">
        <v>4.9638011011401573E-3</v>
      </c>
      <c r="CE81" s="258">
        <v>2.2027763294114092E-3</v>
      </c>
      <c r="CF81" s="258">
        <v>6.5274517285459606E-3</v>
      </c>
      <c r="CG81" s="258">
        <v>8.1330929355843309E-2</v>
      </c>
      <c r="CH81" s="258">
        <v>5.1275168885346473E-3</v>
      </c>
      <c r="CI81" s="258">
        <v>3.6383537209514448E-3</v>
      </c>
      <c r="CJ81" s="258">
        <v>6.3776027925477943E-3</v>
      </c>
      <c r="CK81" s="258">
        <v>6.6372282608695649E-3</v>
      </c>
      <c r="CL81" s="258">
        <v>1.0740855266747912E-2</v>
      </c>
      <c r="CM81" s="258">
        <v>6.2855322976184966E-3</v>
      </c>
      <c r="CN81" s="258">
        <v>3.213388959592842E-3</v>
      </c>
      <c r="CO81" s="258">
        <v>1.0597306682300212E-2</v>
      </c>
      <c r="CP81" s="258">
        <v>9.1513177425037572E-3</v>
      </c>
      <c r="CQ81" s="258">
        <v>6.9596555779751178E-3</v>
      </c>
      <c r="CR81" s="258">
        <v>4.6955731978741214E-3</v>
      </c>
      <c r="CS81" s="258">
        <v>3.2346076814001091E-3</v>
      </c>
      <c r="CT81" s="258">
        <v>1.1586254601151215E-2</v>
      </c>
      <c r="CU81" s="258">
        <v>2.3429029472879959E-3</v>
      </c>
      <c r="CV81" s="258">
        <v>2.4892693878025801E-3</v>
      </c>
      <c r="CW81" s="258">
        <v>9.4534999878176547E-3</v>
      </c>
      <c r="CX81" s="258">
        <v>3.4981248541145877E-3</v>
      </c>
      <c r="CY81" s="258">
        <v>7.1373493668788757E-3</v>
      </c>
      <c r="CZ81" s="258">
        <v>1.2579376661146063E-2</v>
      </c>
      <c r="DA81" s="258">
        <v>3.2454937168350027E-3</v>
      </c>
      <c r="DB81" s="258">
        <v>3.4929734894579806E-3</v>
      </c>
      <c r="DC81" s="258">
        <v>4.9857104115818675E-3</v>
      </c>
      <c r="DD81" s="258">
        <v>1.2875080510753581E-2</v>
      </c>
      <c r="DE81" s="258">
        <v>4.7129955777946035E-2</v>
      </c>
      <c r="DF81" s="259">
        <v>2.6022224712708087E-2</v>
      </c>
      <c r="DG81" s="260"/>
      <c r="DH81" s="3"/>
      <c r="DI81" s="3"/>
      <c r="DJ81" s="3"/>
      <c r="DK81" s="3"/>
      <c r="DL81" s="3"/>
      <c r="DM81" s="3"/>
      <c r="DN81" s="3"/>
      <c r="DO81" s="3"/>
      <c r="DP81" s="3"/>
      <c r="DQ81" s="260"/>
      <c r="DR81" s="260"/>
      <c r="DS81" s="260"/>
      <c r="DT81" s="260"/>
      <c r="DU81" s="260"/>
      <c r="DV81" s="260"/>
      <c r="DW81" s="260"/>
      <c r="DX81" s="260"/>
      <c r="DY81" s="260"/>
      <c r="DZ81" s="260"/>
      <c r="EA81" s="260"/>
      <c r="EB81" s="260"/>
      <c r="EC81" s="260"/>
      <c r="ED81" s="260"/>
      <c r="EE81" s="260"/>
      <c r="EF81" s="260"/>
      <c r="EG81" s="260"/>
      <c r="EH81" s="260"/>
      <c r="EI81" s="260"/>
      <c r="EJ81" s="260"/>
      <c r="EK81" s="260"/>
      <c r="EL81" s="260"/>
      <c r="EM81" s="260"/>
      <c r="EN81" s="260"/>
      <c r="EO81" s="260"/>
      <c r="EP81" s="260"/>
      <c r="EQ81" s="260"/>
      <c r="ER81" s="260"/>
      <c r="ES81" s="260"/>
      <c r="ET81" s="260"/>
      <c r="EU81" s="260"/>
      <c r="EV81" s="260"/>
      <c r="EW81" s="260"/>
      <c r="EX81" s="260"/>
      <c r="EY81" s="260"/>
      <c r="EZ81" s="260"/>
      <c r="FA81" s="260"/>
      <c r="FB81" s="260"/>
      <c r="FC81" s="260"/>
      <c r="FD81" s="260"/>
      <c r="FE81" s="260"/>
      <c r="FF81" s="260"/>
      <c r="FG81" s="260"/>
      <c r="FH81" s="260"/>
      <c r="FI81" s="260"/>
      <c r="FJ81" s="260"/>
      <c r="FK81" s="260"/>
      <c r="FL81" s="260"/>
      <c r="FM81" s="260"/>
      <c r="FN81" s="260"/>
    </row>
    <row r="82" spans="1:170" ht="19.899999999999999" customHeight="1">
      <c r="A82" s="261" t="s">
        <v>147</v>
      </c>
      <c r="B82" s="262" t="s">
        <v>146</v>
      </c>
      <c r="C82" s="263">
        <v>6.6427569000467798E-2</v>
      </c>
      <c r="D82" s="258">
        <v>1.6030081139916882E-2</v>
      </c>
      <c r="E82" s="258">
        <v>1.4380918975797966E-2</v>
      </c>
      <c r="F82" s="258">
        <v>2.1399176954732511E-2</v>
      </c>
      <c r="G82" s="258">
        <v>2.5545537697634915E-2</v>
      </c>
      <c r="H82" s="258">
        <v>0</v>
      </c>
      <c r="I82" s="258">
        <v>0.23</v>
      </c>
      <c r="J82" s="258">
        <v>4.9679592794036123E-3</v>
      </c>
      <c r="K82" s="258">
        <v>6.3206102925502713E-3</v>
      </c>
      <c r="L82" s="258">
        <v>1.946282600233554E-3</v>
      </c>
      <c r="M82" s="258">
        <v>0</v>
      </c>
      <c r="N82" s="258">
        <v>1.8242202541393915E-2</v>
      </c>
      <c r="O82" s="258">
        <v>6.5707566745054641E-3</v>
      </c>
      <c r="P82" s="258">
        <v>1.1274868203332435E-2</v>
      </c>
      <c r="Q82" s="258">
        <v>7.1189997002526441E-3</v>
      </c>
      <c r="R82" s="258">
        <v>4.7753386817126564E-3</v>
      </c>
      <c r="S82" s="258">
        <v>3.8130827983693361E-3</v>
      </c>
      <c r="T82" s="258">
        <v>9.5102585958106532E-3</v>
      </c>
      <c r="U82" s="258">
        <v>3.4190371991247265E-3</v>
      </c>
      <c r="V82" s="258">
        <v>3.5748539541372395E-3</v>
      </c>
      <c r="W82" s="258">
        <v>3.3691035384073561E-3</v>
      </c>
      <c r="X82" s="258">
        <v>5.3423979229955971E-3</v>
      </c>
      <c r="Y82" s="258">
        <v>6.9597257049281E-4</v>
      </c>
      <c r="Z82" s="258">
        <v>3.504161191414805E-3</v>
      </c>
      <c r="AA82" s="258">
        <v>1.8311949727090595E-3</v>
      </c>
      <c r="AB82" s="258">
        <v>2.44419306096153E-3</v>
      </c>
      <c r="AC82" s="258">
        <v>4.9177829375762424E-4</v>
      </c>
      <c r="AD82" s="258">
        <v>3.4808120237192475E-4</v>
      </c>
      <c r="AE82" s="258">
        <v>1.212681310507275E-3</v>
      </c>
      <c r="AF82" s="258">
        <v>1.9480225306171758E-3</v>
      </c>
      <c r="AG82" s="258">
        <v>1.0569777043765483E-2</v>
      </c>
      <c r="AH82" s="258">
        <v>5.9907281960534927E-3</v>
      </c>
      <c r="AI82" s="258">
        <v>4.1984153215360843E-2</v>
      </c>
      <c r="AJ82" s="258">
        <v>3.1847133757961785E-3</v>
      </c>
      <c r="AK82" s="258">
        <v>1.5282292717557822E-2</v>
      </c>
      <c r="AL82" s="258">
        <v>2.7603753369417881E-3</v>
      </c>
      <c r="AM82" s="258">
        <v>4.980743499341158E-3</v>
      </c>
      <c r="AN82" s="258">
        <v>4.570234714197108E-3</v>
      </c>
      <c r="AO82" s="258">
        <v>3.572555702834059E-3</v>
      </c>
      <c r="AP82" s="258">
        <v>1.745688150268836E-3</v>
      </c>
      <c r="AQ82" s="258">
        <v>4.1490530549917132E-3</v>
      </c>
      <c r="AR82" s="258">
        <v>8.0792171617739272E-3</v>
      </c>
      <c r="AS82" s="258">
        <v>7.848115087489423E-3</v>
      </c>
      <c r="AT82" s="258">
        <v>4.8351086592400535E-3</v>
      </c>
      <c r="AU82" s="258">
        <v>4.7770670421273748E-3</v>
      </c>
      <c r="AV82" s="258">
        <v>9.7802262099260517E-3</v>
      </c>
      <c r="AW82" s="258">
        <v>3.849020388577496E-3</v>
      </c>
      <c r="AX82" s="258">
        <v>9.013333333333333E-4</v>
      </c>
      <c r="AY82" s="258">
        <v>2.1718066089745731E-3</v>
      </c>
      <c r="AZ82" s="258">
        <v>2.7139874739039666E-3</v>
      </c>
      <c r="BA82" s="258">
        <v>2.0878731059646278E-3</v>
      </c>
      <c r="BB82" s="258">
        <v>2.748172206221334E-3</v>
      </c>
      <c r="BC82" s="258">
        <v>1.3213389852542831E-4</v>
      </c>
      <c r="BD82" s="258">
        <v>3.7254022020446679E-3</v>
      </c>
      <c r="BE82" s="258">
        <v>1.0331660255918018E-3</v>
      </c>
      <c r="BF82" s="258">
        <v>8.7831884627858324E-4</v>
      </c>
      <c r="BG82" s="258">
        <v>1.2475771214560268E-3</v>
      </c>
      <c r="BH82" s="258">
        <v>1.0680584459199067E-3</v>
      </c>
      <c r="BI82" s="258">
        <v>5.9948365641272479E-4</v>
      </c>
      <c r="BJ82" s="258">
        <v>2.8904438820001276E-2</v>
      </c>
      <c r="BK82" s="258">
        <v>1.2611288641295989E-2</v>
      </c>
      <c r="BL82" s="258">
        <v>1.7713188547243987E-2</v>
      </c>
      <c r="BM82" s="258">
        <v>1.6806432366998907E-2</v>
      </c>
      <c r="BN82" s="258">
        <v>2.1490965856250831E-2</v>
      </c>
      <c r="BO82" s="258">
        <v>1.2534833850117213E-2</v>
      </c>
      <c r="BP82" s="258">
        <v>3.6718235306080816E-3</v>
      </c>
      <c r="BQ82" s="258">
        <v>5.4956846446314687E-3</v>
      </c>
      <c r="BR82" s="258">
        <v>7.3039802157708767E-3</v>
      </c>
      <c r="BS82" s="258">
        <v>2.3656976197196349E-2</v>
      </c>
      <c r="BT82" s="258">
        <v>2.6999094952343119E-2</v>
      </c>
      <c r="BU82" s="258">
        <v>8.3750436011601221E-3</v>
      </c>
      <c r="BV82" s="258">
        <v>3.3105948463619992E-3</v>
      </c>
      <c r="BW82" s="258">
        <v>2.6772268773600201E-3</v>
      </c>
      <c r="BX82" s="258">
        <v>7.1013180421410863E-4</v>
      </c>
      <c r="BY82" s="258">
        <v>3.0642927794263105E-3</v>
      </c>
      <c r="BZ82" s="258">
        <v>2.5095905350910239E-3</v>
      </c>
      <c r="CA82" s="258">
        <v>0</v>
      </c>
      <c r="CB82" s="258">
        <v>2.902282993030433E-3</v>
      </c>
      <c r="CC82" s="258">
        <v>0</v>
      </c>
      <c r="CD82" s="258">
        <v>2.6661464429704775E-3</v>
      </c>
      <c r="CE82" s="258">
        <v>7.2922098040549216E-3</v>
      </c>
      <c r="CF82" s="258">
        <v>3.8824110182005532E-3</v>
      </c>
      <c r="CG82" s="258">
        <v>7.6162377752281045E-3</v>
      </c>
      <c r="CH82" s="258">
        <v>6.3497202148127358E-3</v>
      </c>
      <c r="CI82" s="258">
        <v>5.2092306756797843E-3</v>
      </c>
      <c r="CJ82" s="258">
        <v>9.8719115847824696E-3</v>
      </c>
      <c r="CK82" s="258">
        <v>7.6086956521739129E-4</v>
      </c>
      <c r="CL82" s="258">
        <v>1.1550284664496062E-2</v>
      </c>
      <c r="CM82" s="258">
        <v>1.1518996967872485E-2</v>
      </c>
      <c r="CN82" s="258">
        <v>1.2598055174854869E-2</v>
      </c>
      <c r="CO82" s="258">
        <v>5.9800915117477075E-3</v>
      </c>
      <c r="CP82" s="258">
        <v>3.9026721902592071E-3</v>
      </c>
      <c r="CQ82" s="258">
        <v>8.7831932410414662E-3</v>
      </c>
      <c r="CR82" s="258">
        <v>5.6064378328286174E-3</v>
      </c>
      <c r="CS82" s="258">
        <v>5.8940207345938881E-3</v>
      </c>
      <c r="CT82" s="258">
        <v>1.081630804450044E-2</v>
      </c>
      <c r="CU82" s="258">
        <v>7.06624828588274E-3</v>
      </c>
      <c r="CV82" s="258">
        <v>7.3863834638067212E-3</v>
      </c>
      <c r="CW82" s="258">
        <v>4.457520161781546E-3</v>
      </c>
      <c r="CX82" s="258">
        <v>6.3161923132119841E-3</v>
      </c>
      <c r="CY82" s="258">
        <v>4.6233455050630569E-2</v>
      </c>
      <c r="CZ82" s="258">
        <v>4.8597427134081583E-3</v>
      </c>
      <c r="DA82" s="258">
        <v>1.5953835709436523E-2</v>
      </c>
      <c r="DB82" s="258">
        <v>2.988858541334271E-2</v>
      </c>
      <c r="DC82" s="258">
        <v>9.8045351190103672E-3</v>
      </c>
      <c r="DD82" s="258">
        <v>2.297240168834647E-2</v>
      </c>
      <c r="DE82" s="258">
        <v>0</v>
      </c>
      <c r="DF82" s="259">
        <v>6.8040552772916539E-3</v>
      </c>
      <c r="DG82" s="260"/>
      <c r="DH82" s="3"/>
      <c r="DI82" s="3"/>
      <c r="DJ82" s="3"/>
      <c r="DK82" s="3"/>
      <c r="DL82" s="3"/>
      <c r="DM82" s="3"/>
      <c r="DN82" s="3"/>
      <c r="DO82" s="3"/>
      <c r="DP82" s="3"/>
      <c r="DQ82" s="260"/>
      <c r="DR82" s="260"/>
      <c r="DS82" s="260"/>
      <c r="DT82" s="260"/>
      <c r="DU82" s="260"/>
      <c r="DV82" s="260"/>
      <c r="DW82" s="260"/>
      <c r="DX82" s="260"/>
      <c r="DY82" s="260"/>
      <c r="DZ82" s="260"/>
      <c r="EA82" s="260"/>
      <c r="EB82" s="260"/>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0"/>
      <c r="FF82" s="260"/>
      <c r="FG82" s="260"/>
      <c r="FH82" s="260"/>
      <c r="FI82" s="260"/>
      <c r="FJ82" s="260"/>
      <c r="FK82" s="260"/>
      <c r="FL82" s="260"/>
      <c r="FM82" s="260"/>
      <c r="FN82" s="260"/>
    </row>
    <row r="83" spans="1:170" ht="19.899999999999999" customHeight="1">
      <c r="A83" s="261" t="s">
        <v>78</v>
      </c>
      <c r="B83" s="262" t="s">
        <v>77</v>
      </c>
      <c r="C83" s="263">
        <v>1.8127241540620614E-3</v>
      </c>
      <c r="D83" s="258">
        <v>4.4198166105943668E-3</v>
      </c>
      <c r="E83" s="258">
        <v>7.0150824272185194E-4</v>
      </c>
      <c r="F83" s="258">
        <v>8.2304526748971192E-4</v>
      </c>
      <c r="G83" s="258">
        <v>1.3720109760878088E-3</v>
      </c>
      <c r="H83" s="258">
        <v>0</v>
      </c>
      <c r="I83" s="258">
        <v>2.631578947368421E-4</v>
      </c>
      <c r="J83" s="258">
        <v>1.6921687284117649E-3</v>
      </c>
      <c r="K83" s="258">
        <v>8.04206419440479E-4</v>
      </c>
      <c r="L83" s="258">
        <v>4.2818217205138186E-3</v>
      </c>
      <c r="M83" s="258">
        <v>0</v>
      </c>
      <c r="N83" s="258">
        <v>4.3319214478244129E-4</v>
      </c>
      <c r="O83" s="258">
        <v>6.9165859731636461E-5</v>
      </c>
      <c r="P83" s="258">
        <v>1.9240389425481971E-3</v>
      </c>
      <c r="Q83" s="258">
        <v>1.2418104740290327E-3</v>
      </c>
      <c r="R83" s="258">
        <v>2.7770431102882836E-3</v>
      </c>
      <c r="S83" s="258">
        <v>1.5463192915046156E-3</v>
      </c>
      <c r="T83" s="258">
        <v>6.1746209655227956E-4</v>
      </c>
      <c r="U83" s="258">
        <v>1.9146608315098468E-3</v>
      </c>
      <c r="V83" s="258">
        <v>3.852281644591349E-3</v>
      </c>
      <c r="W83" s="258">
        <v>1.9773328071761055E-3</v>
      </c>
      <c r="X83" s="258">
        <v>1.8682333418090816E-3</v>
      </c>
      <c r="Y83" s="258">
        <v>2.0469781485082648E-3</v>
      </c>
      <c r="Z83" s="258">
        <v>2.6281208935611039E-3</v>
      </c>
      <c r="AA83" s="258">
        <v>1.0642640885203426E-3</v>
      </c>
      <c r="AB83" s="258">
        <v>1.4329635200108113E-3</v>
      </c>
      <c r="AC83" s="258">
        <v>4.8838459160496809E-3</v>
      </c>
      <c r="AD83" s="258">
        <v>1.9567136161907486E-2</v>
      </c>
      <c r="AE83" s="258">
        <v>4.0798386096991965E-4</v>
      </c>
      <c r="AF83" s="258">
        <v>6.946436930882953E-4</v>
      </c>
      <c r="AG83" s="258">
        <v>6.606110652353427E-4</v>
      </c>
      <c r="AH83" s="258">
        <v>2.4147242882554079E-3</v>
      </c>
      <c r="AI83" s="258">
        <v>1.1737697303188115E-2</v>
      </c>
      <c r="AJ83" s="258">
        <v>1.5923566878980893E-3</v>
      </c>
      <c r="AK83" s="258">
        <v>3.4002167171094423E-3</v>
      </c>
      <c r="AL83" s="258">
        <v>7.3115982079173985E-3</v>
      </c>
      <c r="AM83" s="258">
        <v>8.2164461199550262E-4</v>
      </c>
      <c r="AN83" s="258">
        <v>7.345020076388209E-3</v>
      </c>
      <c r="AO83" s="258">
        <v>4.4688505964779399E-3</v>
      </c>
      <c r="AP83" s="258">
        <v>1.4873263040290482E-2</v>
      </c>
      <c r="AQ83" s="258">
        <v>7.3371943611612875E-4</v>
      </c>
      <c r="AR83" s="258">
        <v>2.1583468230009771E-3</v>
      </c>
      <c r="AS83" s="258">
        <v>1.7709442306117435E-3</v>
      </c>
      <c r="AT83" s="258">
        <v>1.117283819135567E-3</v>
      </c>
      <c r="AU83" s="258">
        <v>9.7913270853534277E-4</v>
      </c>
      <c r="AV83" s="258">
        <v>6.3686240621469695E-4</v>
      </c>
      <c r="AW83" s="258">
        <v>4.6964174502537085E-4</v>
      </c>
      <c r="AX83" s="258">
        <v>5.4933333333333331E-4</v>
      </c>
      <c r="AY83" s="258">
        <v>8.5758517380021609E-4</v>
      </c>
      <c r="AZ83" s="258">
        <v>7.3068893528183717E-4</v>
      </c>
      <c r="BA83" s="258">
        <v>3.3446510920792579E-4</v>
      </c>
      <c r="BB83" s="258">
        <v>8.1078150852499046E-4</v>
      </c>
      <c r="BC83" s="258">
        <v>4.539438771921973E-4</v>
      </c>
      <c r="BD83" s="258">
        <v>3.934418167175887E-4</v>
      </c>
      <c r="BE83" s="258">
        <v>2.9110150856201441E-3</v>
      </c>
      <c r="BF83" s="258">
        <v>3.0052101947460729E-3</v>
      </c>
      <c r="BG83" s="258">
        <v>1.5079339005880613E-3</v>
      </c>
      <c r="BH83" s="258">
        <v>1.9489313910084894E-3</v>
      </c>
      <c r="BI83" s="258">
        <v>1.2689800026254759E-3</v>
      </c>
      <c r="BJ83" s="258">
        <v>6.2743263075057962E-4</v>
      </c>
      <c r="BK83" s="258">
        <v>0.11922623421452862</v>
      </c>
      <c r="BL83" s="258">
        <v>8.592303412293744E-4</v>
      </c>
      <c r="BM83" s="258">
        <v>7.6272076048840699E-4</v>
      </c>
      <c r="BN83" s="258">
        <v>1.7470439750232496E-3</v>
      </c>
      <c r="BO83" s="258">
        <v>2.4352473961585532E-3</v>
      </c>
      <c r="BP83" s="258">
        <v>5.036893876411523E-3</v>
      </c>
      <c r="BQ83" s="258">
        <v>4.4423301845963456E-3</v>
      </c>
      <c r="BR83" s="258">
        <v>4.3949451155068312E-4</v>
      </c>
      <c r="BS83" s="258">
        <v>7.2443315457710038E-4</v>
      </c>
      <c r="BT83" s="258">
        <v>1.5348358334537688E-4</v>
      </c>
      <c r="BU83" s="258">
        <v>2.6311565139831486E-4</v>
      </c>
      <c r="BV83" s="258">
        <v>1.290530920885151E-4</v>
      </c>
      <c r="BW83" s="258">
        <v>8.8260226726154519E-5</v>
      </c>
      <c r="BX83" s="258">
        <v>1.2504155026514018E-5</v>
      </c>
      <c r="BY83" s="258">
        <v>7.7151335311572705E-5</v>
      </c>
      <c r="BZ83" s="258">
        <v>5.6876234089679751E-3</v>
      </c>
      <c r="CA83" s="258">
        <v>6.633336076316481E-3</v>
      </c>
      <c r="CB83" s="258">
        <v>0.51390166302178075</v>
      </c>
      <c r="CC83" s="258">
        <v>0</v>
      </c>
      <c r="CD83" s="258">
        <v>1.5173191138856374E-4</v>
      </c>
      <c r="CE83" s="258">
        <v>9.4458676218328006E-5</v>
      </c>
      <c r="CF83" s="258">
        <v>9.0970430298758099E-4</v>
      </c>
      <c r="CG83" s="258">
        <v>1.3877506419712616E-3</v>
      </c>
      <c r="CH83" s="258">
        <v>8.8105185297498426E-5</v>
      </c>
      <c r="CI83" s="258">
        <v>1.0134690030505417E-4</v>
      </c>
      <c r="CJ83" s="258">
        <v>3.6168016746009198E-4</v>
      </c>
      <c r="CK83" s="258">
        <v>1.3247282608695653E-4</v>
      </c>
      <c r="CL83" s="258">
        <v>3.0922021936446152E-4</v>
      </c>
      <c r="CM83" s="258">
        <v>2.1041352547290155E-4</v>
      </c>
      <c r="CN83" s="258">
        <v>1.9872273829060996E-4</v>
      </c>
      <c r="CO83" s="258">
        <v>3.8375614443453856E-4</v>
      </c>
      <c r="CP83" s="258">
        <v>2.1673903285085786E-4</v>
      </c>
      <c r="CQ83" s="258">
        <v>5.0713769327880704E-4</v>
      </c>
      <c r="CR83" s="258">
        <v>1.9801405107706442E-4</v>
      </c>
      <c r="CS83" s="258">
        <v>1.6552363401621029E-4</v>
      </c>
      <c r="CT83" s="258">
        <v>3.952666814891672E-4</v>
      </c>
      <c r="CU83" s="258">
        <v>8.1703495805519186E-5</v>
      </c>
      <c r="CV83" s="258">
        <v>4.6528399772010843E-5</v>
      </c>
      <c r="CW83" s="258">
        <v>8.2352654533050698E-4</v>
      </c>
      <c r="CX83" s="258">
        <v>1.4134809058681815E-4</v>
      </c>
      <c r="CY83" s="258">
        <v>4.4608433542992973E-4</v>
      </c>
      <c r="CZ83" s="258">
        <v>3.5748640429121846E-4</v>
      </c>
      <c r="DA83" s="258">
        <v>2.3553209471161173E-4</v>
      </c>
      <c r="DB83" s="258">
        <v>2.3662078476973416E-4</v>
      </c>
      <c r="DC83" s="258">
        <v>2.0860713019170996E-4</v>
      </c>
      <c r="DD83" s="258">
        <v>2.9658944274385074E-4</v>
      </c>
      <c r="DE83" s="258">
        <v>3.0615268130493463E-3</v>
      </c>
      <c r="DF83" s="259">
        <v>2.2629895600748294E-4</v>
      </c>
      <c r="DG83" s="260"/>
      <c r="DH83" s="3"/>
      <c r="DI83" s="3"/>
      <c r="DJ83" s="3"/>
      <c r="DK83" s="3"/>
      <c r="DL83" s="3"/>
      <c r="DM83" s="3"/>
      <c r="DN83" s="3"/>
      <c r="DO83" s="3"/>
      <c r="DP83" s="3"/>
      <c r="DQ83" s="260"/>
      <c r="DR83" s="260"/>
      <c r="DS83" s="260"/>
      <c r="DT83" s="260"/>
      <c r="DU83" s="260"/>
      <c r="DV83" s="260"/>
      <c r="DW83" s="260"/>
      <c r="DX83" s="260"/>
      <c r="DY83" s="260"/>
      <c r="DZ83" s="260"/>
      <c r="EA83" s="260"/>
      <c r="EB83" s="260"/>
      <c r="EC83" s="260"/>
      <c r="ED83" s="260"/>
      <c r="EE83" s="260"/>
      <c r="EF83" s="260"/>
      <c r="EG83" s="260"/>
      <c r="EH83" s="260"/>
      <c r="EI83" s="260"/>
      <c r="EJ83" s="260"/>
      <c r="EK83" s="260"/>
      <c r="EL83" s="260"/>
      <c r="EM83" s="260"/>
      <c r="EN83" s="260"/>
      <c r="EO83" s="260"/>
      <c r="EP83" s="260"/>
      <c r="EQ83" s="260"/>
      <c r="ER83" s="260"/>
      <c r="ES83" s="260"/>
      <c r="ET83" s="260"/>
      <c r="EU83" s="260"/>
      <c r="EV83" s="260"/>
      <c r="EW83" s="260"/>
      <c r="EX83" s="260"/>
      <c r="EY83" s="260"/>
      <c r="EZ83" s="260"/>
      <c r="FA83" s="260"/>
      <c r="FB83" s="260"/>
      <c r="FC83" s="260"/>
      <c r="FD83" s="260"/>
      <c r="FE83" s="260"/>
      <c r="FF83" s="260"/>
      <c r="FG83" s="260"/>
      <c r="FH83" s="260"/>
      <c r="FI83" s="260"/>
      <c r="FJ83" s="260"/>
      <c r="FK83" s="260"/>
      <c r="FL83" s="260"/>
      <c r="FM83" s="260"/>
      <c r="FN83" s="260"/>
    </row>
    <row r="84" spans="1:170" ht="19.899999999999999" customHeight="1">
      <c r="A84" s="261" t="s">
        <v>76</v>
      </c>
      <c r="B84" s="262" t="s">
        <v>75</v>
      </c>
      <c r="C84" s="263">
        <v>0</v>
      </c>
      <c r="D84" s="258">
        <v>0</v>
      </c>
      <c r="E84" s="258">
        <v>3.5075412136092597E-4</v>
      </c>
      <c r="F84" s="258">
        <v>0</v>
      </c>
      <c r="G84" s="258">
        <v>1.3066771200836272E-4</v>
      </c>
      <c r="H84" s="258">
        <v>0</v>
      </c>
      <c r="I84" s="258">
        <v>7.894736842105263E-4</v>
      </c>
      <c r="J84" s="258">
        <v>7.6887391630775116E-5</v>
      </c>
      <c r="K84" s="258">
        <v>4.5216425189424524E-5</v>
      </c>
      <c r="L84" s="258">
        <v>0</v>
      </c>
      <c r="M84" s="258">
        <v>0</v>
      </c>
      <c r="N84" s="258">
        <v>5.7758952637658836E-4</v>
      </c>
      <c r="O84" s="258">
        <v>6.224927375847282E-4</v>
      </c>
      <c r="P84" s="258">
        <v>2.3088467310578367E-4</v>
      </c>
      <c r="Q84" s="258">
        <v>5.6737892347878216E-4</v>
      </c>
      <c r="R84" s="258">
        <v>1.9101354726850628E-4</v>
      </c>
      <c r="S84" s="258">
        <v>3.2214985239679489E-4</v>
      </c>
      <c r="T84" s="258">
        <v>5.8390437391356873E-4</v>
      </c>
      <c r="U84" s="258">
        <v>2.7352297592997811E-4</v>
      </c>
      <c r="V84" s="258">
        <v>3.8839876663575328E-4</v>
      </c>
      <c r="W84" s="258">
        <v>3.818883103988187E-5</v>
      </c>
      <c r="X84" s="258">
        <v>1.9003519665966302E-4</v>
      </c>
      <c r="Y84" s="258">
        <v>5.4244920935469013E-4</v>
      </c>
      <c r="Z84" s="258">
        <v>0</v>
      </c>
      <c r="AA84" s="258">
        <v>2.9237765092609853E-3</v>
      </c>
      <c r="AB84" s="258">
        <v>4.2173397906009242E-4</v>
      </c>
      <c r="AC84" s="258">
        <v>1.1723698345539349E-5</v>
      </c>
      <c r="AD84" s="258">
        <v>7.4588829079698163E-5</v>
      </c>
      <c r="AE84" s="258">
        <v>3.0204330038657032E-4</v>
      </c>
      <c r="AF84" s="258">
        <v>5.7383609429033085E-4</v>
      </c>
      <c r="AG84" s="258">
        <v>4.9545829892650697E-4</v>
      </c>
      <c r="AH84" s="258">
        <v>4.792582556842794E-4</v>
      </c>
      <c r="AI84" s="258">
        <v>2.6798395669379261E-4</v>
      </c>
      <c r="AJ84" s="258">
        <v>2.6539278131634819E-4</v>
      </c>
      <c r="AK84" s="258">
        <v>6.1652281134401974E-4</v>
      </c>
      <c r="AL84" s="258">
        <v>7.4104035891054716E-5</v>
      </c>
      <c r="AM84" s="258">
        <v>5.2910860462868276E-4</v>
      </c>
      <c r="AN84" s="258">
        <v>3.2644533672836483E-4</v>
      </c>
      <c r="AO84" s="258">
        <v>2.2722969134633591E-4</v>
      </c>
      <c r="AP84" s="258">
        <v>3.1422386704839047E-4</v>
      </c>
      <c r="AQ84" s="258">
        <v>1.8249874299335183E-4</v>
      </c>
      <c r="AR84" s="258">
        <v>8.7500546878417987E-4</v>
      </c>
      <c r="AS84" s="258">
        <v>5.2548248846668308E-4</v>
      </c>
      <c r="AT84" s="258">
        <v>5.5573735891145182E-4</v>
      </c>
      <c r="AU84" s="258">
        <v>8.2543164382339938E-4</v>
      </c>
      <c r="AV84" s="258">
        <v>8.8440609767623983E-4</v>
      </c>
      <c r="AW84" s="258">
        <v>2.2461126935995998E-4</v>
      </c>
      <c r="AX84" s="258">
        <v>5.44E-4</v>
      </c>
      <c r="AY84" s="258">
        <v>4.492112815143989E-4</v>
      </c>
      <c r="AZ84" s="258">
        <v>2.0876826722338206E-4</v>
      </c>
      <c r="BA84" s="258">
        <v>4.40885825774084E-4</v>
      </c>
      <c r="BB84" s="258">
        <v>4.1481844622208815E-4</v>
      </c>
      <c r="BC84" s="258">
        <v>4.0066407939968584E-4</v>
      </c>
      <c r="BD84" s="258">
        <v>2.2131102190364364E-4</v>
      </c>
      <c r="BE84" s="258">
        <v>2.0244469420379897E-4</v>
      </c>
      <c r="BF84" s="258">
        <v>1.4791771365151873E-4</v>
      </c>
      <c r="BG84" s="258">
        <v>3.548079766089556E-4</v>
      </c>
      <c r="BH84" s="258">
        <v>5.5054559068036425E-5</v>
      </c>
      <c r="BI84" s="258">
        <v>2.2316544873758368E-4</v>
      </c>
      <c r="BJ84" s="258">
        <v>3.722057979028862E-4</v>
      </c>
      <c r="BK84" s="258">
        <v>0</v>
      </c>
      <c r="BL84" s="258">
        <v>1.1264856384482774E-4</v>
      </c>
      <c r="BM84" s="258">
        <v>2.1260509003161171E-4</v>
      </c>
      <c r="BN84" s="258">
        <v>9.4659226783579115E-5</v>
      </c>
      <c r="BO84" s="258">
        <v>2.1587174720526369E-4</v>
      </c>
      <c r="BP84" s="258">
        <v>1.3250118480710602E-4</v>
      </c>
      <c r="BQ84" s="258">
        <v>1.3055157144747714E-4</v>
      </c>
      <c r="BR84" s="258">
        <v>9.2084564324905038E-4</v>
      </c>
      <c r="BS84" s="258">
        <v>5.2544924263806568E-3</v>
      </c>
      <c r="BT84" s="258">
        <v>1.220975691463073E-3</v>
      </c>
      <c r="BU84" s="258">
        <v>7.3443061410951649E-4</v>
      </c>
      <c r="BV84" s="258">
        <v>1.4967801548165679E-4</v>
      </c>
      <c r="BW84" s="258">
        <v>1.0947004865259475E-4</v>
      </c>
      <c r="BX84" s="258">
        <v>0</v>
      </c>
      <c r="BY84" s="258">
        <v>5.934718100890208E-6</v>
      </c>
      <c r="BZ84" s="258">
        <v>1.2313411503951286E-4</v>
      </c>
      <c r="CA84" s="258">
        <v>0</v>
      </c>
      <c r="CB84" s="258">
        <v>1.8848942755987945E-4</v>
      </c>
      <c r="CC84" s="258">
        <v>0</v>
      </c>
      <c r="CD84" s="258">
        <v>9.3206745567260584E-4</v>
      </c>
      <c r="CE84" s="258">
        <v>1.6624727014425729E-4</v>
      </c>
      <c r="CF84" s="258">
        <v>1.5952160763289336E-4</v>
      </c>
      <c r="CG84" s="258">
        <v>2.3744741299240563E-2</v>
      </c>
      <c r="CH84" s="258">
        <v>7.2328210255853361E-4</v>
      </c>
      <c r="CI84" s="258">
        <v>2.8883866586940439E-3</v>
      </c>
      <c r="CJ84" s="258">
        <v>2.126230002493346E-3</v>
      </c>
      <c r="CK84" s="258">
        <v>9.2051630434782604E-4</v>
      </c>
      <c r="CL84" s="258">
        <v>5.5113956745548136E-3</v>
      </c>
      <c r="CM84" s="258">
        <v>7.8104585814125951E-4</v>
      </c>
      <c r="CN84" s="258">
        <v>1.6991096134087716E-3</v>
      </c>
      <c r="CO84" s="258">
        <v>1.7739507196403359E-3</v>
      </c>
      <c r="CP84" s="258">
        <v>4.1807007758435619E-4</v>
      </c>
      <c r="CQ84" s="258">
        <v>8.632130949426503E-5</v>
      </c>
      <c r="CR84" s="258">
        <v>7.6565433083131582E-5</v>
      </c>
      <c r="CS84" s="258">
        <v>1.3931572529697698E-4</v>
      </c>
      <c r="CT84" s="258">
        <v>3.7962070868022102E-3</v>
      </c>
      <c r="CU84" s="258">
        <v>1.0179813936849822E-3</v>
      </c>
      <c r="CV84" s="258">
        <v>1.8146075911084228E-3</v>
      </c>
      <c r="CW84" s="258">
        <v>2.095363399361645E-4</v>
      </c>
      <c r="CX84" s="258">
        <v>1.6382436009339551E-3</v>
      </c>
      <c r="CY84" s="258">
        <v>3.3137693489080494E-4</v>
      </c>
      <c r="CZ84" s="258">
        <v>1.6147332754216871E-4</v>
      </c>
      <c r="DA84" s="258">
        <v>5.3687462765146792E-4</v>
      </c>
      <c r="DB84" s="258">
        <v>8.8338426314034087E-4</v>
      </c>
      <c r="DC84" s="258">
        <v>5.2151782547927487E-4</v>
      </c>
      <c r="DD84" s="258">
        <v>8.2558106077206212E-4</v>
      </c>
      <c r="DE84" s="258">
        <v>1.0973214383689415E-5</v>
      </c>
      <c r="DF84" s="259">
        <v>2.551790132503427E-3</v>
      </c>
      <c r="DG84" s="260"/>
      <c r="DH84" s="3"/>
      <c r="DI84" s="3"/>
      <c r="DJ84" s="3"/>
      <c r="DK84" s="3"/>
      <c r="DL84" s="3"/>
      <c r="DM84" s="3"/>
      <c r="DN84" s="3"/>
      <c r="DO84" s="3"/>
      <c r="DP84" s="3"/>
      <c r="DQ84" s="260"/>
      <c r="DR84" s="260"/>
      <c r="DS84" s="260"/>
      <c r="DT84" s="260"/>
      <c r="DU84" s="260"/>
      <c r="DV84" s="260"/>
      <c r="DW84" s="260"/>
      <c r="DX84" s="260"/>
      <c r="DY84" s="260"/>
      <c r="DZ84" s="260"/>
      <c r="EA84" s="260"/>
      <c r="EB84" s="260"/>
      <c r="EC84" s="260"/>
      <c r="ED84" s="260"/>
      <c r="EE84" s="260"/>
      <c r="EF84" s="260"/>
      <c r="EG84" s="260"/>
      <c r="EH84" s="260"/>
      <c r="EI84" s="260"/>
      <c r="EJ84" s="260"/>
      <c r="EK84" s="260"/>
      <c r="EL84" s="260"/>
      <c r="EM84" s="260"/>
      <c r="EN84" s="260"/>
      <c r="EO84" s="260"/>
      <c r="EP84" s="260"/>
      <c r="EQ84" s="260"/>
      <c r="ER84" s="260"/>
      <c r="ES84" s="260"/>
      <c r="ET84" s="260"/>
      <c r="EU84" s="260"/>
      <c r="EV84" s="260"/>
      <c r="EW84" s="260"/>
      <c r="EX84" s="260"/>
      <c r="EY84" s="260"/>
      <c r="EZ84" s="260"/>
      <c r="FA84" s="260"/>
      <c r="FB84" s="260"/>
      <c r="FC84" s="260"/>
      <c r="FD84" s="260"/>
      <c r="FE84" s="260"/>
      <c r="FF84" s="260"/>
      <c r="FG84" s="260"/>
      <c r="FH84" s="260"/>
      <c r="FI84" s="260"/>
      <c r="FJ84" s="260"/>
      <c r="FK84" s="260"/>
      <c r="FL84" s="260"/>
      <c r="FM84" s="260"/>
      <c r="FN84" s="260"/>
    </row>
    <row r="85" spans="1:170" ht="19.899999999999999" customHeight="1">
      <c r="A85" s="261" t="s">
        <v>145</v>
      </c>
      <c r="B85" s="262" t="s">
        <v>144</v>
      </c>
      <c r="C85" s="263">
        <v>7.0169967254015276E-4</v>
      </c>
      <c r="D85" s="258">
        <v>2.3088594234448182E-3</v>
      </c>
      <c r="E85" s="258">
        <v>3.5075412136092597E-4</v>
      </c>
      <c r="F85" s="258">
        <v>0</v>
      </c>
      <c r="G85" s="258">
        <v>5.8800470403763227E-4</v>
      </c>
      <c r="H85" s="258">
        <v>0</v>
      </c>
      <c r="I85" s="258">
        <v>2.631578947368421E-4</v>
      </c>
      <c r="J85" s="258">
        <v>1.6411258381694856E-3</v>
      </c>
      <c r="K85" s="258">
        <v>8.6880131256822834E-4</v>
      </c>
      <c r="L85" s="258">
        <v>1.7516543402101986E-3</v>
      </c>
      <c r="M85" s="258">
        <v>0</v>
      </c>
      <c r="N85" s="258">
        <v>5.7758952637658836E-4</v>
      </c>
      <c r="O85" s="258">
        <v>5.5332687785309169E-4</v>
      </c>
      <c r="P85" s="258">
        <v>1.0005002501250625E-3</v>
      </c>
      <c r="Q85" s="258">
        <v>1.0169999571789492E-3</v>
      </c>
      <c r="R85" s="258">
        <v>4.2169913896970227E-3</v>
      </c>
      <c r="S85" s="258">
        <v>1.9739000046858162E-3</v>
      </c>
      <c r="T85" s="258">
        <v>1.0872702134942314E-3</v>
      </c>
      <c r="U85" s="258">
        <v>8.2056892778993432E-4</v>
      </c>
      <c r="V85" s="258">
        <v>5.4692887546667302E-4</v>
      </c>
      <c r="W85" s="258">
        <v>8.8682952081503455E-4</v>
      </c>
      <c r="X85" s="258">
        <v>7.7887665109805553E-4</v>
      </c>
      <c r="Y85" s="258">
        <v>8.802006038585538E-4</v>
      </c>
      <c r="Z85" s="258">
        <v>1.3140604467805519E-3</v>
      </c>
      <c r="AA85" s="258">
        <v>8.1884620557995315E-4</v>
      </c>
      <c r="AB85" s="258">
        <v>1.0019094530156892E-3</v>
      </c>
      <c r="AC85" s="258">
        <v>5.3003457256938424E-4</v>
      </c>
      <c r="AD85" s="258">
        <v>1.3798933379744161E-3</v>
      </c>
      <c r="AE85" s="258">
        <v>4.8462171330681061E-4</v>
      </c>
      <c r="AF85" s="258">
        <v>6.1913894383956746E-4</v>
      </c>
      <c r="AG85" s="258">
        <v>6.606110652353427E-4</v>
      </c>
      <c r="AH85" s="258">
        <v>1.2718776785467414E-3</v>
      </c>
      <c r="AI85" s="258">
        <v>4.1358857316408657E-3</v>
      </c>
      <c r="AJ85" s="258">
        <v>1.0615711252653928E-3</v>
      </c>
      <c r="AK85" s="258">
        <v>1.3077756604267085E-3</v>
      </c>
      <c r="AL85" s="258">
        <v>9.2321278047605669E-4</v>
      </c>
      <c r="AM85" s="258">
        <v>2.4674776273549148E-4</v>
      </c>
      <c r="AN85" s="258">
        <v>2.0566056213886983E-3</v>
      </c>
      <c r="AO85" s="258">
        <v>1.0351574827999748E-3</v>
      </c>
      <c r="AP85" s="258">
        <v>4.5387891906989734E-4</v>
      </c>
      <c r="AQ85" s="258">
        <v>5.9963872697815605E-4</v>
      </c>
      <c r="AR85" s="258">
        <v>6.5625410158813493E-4</v>
      </c>
      <c r="AS85" s="258">
        <v>6.1420031119482433E-4</v>
      </c>
      <c r="AT85" s="258">
        <v>4.7440994053416625E-4</v>
      </c>
      <c r="AU85" s="258">
        <v>4.0986950589851556E-4</v>
      </c>
      <c r="AV85" s="258">
        <v>5.1534095767903035E-4</v>
      </c>
      <c r="AW85" s="258">
        <v>4.7985134817809632E-4</v>
      </c>
      <c r="AX85" s="258">
        <v>4.5866666666666668E-4</v>
      </c>
      <c r="AY85" s="258">
        <v>5.2717357004169129E-4</v>
      </c>
      <c r="AZ85" s="258">
        <v>5.2192066805845506E-4</v>
      </c>
      <c r="BA85" s="258">
        <v>4.3075051943444991E-4</v>
      </c>
      <c r="BB85" s="258">
        <v>6.41083053252318E-4</v>
      </c>
      <c r="BC85" s="258">
        <v>4.965677154262064E-4</v>
      </c>
      <c r="BD85" s="258">
        <v>4.9180227089698589E-4</v>
      </c>
      <c r="BE85" s="258">
        <v>9.9826176797045705E-4</v>
      </c>
      <c r="BF85" s="258">
        <v>9.747869203991389E-4</v>
      </c>
      <c r="BG85" s="258">
        <v>6.0120240480961921E-4</v>
      </c>
      <c r="BH85" s="258">
        <v>8.1480747420693909E-4</v>
      </c>
      <c r="BI85" s="258">
        <v>6.038594495252265E-4</v>
      </c>
      <c r="BJ85" s="258">
        <v>7.2314269306846457E-4</v>
      </c>
      <c r="BK85" s="258">
        <v>1.7772005673371042E-3</v>
      </c>
      <c r="BL85" s="258">
        <v>9.0620524841972759E-4</v>
      </c>
      <c r="BM85" s="258">
        <v>9.5273655970416001E-4</v>
      </c>
      <c r="BN85" s="258">
        <v>9.2002125680882153E-4</v>
      </c>
      <c r="BO85" s="258">
        <v>1.057949967708441E-3</v>
      </c>
      <c r="BP85" s="258">
        <v>5.873192052147536E-4</v>
      </c>
      <c r="BQ85" s="258">
        <v>1.4968721274183337E-3</v>
      </c>
      <c r="BR85" s="258">
        <v>2.4416361752815729E-4</v>
      </c>
      <c r="BS85" s="258">
        <v>2.5872612663467868E-4</v>
      </c>
      <c r="BT85" s="258">
        <v>1.2016753606232352E-4</v>
      </c>
      <c r="BU85" s="258">
        <v>1.309543494344824E-4</v>
      </c>
      <c r="BV85" s="258">
        <v>7.6017574791865052E-5</v>
      </c>
      <c r="BW85" s="258">
        <v>6.7050404799714287E-5</v>
      </c>
      <c r="BX85" s="258">
        <v>4.6890581349427567E-6</v>
      </c>
      <c r="BY85" s="258">
        <v>4.9653808110781408E-4</v>
      </c>
      <c r="BZ85" s="258">
        <v>8.736658638517817E-4</v>
      </c>
      <c r="CA85" s="258">
        <v>5.1982875756912815E-4</v>
      </c>
      <c r="CB85" s="258">
        <v>3.3155971594870363E-4</v>
      </c>
      <c r="CC85" s="258">
        <v>0</v>
      </c>
      <c r="CD85" s="258">
        <v>3.6849178480079766E-3</v>
      </c>
      <c r="CE85" s="258">
        <v>8.6901982120861769E-5</v>
      </c>
      <c r="CF85" s="258">
        <v>3.4491158407112078E-4</v>
      </c>
      <c r="CG85" s="258">
        <v>8.2390864885537891E-3</v>
      </c>
      <c r="CH85" s="258">
        <v>7.5811438511800977E-5</v>
      </c>
      <c r="CI85" s="258">
        <v>7.0942830213537917E-5</v>
      </c>
      <c r="CJ85" s="258">
        <v>3.6204257243750687E-4</v>
      </c>
      <c r="CK85" s="258">
        <v>1.0869565217391305E-4</v>
      </c>
      <c r="CL85" s="258">
        <v>6.0025101406042524E-4</v>
      </c>
      <c r="CM85" s="258">
        <v>1.0291965919870185E-4</v>
      </c>
      <c r="CN85" s="258">
        <v>1.4496491547035377E-4</v>
      </c>
      <c r="CO85" s="258">
        <v>3.8202165338624687E-4</v>
      </c>
      <c r="CP85" s="258">
        <v>6.0638993235208414E-4</v>
      </c>
      <c r="CQ85" s="258">
        <v>4.5318687484489142E-4</v>
      </c>
      <c r="CR85" s="258">
        <v>2.9438088926790244E-4</v>
      </c>
      <c r="CS85" s="258">
        <v>2.110426333706681E-4</v>
      </c>
      <c r="CT85" s="258">
        <v>3.9938404275467938E-4</v>
      </c>
      <c r="CU85" s="258">
        <v>8.3911698394857533E-5</v>
      </c>
      <c r="CV85" s="258">
        <v>6.2813339692214631E-4</v>
      </c>
      <c r="CW85" s="258">
        <v>5.7013376215188946E-4</v>
      </c>
      <c r="CX85" s="258">
        <v>1.0456874048514607E-4</v>
      </c>
      <c r="CY85" s="258">
        <v>5.7990963605890865E-4</v>
      </c>
      <c r="CZ85" s="258">
        <v>7.9527772548843522E-4</v>
      </c>
      <c r="DA85" s="258">
        <v>2.3553209471161173E-4</v>
      </c>
      <c r="DB85" s="258">
        <v>1.4422600214536178E-4</v>
      </c>
      <c r="DC85" s="258">
        <v>3.3377140830673593E-4</v>
      </c>
      <c r="DD85" s="258">
        <v>1.5936149162356158E-4</v>
      </c>
      <c r="DE85" s="258">
        <v>3.1273660993514831E-3</v>
      </c>
      <c r="DF85" s="259">
        <v>7.9743441640732095E-5</v>
      </c>
      <c r="DG85" s="260"/>
      <c r="DH85" s="3"/>
      <c r="DI85" s="3"/>
      <c r="DJ85" s="3"/>
      <c r="DK85" s="3"/>
      <c r="DL85" s="3"/>
      <c r="DM85" s="3"/>
      <c r="DN85" s="3"/>
      <c r="DO85" s="3"/>
      <c r="DP85" s="3"/>
      <c r="DQ85" s="260"/>
      <c r="DR85" s="260"/>
      <c r="DS85" s="260"/>
      <c r="DT85" s="260"/>
      <c r="DU85" s="260"/>
      <c r="DV85" s="260"/>
      <c r="DW85" s="260"/>
      <c r="DX85" s="260"/>
      <c r="DY85" s="260"/>
      <c r="DZ85" s="260"/>
      <c r="EA85" s="260"/>
      <c r="EB85" s="260"/>
      <c r="EC85" s="260"/>
      <c r="ED85" s="260"/>
      <c r="EE85" s="260"/>
      <c r="EF85" s="260"/>
      <c r="EG85" s="260"/>
      <c r="EH85" s="260"/>
      <c r="EI85" s="260"/>
      <c r="EJ85" s="260"/>
      <c r="EK85" s="260"/>
      <c r="EL85" s="260"/>
      <c r="EM85" s="260"/>
      <c r="EN85" s="260"/>
      <c r="EO85" s="260"/>
      <c r="EP85" s="260"/>
      <c r="EQ85" s="260"/>
      <c r="ER85" s="260"/>
      <c r="ES85" s="260"/>
      <c r="ET85" s="260"/>
      <c r="EU85" s="260"/>
      <c r="EV85" s="260"/>
      <c r="EW85" s="260"/>
      <c r="EX85" s="260"/>
      <c r="EY85" s="260"/>
      <c r="EZ85" s="260"/>
      <c r="FA85" s="260"/>
      <c r="FB85" s="260"/>
      <c r="FC85" s="260"/>
      <c r="FD85" s="260"/>
      <c r="FE85" s="260"/>
      <c r="FF85" s="260"/>
      <c r="FG85" s="260"/>
      <c r="FH85" s="260"/>
      <c r="FI85" s="260"/>
      <c r="FJ85" s="260"/>
      <c r="FK85" s="260"/>
      <c r="FL85" s="260"/>
      <c r="FM85" s="260"/>
      <c r="FN85" s="260"/>
    </row>
    <row r="86" spans="1:170" ht="19.899999999999999" customHeight="1">
      <c r="A86" s="261" t="s">
        <v>143</v>
      </c>
      <c r="B86" s="262" t="s">
        <v>142</v>
      </c>
      <c r="C86" s="263">
        <v>3.4890067051302045E-3</v>
      </c>
      <c r="D86" s="258">
        <v>7.9820568639092284E-3</v>
      </c>
      <c r="E86" s="258">
        <v>1.75377060680463E-3</v>
      </c>
      <c r="F86" s="258">
        <v>8.2304526748971192E-4</v>
      </c>
      <c r="G86" s="258">
        <v>2.5480203841630731E-3</v>
      </c>
      <c r="H86" s="258">
        <v>0</v>
      </c>
      <c r="I86" s="258">
        <v>2.631578947368421E-4</v>
      </c>
      <c r="J86" s="258">
        <v>1.4459352414328708E-2</v>
      </c>
      <c r="K86" s="258">
        <v>4.1599111174270564E-3</v>
      </c>
      <c r="L86" s="258">
        <v>3.6590112884390812E-2</v>
      </c>
      <c r="M86" s="258">
        <v>0</v>
      </c>
      <c r="N86" s="258">
        <v>3.4655371582595304E-3</v>
      </c>
      <c r="O86" s="258">
        <v>2.8358002489970949E-3</v>
      </c>
      <c r="P86" s="258">
        <v>3.1169430869280794E-3</v>
      </c>
      <c r="Q86" s="258">
        <v>3.2329893375583436E-3</v>
      </c>
      <c r="R86" s="258">
        <v>9.7123042111140496E-3</v>
      </c>
      <c r="S86" s="258">
        <v>5.8221264233166209E-3</v>
      </c>
      <c r="T86" s="258">
        <v>2.9866373148452652E-3</v>
      </c>
      <c r="U86" s="258">
        <v>6.2910284463894971E-3</v>
      </c>
      <c r="V86" s="258">
        <v>3.4401033616309577E-3</v>
      </c>
      <c r="W86" s="258">
        <v>2.117358520989006E-3</v>
      </c>
      <c r="X86" s="258">
        <v>1.9512064558435823E-3</v>
      </c>
      <c r="Y86" s="258">
        <v>3.7357351210275829E-3</v>
      </c>
      <c r="Z86" s="258">
        <v>5.2562417871222077E-3</v>
      </c>
      <c r="AA86" s="258">
        <v>2.8789405498776451E-3</v>
      </c>
      <c r="AB86" s="258">
        <v>3.2806709531304429E-3</v>
      </c>
      <c r="AC86" s="258">
        <v>9.4894082555815606E-3</v>
      </c>
      <c r="AD86" s="258">
        <v>5.0596089059061922E-3</v>
      </c>
      <c r="AE86" s="258">
        <v>2.8491248633479471E-3</v>
      </c>
      <c r="AF86" s="258">
        <v>2.3255462768608146E-3</v>
      </c>
      <c r="AG86" s="258">
        <v>4.7894302229562341E-3</v>
      </c>
      <c r="AH86" s="258">
        <v>7.5298845171933903E-3</v>
      </c>
      <c r="AI86" s="258">
        <v>8.2896370603946518E-3</v>
      </c>
      <c r="AJ86" s="258">
        <v>6.1040339702760089E-3</v>
      </c>
      <c r="AK86" s="258">
        <v>8.2576691701229301E-3</v>
      </c>
      <c r="AL86" s="258">
        <v>2.2663484310014234E-3</v>
      </c>
      <c r="AM86" s="258">
        <v>1.0938302884150653E-3</v>
      </c>
      <c r="AN86" s="258">
        <v>7.0512192733326803E-3</v>
      </c>
      <c r="AO86" s="258">
        <v>3.9007763681121002E-3</v>
      </c>
      <c r="AP86" s="258">
        <v>6.4241323929893164E-3</v>
      </c>
      <c r="AQ86" s="258">
        <v>5.3222592599489749E-3</v>
      </c>
      <c r="AR86" s="258">
        <v>2.4645987370754399E-3</v>
      </c>
      <c r="AS86" s="258">
        <v>2.9106270302732508E-3</v>
      </c>
      <c r="AT86" s="258">
        <v>2.0951492067672159E-3</v>
      </c>
      <c r="AU86" s="258">
        <v>1.768511016191743E-3</v>
      </c>
      <c r="AV86" s="258">
        <v>2.7522357696133366E-3</v>
      </c>
      <c r="AW86" s="258">
        <v>2.225693487294149E-3</v>
      </c>
      <c r="AX86" s="258">
        <v>2.032E-3</v>
      </c>
      <c r="AY86" s="258">
        <v>2.8474797762111071E-3</v>
      </c>
      <c r="AZ86" s="258">
        <v>2.4008350730688934E-3</v>
      </c>
      <c r="BA86" s="258">
        <v>1.9105052450210309E-3</v>
      </c>
      <c r="BB86" s="258">
        <v>4.7468429016550313E-3</v>
      </c>
      <c r="BC86" s="258">
        <v>2.3102120322832953E-3</v>
      </c>
      <c r="BD86" s="258">
        <v>2.4282737125538678E-3</v>
      </c>
      <c r="BE86" s="258">
        <v>2.5898959155037731E-3</v>
      </c>
      <c r="BF86" s="258">
        <v>2.4411016470315856E-3</v>
      </c>
      <c r="BG86" s="258">
        <v>2.0426098097835015E-3</v>
      </c>
      <c r="BH86" s="258">
        <v>2.8958698069787158E-3</v>
      </c>
      <c r="BI86" s="258">
        <v>2.6517306261759944E-3</v>
      </c>
      <c r="BJ86" s="258">
        <v>2.913839675011166E-3</v>
      </c>
      <c r="BK86" s="258">
        <v>2.7580785727712366E-2</v>
      </c>
      <c r="BL86" s="258">
        <v>2.2333603933122328E-3</v>
      </c>
      <c r="BM86" s="258">
        <v>2.4927946806206475E-3</v>
      </c>
      <c r="BN86" s="258">
        <v>2.3183207121030957E-3</v>
      </c>
      <c r="BO86" s="258">
        <v>2.8580705704366318E-3</v>
      </c>
      <c r="BP86" s="258">
        <v>8.8658699750466374E-3</v>
      </c>
      <c r="BQ86" s="258">
        <v>2.6557408712260758E-2</v>
      </c>
      <c r="BR86" s="258">
        <v>9.5572616003878719E-4</v>
      </c>
      <c r="BS86" s="258">
        <v>8.7496471916454985E-4</v>
      </c>
      <c r="BT86" s="258">
        <v>5.0824204544906238E-4</v>
      </c>
      <c r="BU86" s="258">
        <v>6.8373860787681359E-4</v>
      </c>
      <c r="BV86" s="258">
        <v>5.3389087411961043E-4</v>
      </c>
      <c r="BW86" s="258">
        <v>3.9272379954118368E-4</v>
      </c>
      <c r="BX86" s="258">
        <v>1.0420129188761682E-5</v>
      </c>
      <c r="BY86" s="258">
        <v>3.5608308605341248E-4</v>
      </c>
      <c r="BZ86" s="258">
        <v>2.594611709761164E-4</v>
      </c>
      <c r="CA86" s="258">
        <v>1.242370659981816E-3</v>
      </c>
      <c r="CB86" s="258">
        <v>6.6766134581451283E-4</v>
      </c>
      <c r="CC86" s="258">
        <v>0</v>
      </c>
      <c r="CD86" s="258">
        <v>4.5519573416569122E-4</v>
      </c>
      <c r="CE86" s="258">
        <v>3.400512343859808E-4</v>
      </c>
      <c r="CF86" s="258">
        <v>1.3429994804769266E-3</v>
      </c>
      <c r="CG86" s="258">
        <v>2.0761623777522809E-4</v>
      </c>
      <c r="CH86" s="258">
        <v>5.194108016957175E-4</v>
      </c>
      <c r="CI86" s="258">
        <v>8.7158334262346583E-4</v>
      </c>
      <c r="CJ86" s="258">
        <v>1.1582463078180902E-3</v>
      </c>
      <c r="CK86" s="258">
        <v>7.8125000000000004E-4</v>
      </c>
      <c r="CL86" s="258">
        <v>2.3191516452334615E-3</v>
      </c>
      <c r="CM86" s="258">
        <v>3.4186480130502126E-3</v>
      </c>
      <c r="CN86" s="258">
        <v>6.6321448827686845E-4</v>
      </c>
      <c r="CO86" s="258">
        <v>1.4292206237923606E-3</v>
      </c>
      <c r="CP86" s="258">
        <v>1.129919128606368E-3</v>
      </c>
      <c r="CQ86" s="258">
        <v>1.855908154126698E-3</v>
      </c>
      <c r="CR86" s="258">
        <v>1.0930375619453956E-3</v>
      </c>
      <c r="CS86" s="258">
        <v>7.1313098988650596E-4</v>
      </c>
      <c r="CT86" s="258">
        <v>1.712822286453058E-3</v>
      </c>
      <c r="CU86" s="258">
        <v>2.7381712107795618E-4</v>
      </c>
      <c r="CV86" s="258">
        <v>4.187555979480976E-4</v>
      </c>
      <c r="CW86" s="258">
        <v>1.7786224203883731E-3</v>
      </c>
      <c r="CX86" s="258">
        <v>3.6971660429001069E-4</v>
      </c>
      <c r="CY86" s="258">
        <v>2.5044449117708912E-3</v>
      </c>
      <c r="CZ86" s="258">
        <v>2.8020371544082217E-3</v>
      </c>
      <c r="DA86" s="258">
        <v>8.3475345331615331E-4</v>
      </c>
      <c r="DB86" s="258">
        <v>4.6873450697242579E-4</v>
      </c>
      <c r="DC86" s="258">
        <v>7.7184638170932688E-4</v>
      </c>
      <c r="DD86" s="258">
        <v>5.5997857473279286E-4</v>
      </c>
      <c r="DE86" s="258">
        <v>7.5495714959783172E-3</v>
      </c>
      <c r="DF86" s="259">
        <v>2.2845418415993516E-4</v>
      </c>
      <c r="DG86" s="260"/>
      <c r="DH86" s="3"/>
      <c r="DI86" s="3"/>
      <c r="DJ86" s="3"/>
      <c r="DK86" s="3"/>
      <c r="DL86" s="3"/>
      <c r="DM86" s="3"/>
      <c r="DN86" s="3"/>
      <c r="DO86" s="3"/>
      <c r="DP86" s="3"/>
      <c r="DQ86" s="260"/>
      <c r="DR86" s="260"/>
      <c r="DS86" s="260"/>
      <c r="DT86" s="260"/>
      <c r="DU86" s="260"/>
      <c r="DV86" s="260"/>
      <c r="DW86" s="260"/>
      <c r="DX86" s="260"/>
      <c r="DY86" s="260"/>
      <c r="DZ86" s="260"/>
      <c r="EA86" s="260"/>
      <c r="EB86" s="260"/>
      <c r="EC86" s="260"/>
      <c r="ED86" s="260"/>
      <c r="EE86" s="260"/>
      <c r="EF86" s="260"/>
      <c r="EG86" s="260"/>
      <c r="EH86" s="260"/>
      <c r="EI86" s="260"/>
      <c r="EJ86" s="260"/>
      <c r="EK86" s="260"/>
      <c r="EL86" s="260"/>
      <c r="EM86" s="260"/>
      <c r="EN86" s="260"/>
      <c r="EO86" s="260"/>
      <c r="EP86" s="260"/>
      <c r="EQ86" s="260"/>
      <c r="ER86" s="260"/>
      <c r="ES86" s="260"/>
      <c r="ET86" s="260"/>
      <c r="EU86" s="260"/>
      <c r="EV86" s="260"/>
      <c r="EW86" s="260"/>
      <c r="EX86" s="260"/>
      <c r="EY86" s="260"/>
      <c r="EZ86" s="260"/>
      <c r="FA86" s="260"/>
      <c r="FB86" s="260"/>
      <c r="FC86" s="260"/>
      <c r="FD86" s="260"/>
      <c r="FE86" s="260"/>
      <c r="FF86" s="260"/>
      <c r="FG86" s="260"/>
      <c r="FH86" s="260"/>
      <c r="FI86" s="260"/>
      <c r="FJ86" s="260"/>
      <c r="FK86" s="260"/>
      <c r="FL86" s="260"/>
      <c r="FM86" s="260"/>
      <c r="FN86" s="260"/>
    </row>
    <row r="87" spans="1:170" ht="19.899999999999999" customHeight="1">
      <c r="A87" s="261" t="s">
        <v>74</v>
      </c>
      <c r="B87" s="262" t="s">
        <v>73</v>
      </c>
      <c r="C87" s="263">
        <v>1.9491657570559802E-5</v>
      </c>
      <c r="D87" s="258">
        <v>0</v>
      </c>
      <c r="E87" s="258">
        <v>0</v>
      </c>
      <c r="F87" s="258">
        <v>0</v>
      </c>
      <c r="G87" s="258">
        <v>3.9200313602508821E-3</v>
      </c>
      <c r="H87" s="258">
        <v>0</v>
      </c>
      <c r="I87" s="258">
        <v>0</v>
      </c>
      <c r="J87" s="258">
        <v>6.0669967009493975E-4</v>
      </c>
      <c r="K87" s="258">
        <v>8.5265258928629106E-4</v>
      </c>
      <c r="L87" s="258">
        <v>3.8925652004671076E-4</v>
      </c>
      <c r="M87" s="258">
        <v>0</v>
      </c>
      <c r="N87" s="258">
        <v>4.3319214478244129E-4</v>
      </c>
      <c r="O87" s="258">
        <v>6.224927375847282E-4</v>
      </c>
      <c r="P87" s="258">
        <v>4.6176934621156734E-4</v>
      </c>
      <c r="Q87" s="258">
        <v>1.6379051941934656E-3</v>
      </c>
      <c r="R87" s="258">
        <v>3.2472303035646069E-3</v>
      </c>
      <c r="S87" s="258">
        <v>1.7571810130734267E-4</v>
      </c>
      <c r="T87" s="258">
        <v>2.1544057934052363E-3</v>
      </c>
      <c r="U87" s="258">
        <v>4.9234135667396064E-3</v>
      </c>
      <c r="V87" s="258">
        <v>2.0688179202435022E-3</v>
      </c>
      <c r="W87" s="258">
        <v>1.6124173105727901E-4</v>
      </c>
      <c r="X87" s="258">
        <v>5.1925110073203695E-4</v>
      </c>
      <c r="Y87" s="258">
        <v>7.1644235197789266E-4</v>
      </c>
      <c r="Z87" s="258">
        <v>1.7520805957074025E-3</v>
      </c>
      <c r="AA87" s="258">
        <v>8.0232769422819612E-4</v>
      </c>
      <c r="AB87" s="258">
        <v>1.9572184663562303E-3</v>
      </c>
      <c r="AC87" s="258">
        <v>9.2555513254258021E-6</v>
      </c>
      <c r="AD87" s="258">
        <v>1.9890354421252842E-4</v>
      </c>
      <c r="AE87" s="258">
        <v>2.0962706668620182E-3</v>
      </c>
      <c r="AF87" s="258">
        <v>2.6728681234049621E-3</v>
      </c>
      <c r="AG87" s="258">
        <v>3.3030553261767135E-4</v>
      </c>
      <c r="AH87" s="258">
        <v>1.0589764149639174E-2</v>
      </c>
      <c r="AI87" s="258">
        <v>1.0719358267751704E-4</v>
      </c>
      <c r="AJ87" s="258">
        <v>4.5116772823779192E-3</v>
      </c>
      <c r="AK87" s="258">
        <v>5.9784030190935243E-4</v>
      </c>
      <c r="AL87" s="258">
        <v>0</v>
      </c>
      <c r="AM87" s="258">
        <v>2.9228162822997907E-3</v>
      </c>
      <c r="AN87" s="258">
        <v>2.6115626938269184E-4</v>
      </c>
      <c r="AO87" s="258">
        <v>4.165877674682825E-4</v>
      </c>
      <c r="AP87" s="258">
        <v>1.3965505202150688E-3</v>
      </c>
      <c r="AQ87" s="258">
        <v>4.841803385537906E-4</v>
      </c>
      <c r="AR87" s="258">
        <v>7.2917122398681665E-5</v>
      </c>
      <c r="AS87" s="258">
        <v>9.2130046679223649E-4</v>
      </c>
      <c r="AT87" s="258">
        <v>9.4688351396411132E-4</v>
      </c>
      <c r="AU87" s="258">
        <v>4.7343723019296126E-4</v>
      </c>
      <c r="AV87" s="258">
        <v>5.4684651841049945E-4</v>
      </c>
      <c r="AW87" s="258">
        <v>4.2880333241446906E-4</v>
      </c>
      <c r="AX87" s="258">
        <v>2.2613333333333335E-3</v>
      </c>
      <c r="AY87" s="258">
        <v>2.1049817902368938E-3</v>
      </c>
      <c r="AZ87" s="258">
        <v>2.0876826722338206E-4</v>
      </c>
      <c r="BA87" s="258">
        <v>1.0338012466426798E-3</v>
      </c>
      <c r="BB87" s="258">
        <v>1.6828430147873348E-3</v>
      </c>
      <c r="BC87" s="258">
        <v>4.0279527131138634E-4</v>
      </c>
      <c r="BD87" s="258">
        <v>2.4958965248022035E-3</v>
      </c>
      <c r="BE87" s="258">
        <v>1.1867447591257181E-4</v>
      </c>
      <c r="BF87" s="258">
        <v>6.7527651884388988E-4</v>
      </c>
      <c r="BG87" s="258">
        <v>1.3642038174710076E-3</v>
      </c>
      <c r="BH87" s="258">
        <v>2.202182362721457E-4</v>
      </c>
      <c r="BI87" s="258">
        <v>1.8815910383757057E-4</v>
      </c>
      <c r="BJ87" s="258">
        <v>1.4994576429801986E-3</v>
      </c>
      <c r="BK87" s="258">
        <v>4.4430014183427605E-4</v>
      </c>
      <c r="BL87" s="258">
        <v>0</v>
      </c>
      <c r="BM87" s="258">
        <v>0</v>
      </c>
      <c r="BN87" s="258">
        <v>2.6571011026969577E-5</v>
      </c>
      <c r="BO87" s="258">
        <v>0</v>
      </c>
      <c r="BP87" s="258">
        <v>0</v>
      </c>
      <c r="BQ87" s="258">
        <v>0</v>
      </c>
      <c r="BR87" s="258">
        <v>0</v>
      </c>
      <c r="BS87" s="258">
        <v>0</v>
      </c>
      <c r="BT87" s="258">
        <v>3.1971917099564663E-3</v>
      </c>
      <c r="BU87" s="258">
        <v>6.6382389114253745E-6</v>
      </c>
      <c r="BV87" s="258">
        <v>0</v>
      </c>
      <c r="BW87" s="258">
        <v>0</v>
      </c>
      <c r="BX87" s="258">
        <v>0</v>
      </c>
      <c r="BY87" s="258">
        <v>3.1434223541048469E-3</v>
      </c>
      <c r="BZ87" s="258">
        <v>2.526741358257242E-2</v>
      </c>
      <c r="CA87" s="258">
        <v>0.13019000844972614</v>
      </c>
      <c r="CB87" s="258">
        <v>7.2048380467045009E-2</v>
      </c>
      <c r="CC87" s="258">
        <v>0</v>
      </c>
      <c r="CD87" s="258">
        <v>4.6928512593748646E-2</v>
      </c>
      <c r="CE87" s="258">
        <v>1.5510114635049459E-2</v>
      </c>
      <c r="CF87" s="258">
        <v>9.2112949920993697E-3</v>
      </c>
      <c r="CG87" s="258">
        <v>0</v>
      </c>
      <c r="CH87" s="258">
        <v>0</v>
      </c>
      <c r="CI87" s="258">
        <v>0</v>
      </c>
      <c r="CJ87" s="258">
        <v>0</v>
      </c>
      <c r="CK87" s="258">
        <v>0</v>
      </c>
      <c r="CL87" s="258">
        <v>1.8098477545155248E-3</v>
      </c>
      <c r="CM87" s="258">
        <v>1.6924566179342081E-4</v>
      </c>
      <c r="CN87" s="258">
        <v>1.812061443379422E-6</v>
      </c>
      <c r="CO87" s="258">
        <v>3.9026048586563242E-5</v>
      </c>
      <c r="CP87" s="258">
        <v>0</v>
      </c>
      <c r="CQ87" s="258">
        <v>0</v>
      </c>
      <c r="CR87" s="258">
        <v>0</v>
      </c>
      <c r="CS87" s="258">
        <v>0</v>
      </c>
      <c r="CT87" s="258">
        <v>0</v>
      </c>
      <c r="CU87" s="258">
        <v>2.2656158566611534E-3</v>
      </c>
      <c r="CV87" s="258">
        <v>0</v>
      </c>
      <c r="CW87" s="258">
        <v>1.2182345345125843E-6</v>
      </c>
      <c r="CX87" s="258">
        <v>0</v>
      </c>
      <c r="CY87" s="258">
        <v>2.2667456873203713E-2</v>
      </c>
      <c r="CZ87" s="258">
        <v>3.1586600649692684E-3</v>
      </c>
      <c r="DA87" s="258">
        <v>0</v>
      </c>
      <c r="DB87" s="258">
        <v>2.0394458115867565E-3</v>
      </c>
      <c r="DC87" s="258">
        <v>0</v>
      </c>
      <c r="DD87" s="258">
        <v>0</v>
      </c>
      <c r="DE87" s="258">
        <v>0</v>
      </c>
      <c r="DF87" s="259">
        <v>1.4549945257204927E-2</v>
      </c>
      <c r="DG87" s="260"/>
      <c r="DH87" s="3"/>
      <c r="DI87" s="3"/>
      <c r="DJ87" s="3"/>
      <c r="DK87" s="3"/>
      <c r="DL87" s="3"/>
      <c r="DM87" s="3"/>
      <c r="DN87" s="3"/>
      <c r="DO87" s="3"/>
      <c r="DP87" s="3"/>
      <c r="DQ87" s="260"/>
      <c r="DR87" s="260"/>
      <c r="DS87" s="260"/>
      <c r="DT87" s="260"/>
      <c r="DU87" s="260"/>
      <c r="DV87" s="260"/>
      <c r="DW87" s="260"/>
      <c r="DX87" s="260"/>
      <c r="DY87" s="260"/>
      <c r="DZ87" s="260"/>
      <c r="EA87" s="260"/>
      <c r="EB87" s="260"/>
      <c r="EC87" s="260"/>
      <c r="ED87" s="260"/>
      <c r="EE87" s="260"/>
      <c r="EF87" s="260"/>
      <c r="EG87" s="260"/>
      <c r="EH87" s="260"/>
      <c r="EI87" s="260"/>
      <c r="EJ87" s="260"/>
      <c r="EK87" s="260"/>
      <c r="EL87" s="260"/>
      <c r="EM87" s="260"/>
      <c r="EN87" s="260"/>
      <c r="EO87" s="260"/>
      <c r="EP87" s="260"/>
      <c r="EQ87" s="260"/>
      <c r="ER87" s="260"/>
      <c r="ES87" s="260"/>
      <c r="ET87" s="260"/>
      <c r="EU87" s="260"/>
      <c r="EV87" s="260"/>
      <c r="EW87" s="260"/>
      <c r="EX87" s="260"/>
      <c r="EY87" s="260"/>
      <c r="EZ87" s="260"/>
      <c r="FA87" s="260"/>
      <c r="FB87" s="260"/>
      <c r="FC87" s="260"/>
      <c r="FD87" s="260"/>
      <c r="FE87" s="260"/>
      <c r="FF87" s="260"/>
      <c r="FG87" s="260"/>
      <c r="FH87" s="260"/>
      <c r="FI87" s="260"/>
      <c r="FJ87" s="260"/>
      <c r="FK87" s="260"/>
      <c r="FL87" s="260"/>
      <c r="FM87" s="260"/>
      <c r="FN87" s="260"/>
    </row>
    <row r="88" spans="1:170" ht="19.899999999999999" customHeight="1">
      <c r="A88" s="261" t="s">
        <v>141</v>
      </c>
      <c r="B88" s="262" t="s">
        <v>140</v>
      </c>
      <c r="C88" s="263">
        <v>1.3644160299391861E-4</v>
      </c>
      <c r="D88" s="258">
        <v>1.3193482419684676E-4</v>
      </c>
      <c r="E88" s="258">
        <v>0</v>
      </c>
      <c r="F88" s="258">
        <v>0</v>
      </c>
      <c r="G88" s="258">
        <v>3.2666928002090682E-4</v>
      </c>
      <c r="H88" s="258">
        <v>0</v>
      </c>
      <c r="I88" s="258">
        <v>5.263157894736842E-4</v>
      </c>
      <c r="J88" s="258">
        <v>8.2056291908474282E-5</v>
      </c>
      <c r="K88" s="258">
        <v>1.9378467938324797E-4</v>
      </c>
      <c r="L88" s="258">
        <v>0</v>
      </c>
      <c r="M88" s="258">
        <v>0</v>
      </c>
      <c r="N88" s="258">
        <v>1.4439738159414709E-4</v>
      </c>
      <c r="O88" s="258">
        <v>2.0749757919490938E-4</v>
      </c>
      <c r="P88" s="258">
        <v>7.696155770192789E-5</v>
      </c>
      <c r="Q88" s="258">
        <v>3.6397893204299231E-4</v>
      </c>
      <c r="R88" s="258">
        <v>1.4693349789885097E-4</v>
      </c>
      <c r="S88" s="258">
        <v>2.3429080174312356E-4</v>
      </c>
      <c r="T88" s="258">
        <v>2.6175023658194462E-4</v>
      </c>
      <c r="U88" s="258">
        <v>1.3676148796498905E-4</v>
      </c>
      <c r="V88" s="258">
        <v>1.1889758162318978E-4</v>
      </c>
      <c r="W88" s="258">
        <v>2.545922069325458E-5</v>
      </c>
      <c r="X88" s="258">
        <v>8.0296561968871697E-5</v>
      </c>
      <c r="Y88" s="258">
        <v>8.1879125940330586E-5</v>
      </c>
      <c r="Z88" s="258">
        <v>0</v>
      </c>
      <c r="AA88" s="258">
        <v>2.3125915892459773E-4</v>
      </c>
      <c r="AB88" s="258">
        <v>2.4115727531889264E-4</v>
      </c>
      <c r="AC88" s="258">
        <v>1.6659992385766442E-5</v>
      </c>
      <c r="AD88" s="258">
        <v>1.4917765815939633E-4</v>
      </c>
      <c r="AE88" s="258">
        <v>1.780703039592467E-4</v>
      </c>
      <c r="AF88" s="258">
        <v>2.7181709729541987E-4</v>
      </c>
      <c r="AG88" s="258">
        <v>1.6515276630883568E-4</v>
      </c>
      <c r="AH88" s="258">
        <v>1.8433009834010745E-4</v>
      </c>
      <c r="AI88" s="258">
        <v>2.2331996391149384E-4</v>
      </c>
      <c r="AJ88" s="258">
        <v>0</v>
      </c>
      <c r="AK88" s="258">
        <v>2.9892015095467621E-4</v>
      </c>
      <c r="AL88" s="258">
        <v>3.0876681621272798E-5</v>
      </c>
      <c r="AM88" s="258">
        <v>7.1226158315399607E-5</v>
      </c>
      <c r="AN88" s="258">
        <v>9.7933601018509455E-5</v>
      </c>
      <c r="AO88" s="258">
        <v>1.2623871741463107E-4</v>
      </c>
      <c r="AP88" s="258">
        <v>0</v>
      </c>
      <c r="AQ88" s="258">
        <v>4.8418033855379054E-5</v>
      </c>
      <c r="AR88" s="258">
        <v>1.4583424479736333E-4</v>
      </c>
      <c r="AS88" s="258">
        <v>2.559167963311768E-4</v>
      </c>
      <c r="AT88" s="258">
        <v>1.4716389992080258E-4</v>
      </c>
      <c r="AU88" s="258">
        <v>2.0303720894046835E-4</v>
      </c>
      <c r="AV88" s="258">
        <v>3.5781315402168485E-4</v>
      </c>
      <c r="AW88" s="258">
        <v>5.1048015763627271E-5</v>
      </c>
      <c r="AX88" s="258">
        <v>9.6000000000000002E-5</v>
      </c>
      <c r="AY88" s="258">
        <v>1.6706204684419795E-4</v>
      </c>
      <c r="AZ88" s="258">
        <v>2.6096033402922753E-4</v>
      </c>
      <c r="BA88" s="258">
        <v>9.62854102265241E-5</v>
      </c>
      <c r="BB88" s="258">
        <v>9.4276919595929126E-5</v>
      </c>
      <c r="BC88" s="258">
        <v>1.8328250440623927E-4</v>
      </c>
      <c r="BD88" s="258">
        <v>7.3770340634547878E-5</v>
      </c>
      <c r="BE88" s="258">
        <v>1.0471277286403396E-4</v>
      </c>
      <c r="BF88" s="258">
        <v>5.5124613783174679E-5</v>
      </c>
      <c r="BG88" s="258">
        <v>1.0677091888695423E-4</v>
      </c>
      <c r="BH88" s="258">
        <v>8.8087294508858285E-5</v>
      </c>
      <c r="BI88" s="258">
        <v>1.0764451056754036E-3</v>
      </c>
      <c r="BJ88" s="258">
        <v>1.8078567326711614E-4</v>
      </c>
      <c r="BK88" s="258">
        <v>9.7404261863668208E-4</v>
      </c>
      <c r="BL88" s="258">
        <v>2.6725529721890307E-4</v>
      </c>
      <c r="BM88" s="258">
        <v>9.1818823257402309E-4</v>
      </c>
      <c r="BN88" s="258">
        <v>5.2975953235020589E-4</v>
      </c>
      <c r="BO88" s="258">
        <v>4.8704947923171066E-4</v>
      </c>
      <c r="BP88" s="258">
        <v>1.125951928570152E-3</v>
      </c>
      <c r="BQ88" s="258">
        <v>3.9326425426438657E-3</v>
      </c>
      <c r="BR88" s="258">
        <v>7.0109838747370876E-4</v>
      </c>
      <c r="BS88" s="258">
        <v>2.0792172358641454E-3</v>
      </c>
      <c r="BT88" s="258">
        <v>1.275200430489284E-3</v>
      </c>
      <c r="BU88" s="258">
        <v>7.5114690664101489E-3</v>
      </c>
      <c r="BV88" s="258">
        <v>4.5610544875119034E-4</v>
      </c>
      <c r="BW88" s="258">
        <v>4.2898575315735566E-4</v>
      </c>
      <c r="BX88" s="258">
        <v>0</v>
      </c>
      <c r="BY88" s="258">
        <v>8.6844708209693369E-4</v>
      </c>
      <c r="BZ88" s="258">
        <v>4.0165175620031574E-4</v>
      </c>
      <c r="CA88" s="258">
        <v>0</v>
      </c>
      <c r="CB88" s="258">
        <v>5.700101965967439E-4</v>
      </c>
      <c r="CC88" s="258">
        <v>0</v>
      </c>
      <c r="CD88" s="258">
        <v>3.099666189794945E-3</v>
      </c>
      <c r="CE88" s="258">
        <v>8.3123635072128649E-4</v>
      </c>
      <c r="CF88" s="258">
        <v>5.4323574491201519E-4</v>
      </c>
      <c r="CG88" s="258">
        <v>1.6510954488335245E-2</v>
      </c>
      <c r="CH88" s="258">
        <v>2.9341075661864593E-3</v>
      </c>
      <c r="CI88" s="258">
        <v>3.1214845293956683E-3</v>
      </c>
      <c r="CJ88" s="258">
        <v>8.5853739149594974E-4</v>
      </c>
      <c r="CK88" s="258">
        <v>1.888586956521739E-3</v>
      </c>
      <c r="CL88" s="258">
        <v>1.9917420012005018E-3</v>
      </c>
      <c r="CM88" s="258">
        <v>4.0944871084550218E-3</v>
      </c>
      <c r="CN88" s="258">
        <v>1.4961587317502763E-3</v>
      </c>
      <c r="CO88" s="258">
        <v>8.1646829870711032E-3</v>
      </c>
      <c r="CP88" s="258">
        <v>3.6739491666504026E-4</v>
      </c>
      <c r="CQ88" s="258">
        <v>4.4779179300149987E-3</v>
      </c>
      <c r="CR88" s="258">
        <v>3.3319164327900706E-3</v>
      </c>
      <c r="CS88" s="258">
        <v>1.6883410669653448E-3</v>
      </c>
      <c r="CT88" s="258">
        <v>5.9578217511960935E-3</v>
      </c>
      <c r="CU88" s="258">
        <v>1.2940067173522769E-3</v>
      </c>
      <c r="CV88" s="258">
        <v>1.8611359908804337E-4</v>
      </c>
      <c r="CW88" s="258">
        <v>9.441317642472529E-4</v>
      </c>
      <c r="CX88" s="258">
        <v>1.375499616220703E-3</v>
      </c>
      <c r="CY88" s="258">
        <v>1.3956067065593516E-3</v>
      </c>
      <c r="CZ88" s="258">
        <v>6.4675680389884686E-4</v>
      </c>
      <c r="DA88" s="258">
        <v>1.8392285631156739E-3</v>
      </c>
      <c r="DB88" s="258">
        <v>6.9634116660807484E-4</v>
      </c>
      <c r="DC88" s="258">
        <v>1.6271356154953377E-3</v>
      </c>
      <c r="DD88" s="258">
        <v>2.2199941124782263E-3</v>
      </c>
      <c r="DE88" s="258">
        <v>0</v>
      </c>
      <c r="DF88" s="259">
        <v>2.2198849970257853E-4</v>
      </c>
      <c r="DG88" s="260"/>
      <c r="DH88" s="3"/>
      <c r="DI88" s="3"/>
      <c r="DJ88" s="3"/>
      <c r="DK88" s="3"/>
      <c r="DL88" s="3"/>
      <c r="DM88" s="3"/>
      <c r="DN88" s="3"/>
      <c r="DO88" s="3"/>
      <c r="DP88" s="3"/>
      <c r="DQ88" s="260"/>
      <c r="DR88" s="260"/>
      <c r="DS88" s="260"/>
      <c r="DT88" s="260"/>
      <c r="DU88" s="260"/>
      <c r="DV88" s="260"/>
      <c r="DW88" s="260"/>
      <c r="DX88" s="260"/>
      <c r="DY88" s="260"/>
      <c r="DZ88" s="260"/>
      <c r="EA88" s="260"/>
      <c r="EB88" s="260"/>
      <c r="EC88" s="260"/>
      <c r="ED88" s="260"/>
      <c r="EE88" s="260"/>
      <c r="EF88" s="260"/>
      <c r="EG88" s="260"/>
      <c r="EH88" s="260"/>
      <c r="EI88" s="260"/>
      <c r="EJ88" s="260"/>
      <c r="EK88" s="260"/>
      <c r="EL88" s="260"/>
      <c r="EM88" s="260"/>
      <c r="EN88" s="260"/>
      <c r="EO88" s="260"/>
      <c r="EP88" s="260"/>
      <c r="EQ88" s="260"/>
      <c r="ER88" s="260"/>
      <c r="ES88" s="260"/>
      <c r="ET88" s="260"/>
      <c r="EU88" s="260"/>
      <c r="EV88" s="260"/>
      <c r="EW88" s="260"/>
      <c r="EX88" s="260"/>
      <c r="EY88" s="260"/>
      <c r="EZ88" s="260"/>
      <c r="FA88" s="260"/>
      <c r="FB88" s="260"/>
      <c r="FC88" s="260"/>
      <c r="FD88" s="260"/>
      <c r="FE88" s="260"/>
      <c r="FF88" s="260"/>
      <c r="FG88" s="260"/>
      <c r="FH88" s="260"/>
      <c r="FI88" s="260"/>
      <c r="FJ88" s="260"/>
      <c r="FK88" s="260"/>
      <c r="FL88" s="260"/>
      <c r="FM88" s="260"/>
      <c r="FN88" s="260"/>
    </row>
    <row r="89" spans="1:170" ht="19.899999999999999" customHeight="1">
      <c r="A89" s="261" t="s">
        <v>139</v>
      </c>
      <c r="B89" s="262" t="s">
        <v>138</v>
      </c>
      <c r="C89" s="263">
        <v>2.3389989084671761E-4</v>
      </c>
      <c r="D89" s="258">
        <v>2.6386964839369352E-4</v>
      </c>
      <c r="E89" s="258">
        <v>1.052262364082778E-3</v>
      </c>
      <c r="F89" s="258">
        <v>8.2304526748971192E-4</v>
      </c>
      <c r="G89" s="258">
        <v>3.4626943682216126E-3</v>
      </c>
      <c r="H89" s="258">
        <v>0</v>
      </c>
      <c r="I89" s="258">
        <v>1.3157894736842105E-3</v>
      </c>
      <c r="J89" s="258">
        <v>8.2831626950129157E-4</v>
      </c>
      <c r="K89" s="258">
        <v>4.3924527326869538E-4</v>
      </c>
      <c r="L89" s="258">
        <v>1.9462826002335538E-4</v>
      </c>
      <c r="M89" s="258">
        <v>0</v>
      </c>
      <c r="N89" s="258">
        <v>1.1070465922217944E-3</v>
      </c>
      <c r="O89" s="258">
        <v>1.2449854751694564E-3</v>
      </c>
      <c r="P89" s="258">
        <v>5.3873090391349523E-4</v>
      </c>
      <c r="Q89" s="258">
        <v>1.6914315077291996E-3</v>
      </c>
      <c r="R89" s="258">
        <v>8.9629433718299101E-4</v>
      </c>
      <c r="S89" s="258">
        <v>1.1948830888899302E-3</v>
      </c>
      <c r="T89" s="258">
        <v>1.550366785908441E-3</v>
      </c>
      <c r="U89" s="258">
        <v>5.4704595185995622E-4</v>
      </c>
      <c r="V89" s="258">
        <v>5.7070839179131094E-4</v>
      </c>
      <c r="W89" s="258">
        <v>1.2305290001739713E-4</v>
      </c>
      <c r="X89" s="258">
        <v>4.121890181068747E-4</v>
      </c>
      <c r="Y89" s="258">
        <v>4.0939562970165292E-4</v>
      </c>
      <c r="Z89" s="258">
        <v>8.7604029785370125E-4</v>
      </c>
      <c r="AA89" s="258">
        <v>7.2988222301406201E-3</v>
      </c>
      <c r="AB89" s="258">
        <v>1.2081163985782205E-3</v>
      </c>
      <c r="AC89" s="258">
        <v>9.1938476499229627E-5</v>
      </c>
      <c r="AD89" s="258">
        <v>7.7075123382354773E-4</v>
      </c>
      <c r="AE89" s="258">
        <v>8.7908124739374946E-4</v>
      </c>
      <c r="AF89" s="258">
        <v>1.5553978345237915E-3</v>
      </c>
      <c r="AG89" s="258">
        <v>4.9545829892650697E-4</v>
      </c>
      <c r="AH89" s="258">
        <v>1.8340844784840694E-3</v>
      </c>
      <c r="AI89" s="258">
        <v>1.4649789632593996E-3</v>
      </c>
      <c r="AJ89" s="258">
        <v>5.3078556263269638E-4</v>
      </c>
      <c r="AK89" s="258">
        <v>1.6253783208160519E-3</v>
      </c>
      <c r="AL89" s="258">
        <v>1.3276973097147302E-4</v>
      </c>
      <c r="AM89" s="258">
        <v>3.9428766210310493E-4</v>
      </c>
      <c r="AN89" s="258">
        <v>4.8966800509254722E-4</v>
      </c>
      <c r="AO89" s="258">
        <v>7.0693681752193396E-4</v>
      </c>
      <c r="AP89" s="258">
        <v>6.9827526010753435E-5</v>
      </c>
      <c r="AQ89" s="258">
        <v>7.5234175682973616E-4</v>
      </c>
      <c r="AR89" s="258">
        <v>8.0208834638549826E-4</v>
      </c>
      <c r="AS89" s="258">
        <v>1.412660715748096E-3</v>
      </c>
      <c r="AT89" s="258">
        <v>8.2876512060662513E-4</v>
      </c>
      <c r="AU89" s="258">
        <v>1.0730611369704191E-3</v>
      </c>
      <c r="AV89" s="258">
        <v>1.3884950693797454E-3</v>
      </c>
      <c r="AW89" s="258">
        <v>3.9817452295629269E-4</v>
      </c>
      <c r="AX89" s="258">
        <v>5.9199999999999997E-4</v>
      </c>
      <c r="AY89" s="258">
        <v>9.8752232134570331E-4</v>
      </c>
      <c r="AZ89" s="258">
        <v>1.2526096033402922E-3</v>
      </c>
      <c r="BA89" s="258">
        <v>5.3717123600060808E-4</v>
      </c>
      <c r="BB89" s="258">
        <v>5.2795074973720311E-4</v>
      </c>
      <c r="BC89" s="258">
        <v>9.8247947129391044E-4</v>
      </c>
      <c r="BD89" s="258">
        <v>4.2417945864865031E-4</v>
      </c>
      <c r="BE89" s="258">
        <v>6.7016174632981735E-4</v>
      </c>
      <c r="BF89" s="258">
        <v>5.1357765174657748E-4</v>
      </c>
      <c r="BG89" s="258">
        <v>6.356976247577121E-4</v>
      </c>
      <c r="BH89" s="258">
        <v>7.4874200332529538E-4</v>
      </c>
      <c r="BI89" s="258">
        <v>5.6447731151271165E-4</v>
      </c>
      <c r="BJ89" s="258">
        <v>1.180424101920582E-3</v>
      </c>
      <c r="BK89" s="258">
        <v>2.3923853791076402E-4</v>
      </c>
      <c r="BL89" s="258">
        <v>4.9173150420037766E-3</v>
      </c>
      <c r="BM89" s="258">
        <v>4.9085200161048358E-3</v>
      </c>
      <c r="BN89" s="258">
        <v>4.8226385013949782E-3</v>
      </c>
      <c r="BO89" s="258">
        <v>4.8187569355489027E-3</v>
      </c>
      <c r="BP89" s="258">
        <v>3.1923541269805077E-4</v>
      </c>
      <c r="BQ89" s="258">
        <v>1.1016406576937797E-3</v>
      </c>
      <c r="BR89" s="258">
        <v>1.1754734158141288E-3</v>
      </c>
      <c r="BS89" s="258">
        <v>6.7833286292219401E-3</v>
      </c>
      <c r="BT89" s="258">
        <v>9.7900928185077306E-3</v>
      </c>
      <c r="BU89" s="258">
        <v>1.1382769304300492E-2</v>
      </c>
      <c r="BV89" s="258">
        <v>4.3995908015198801E-3</v>
      </c>
      <c r="BW89" s="258">
        <v>2.5328632506994111E-3</v>
      </c>
      <c r="BX89" s="258">
        <v>0</v>
      </c>
      <c r="BY89" s="258">
        <v>3.5766567754698317E-3</v>
      </c>
      <c r="BZ89" s="258">
        <v>2.7749152353547363E-3</v>
      </c>
      <c r="CA89" s="258">
        <v>0</v>
      </c>
      <c r="CB89" s="258">
        <v>4.1263287936903733E-3</v>
      </c>
      <c r="CC89" s="258">
        <v>0</v>
      </c>
      <c r="CD89" s="258">
        <v>5.4623488099882949E-3</v>
      </c>
      <c r="CE89" s="258">
        <v>1.568014025224245E-3</v>
      </c>
      <c r="CF89" s="258">
        <v>1.5046767855102644E-3</v>
      </c>
      <c r="CG89" s="258">
        <v>2.688083920668743E-3</v>
      </c>
      <c r="CH89" s="258">
        <v>0.22922408017162071</v>
      </c>
      <c r="CI89" s="258">
        <v>4.1998155486414446E-2</v>
      </c>
      <c r="CJ89" s="258">
        <v>1.2686711044364168E-2</v>
      </c>
      <c r="CK89" s="258">
        <v>2.9266304347826087E-2</v>
      </c>
      <c r="CL89" s="258">
        <v>6.002510140604253E-3</v>
      </c>
      <c r="CM89" s="258">
        <v>6.5313959279265062E-3</v>
      </c>
      <c r="CN89" s="258">
        <v>8.1723971096411938E-4</v>
      </c>
      <c r="CO89" s="258">
        <v>1.7507519018694344E-2</v>
      </c>
      <c r="CP89" s="258">
        <v>1.9150417231198231E-3</v>
      </c>
      <c r="CQ89" s="258">
        <v>6.1719736288399496E-3</v>
      </c>
      <c r="CR89" s="258">
        <v>6.9067301015680073E-3</v>
      </c>
      <c r="CS89" s="258">
        <v>2.566995690868061E-3</v>
      </c>
      <c r="CT89" s="258">
        <v>1.1339212925220485E-2</v>
      </c>
      <c r="CU89" s="258">
        <v>2.8574141506038332E-3</v>
      </c>
      <c r="CV89" s="258">
        <v>4.1875559794809754E-3</v>
      </c>
      <c r="CW89" s="258">
        <v>2.5436737080622761E-3</v>
      </c>
      <c r="CX89" s="258">
        <v>3.4750476148351071E-3</v>
      </c>
      <c r="CY89" s="258">
        <v>5.7035068601398158E-3</v>
      </c>
      <c r="CZ89" s="258">
        <v>5.5444932414345739E-3</v>
      </c>
      <c r="DA89" s="258">
        <v>7.7275309309059676E-3</v>
      </c>
      <c r="DB89" s="258">
        <v>2.0169104987515438E-3</v>
      </c>
      <c r="DC89" s="258">
        <v>5.1525961157352362E-3</v>
      </c>
      <c r="DD89" s="258">
        <v>3.5568599588758818E-3</v>
      </c>
      <c r="DE89" s="258">
        <v>0</v>
      </c>
      <c r="DF89" s="259">
        <v>1.3252497909428692E-2</v>
      </c>
      <c r="DG89" s="260"/>
      <c r="DH89" s="3"/>
      <c r="DI89" s="3"/>
      <c r="DJ89" s="3"/>
      <c r="DK89" s="3"/>
      <c r="DL89" s="3"/>
      <c r="DM89" s="3"/>
      <c r="DN89" s="3"/>
      <c r="DO89" s="3"/>
      <c r="DP89" s="3"/>
      <c r="DQ89" s="260"/>
      <c r="DR89" s="260"/>
      <c r="DS89" s="260"/>
      <c r="DT89" s="260"/>
      <c r="DU89" s="260"/>
      <c r="DV89" s="260"/>
      <c r="DW89" s="260"/>
      <c r="DX89" s="260"/>
      <c r="DY89" s="260"/>
      <c r="DZ89" s="260"/>
      <c r="EA89" s="260"/>
      <c r="EB89" s="260"/>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0"/>
      <c r="FF89" s="260"/>
      <c r="FG89" s="260"/>
      <c r="FH89" s="260"/>
      <c r="FI89" s="260"/>
      <c r="FJ89" s="260"/>
      <c r="FK89" s="260"/>
      <c r="FL89" s="260"/>
      <c r="FM89" s="260"/>
      <c r="FN89" s="260"/>
    </row>
    <row r="90" spans="1:170" ht="19.899999999999999" customHeight="1">
      <c r="A90" s="261" t="s">
        <v>137</v>
      </c>
      <c r="B90" s="262" t="s">
        <v>136</v>
      </c>
      <c r="C90" s="263">
        <v>5.8474972711679402E-5</v>
      </c>
      <c r="D90" s="258">
        <v>0</v>
      </c>
      <c r="E90" s="258">
        <v>0</v>
      </c>
      <c r="F90" s="258">
        <v>0</v>
      </c>
      <c r="G90" s="258">
        <v>0</v>
      </c>
      <c r="H90" s="258">
        <v>0</v>
      </c>
      <c r="I90" s="258">
        <v>0</v>
      </c>
      <c r="J90" s="258">
        <v>5.8150128124115637E-6</v>
      </c>
      <c r="K90" s="258">
        <v>3.2297446563874659E-6</v>
      </c>
      <c r="L90" s="258">
        <v>0</v>
      </c>
      <c r="M90" s="258">
        <v>0</v>
      </c>
      <c r="N90" s="258">
        <v>0</v>
      </c>
      <c r="O90" s="258">
        <v>0</v>
      </c>
      <c r="P90" s="258">
        <v>0</v>
      </c>
      <c r="Q90" s="258">
        <v>1.0705262707146833E-5</v>
      </c>
      <c r="R90" s="258">
        <v>0</v>
      </c>
      <c r="S90" s="258">
        <v>1.1714540087156179E-5</v>
      </c>
      <c r="T90" s="258">
        <v>2.0134633583226507E-5</v>
      </c>
      <c r="U90" s="258">
        <v>0</v>
      </c>
      <c r="V90" s="258">
        <v>0</v>
      </c>
      <c r="W90" s="258">
        <v>4.2432034488757636E-6</v>
      </c>
      <c r="X90" s="258">
        <v>2.6765520656290566E-6</v>
      </c>
      <c r="Y90" s="258">
        <v>0</v>
      </c>
      <c r="Z90" s="258">
        <v>0</v>
      </c>
      <c r="AA90" s="258">
        <v>7.0793620078958486E-6</v>
      </c>
      <c r="AB90" s="258">
        <v>3.495032975636125E-6</v>
      </c>
      <c r="AC90" s="258">
        <v>1.2340735100567735E-6</v>
      </c>
      <c r="AD90" s="258">
        <v>1.2431471513283027E-5</v>
      </c>
      <c r="AE90" s="258">
        <v>1.3524326882980761E-5</v>
      </c>
      <c r="AF90" s="258">
        <v>1.5100949849745549E-5</v>
      </c>
      <c r="AG90" s="258">
        <v>0</v>
      </c>
      <c r="AH90" s="258">
        <v>0</v>
      </c>
      <c r="AI90" s="258">
        <v>8.9327985564597531E-6</v>
      </c>
      <c r="AJ90" s="258">
        <v>0</v>
      </c>
      <c r="AK90" s="258">
        <v>1.8682509434667263E-5</v>
      </c>
      <c r="AL90" s="258">
        <v>3.0876681621272798E-6</v>
      </c>
      <c r="AM90" s="258">
        <v>2.5437913684071286E-6</v>
      </c>
      <c r="AN90" s="258">
        <v>0</v>
      </c>
      <c r="AO90" s="258">
        <v>0</v>
      </c>
      <c r="AP90" s="258">
        <v>0</v>
      </c>
      <c r="AQ90" s="258">
        <v>7.4489282854429321E-6</v>
      </c>
      <c r="AR90" s="258">
        <v>1.4583424479736331E-5</v>
      </c>
      <c r="AS90" s="258">
        <v>1.3648895804329429E-5</v>
      </c>
      <c r="AT90" s="258">
        <v>9.6818355211054334E-6</v>
      </c>
      <c r="AU90" s="258">
        <v>1.2334036057131255E-5</v>
      </c>
      <c r="AV90" s="258">
        <v>4.5007943902098723E-6</v>
      </c>
      <c r="AW90" s="258">
        <v>1.0209603152725454E-5</v>
      </c>
      <c r="AX90" s="258">
        <v>5.3333333333333337E-6</v>
      </c>
      <c r="AY90" s="258">
        <v>0</v>
      </c>
      <c r="AZ90" s="258">
        <v>5.2192066805845514E-5</v>
      </c>
      <c r="BA90" s="258">
        <v>0</v>
      </c>
      <c r="BB90" s="258">
        <v>9.4276919595929126E-6</v>
      </c>
      <c r="BC90" s="258">
        <v>2.1311919117004569E-6</v>
      </c>
      <c r="BD90" s="258">
        <v>1.844258515863697E-5</v>
      </c>
      <c r="BE90" s="258">
        <v>0</v>
      </c>
      <c r="BF90" s="258">
        <v>1.1024922756634937E-5</v>
      </c>
      <c r="BG90" s="258">
        <v>8.2131476066887878E-7</v>
      </c>
      <c r="BH90" s="258">
        <v>1.1010911813607286E-5</v>
      </c>
      <c r="BI90" s="258">
        <v>8.7515862250032819E-6</v>
      </c>
      <c r="BJ90" s="258">
        <v>1.0634451368653891E-5</v>
      </c>
      <c r="BK90" s="258">
        <v>5.1265400980878002E-5</v>
      </c>
      <c r="BL90" s="258">
        <v>7.7531400217087918E-6</v>
      </c>
      <c r="BM90" s="258">
        <v>7.9726908761854395E-6</v>
      </c>
      <c r="BN90" s="258">
        <v>8.303440945927993E-6</v>
      </c>
      <c r="BO90" s="258">
        <v>4.9953792741713915E-5</v>
      </c>
      <c r="BP90" s="258">
        <v>1.8488537414945025E-6</v>
      </c>
      <c r="BQ90" s="258">
        <v>3.5767553821226613E-6</v>
      </c>
      <c r="BR90" s="258">
        <v>3.4880516789736758E-6</v>
      </c>
      <c r="BS90" s="258">
        <v>2.563740709379998E-4</v>
      </c>
      <c r="BT90" s="258">
        <v>8.7081254622601556E-5</v>
      </c>
      <c r="BU90" s="258">
        <v>2.9389294089674157E-4</v>
      </c>
      <c r="BV90" s="258">
        <v>5.9517636077351712E-5</v>
      </c>
      <c r="BW90" s="258">
        <v>4.1051268244723028E-6</v>
      </c>
      <c r="BX90" s="258">
        <v>0</v>
      </c>
      <c r="BY90" s="258">
        <v>3.4223541048466864E-4</v>
      </c>
      <c r="BZ90" s="258">
        <v>2.785176411608029E-5</v>
      </c>
      <c r="CA90" s="258">
        <v>0</v>
      </c>
      <c r="CB90" s="258">
        <v>7.7212536590793993E-5</v>
      </c>
      <c r="CC90" s="258">
        <v>0</v>
      </c>
      <c r="CD90" s="258">
        <v>4.3351974682446785E-5</v>
      </c>
      <c r="CE90" s="258">
        <v>1.8891735243665602E-5</v>
      </c>
      <c r="CF90" s="258">
        <v>2.3497101664845103E-4</v>
      </c>
      <c r="CG90" s="258">
        <v>7.649019286455772E-5</v>
      </c>
      <c r="CH90" s="258">
        <v>3.0734366964243637E-6</v>
      </c>
      <c r="CI90" s="258">
        <v>1.8718772486343505E-2</v>
      </c>
      <c r="CJ90" s="258">
        <v>1.5221009051426716E-5</v>
      </c>
      <c r="CK90" s="258">
        <v>6.7934782608695655E-6</v>
      </c>
      <c r="CL90" s="258">
        <v>9.094712334248868E-6</v>
      </c>
      <c r="CM90" s="258">
        <v>6.8613106132467891E-6</v>
      </c>
      <c r="CN90" s="258">
        <v>1.0328750227262706E-4</v>
      </c>
      <c r="CO90" s="258">
        <v>2.2114760865719173E-5</v>
      </c>
      <c r="CP90" s="258">
        <v>2.5337580459657948E-5</v>
      </c>
      <c r="CQ90" s="258">
        <v>3.2370491060349383E-5</v>
      </c>
      <c r="CR90" s="258">
        <v>6.9964964713896099E-5</v>
      </c>
      <c r="CS90" s="258">
        <v>7.4485635307294622E-5</v>
      </c>
      <c r="CT90" s="258">
        <v>2.9233264985136328E-4</v>
      </c>
      <c r="CU90" s="258">
        <v>7.441642726070261E-4</v>
      </c>
      <c r="CV90" s="258">
        <v>0.26336237480952435</v>
      </c>
      <c r="CW90" s="258">
        <v>2.5582925224764272E-5</v>
      </c>
      <c r="CX90" s="258">
        <v>3.4856246828382026E-5</v>
      </c>
      <c r="CY90" s="258">
        <v>3.6515189171621391E-3</v>
      </c>
      <c r="CZ90" s="258">
        <v>2.8970214647271444E-3</v>
      </c>
      <c r="DA90" s="258">
        <v>3.8966706845671058E-3</v>
      </c>
      <c r="DB90" s="258">
        <v>1.2281745495190965E-3</v>
      </c>
      <c r="DC90" s="258">
        <v>1.4602499113419696E-4</v>
      </c>
      <c r="DD90" s="258">
        <v>1.2173447276799844E-4</v>
      </c>
      <c r="DE90" s="258">
        <v>0</v>
      </c>
      <c r="DF90" s="259">
        <v>5.3492762743864069E-3</v>
      </c>
      <c r="DG90" s="260"/>
      <c r="DH90" s="3"/>
      <c r="DI90" s="3"/>
      <c r="DJ90" s="3"/>
      <c r="DK90" s="3"/>
      <c r="DL90" s="3"/>
      <c r="DM90" s="3"/>
      <c r="DN90" s="3"/>
      <c r="DO90" s="3"/>
      <c r="DP90" s="3"/>
      <c r="DQ90" s="260"/>
      <c r="DR90" s="260"/>
      <c r="DS90" s="260"/>
      <c r="DT90" s="260"/>
      <c r="DU90" s="260"/>
      <c r="DV90" s="260"/>
      <c r="DW90" s="260"/>
      <c r="DX90" s="260"/>
      <c r="DY90" s="260"/>
      <c r="DZ90" s="260"/>
      <c r="EA90" s="260"/>
      <c r="EB90" s="260"/>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0"/>
      <c r="FF90" s="260"/>
      <c r="FG90" s="260"/>
      <c r="FH90" s="260"/>
      <c r="FI90" s="260"/>
      <c r="FJ90" s="260"/>
      <c r="FK90" s="260"/>
      <c r="FL90" s="260"/>
      <c r="FM90" s="260"/>
      <c r="FN90" s="260"/>
    </row>
    <row r="91" spans="1:170" ht="19.899999999999999" customHeight="1">
      <c r="A91" s="261" t="s">
        <v>135</v>
      </c>
      <c r="B91" s="262" t="s">
        <v>134</v>
      </c>
      <c r="C91" s="263">
        <v>4.0737564322469982E-3</v>
      </c>
      <c r="D91" s="258">
        <v>2.6386964839369351E-3</v>
      </c>
      <c r="E91" s="258">
        <v>7.716590669940372E-3</v>
      </c>
      <c r="F91" s="258">
        <v>0</v>
      </c>
      <c r="G91" s="258">
        <v>9.8000784006272053E-4</v>
      </c>
      <c r="H91" s="258">
        <v>0</v>
      </c>
      <c r="I91" s="258">
        <v>2.631578947368421E-4</v>
      </c>
      <c r="J91" s="258">
        <v>2.0010105200042902E-3</v>
      </c>
      <c r="K91" s="258">
        <v>3.9951941399512959E-3</v>
      </c>
      <c r="L91" s="258">
        <v>7.7851304009342152E-4</v>
      </c>
      <c r="M91" s="258">
        <v>0</v>
      </c>
      <c r="N91" s="258">
        <v>1.6365036580670003E-3</v>
      </c>
      <c r="O91" s="258">
        <v>1.3833171946327292E-3</v>
      </c>
      <c r="P91" s="258">
        <v>1.308346480932774E-3</v>
      </c>
      <c r="Q91" s="258">
        <v>1.2846315248576201E-3</v>
      </c>
      <c r="R91" s="258">
        <v>2.1452290693232245E-3</v>
      </c>
      <c r="S91" s="258">
        <v>1.4584602408509442E-3</v>
      </c>
      <c r="T91" s="258">
        <v>1.5100975187419881E-3</v>
      </c>
      <c r="U91" s="258">
        <v>4.3763676148796497E-3</v>
      </c>
      <c r="V91" s="258">
        <v>3.3766913180985898E-3</v>
      </c>
      <c r="W91" s="258">
        <v>9.0380233461053762E-4</v>
      </c>
      <c r="X91" s="258">
        <v>3.8033804852588894E-3</v>
      </c>
      <c r="Y91" s="258">
        <v>4.1758354229568598E-3</v>
      </c>
      <c r="Z91" s="258">
        <v>4.3802014892685063E-4</v>
      </c>
      <c r="AA91" s="258">
        <v>8.6910967583601374E-3</v>
      </c>
      <c r="AB91" s="258">
        <v>4.2872404501136472E-3</v>
      </c>
      <c r="AC91" s="258">
        <v>3.8379686162765659E-4</v>
      </c>
      <c r="AD91" s="258">
        <v>4.8482738901803806E-4</v>
      </c>
      <c r="AE91" s="258">
        <v>1.8641030553708483E-3</v>
      </c>
      <c r="AF91" s="258">
        <v>2.2047386780628501E-3</v>
      </c>
      <c r="AG91" s="258">
        <v>6.6061106523534266E-3</v>
      </c>
      <c r="AH91" s="258">
        <v>2.9769310881927356E-3</v>
      </c>
      <c r="AI91" s="258">
        <v>1.9294844881953066E-3</v>
      </c>
      <c r="AJ91" s="258">
        <v>4.7770700636942673E-3</v>
      </c>
      <c r="AK91" s="258">
        <v>3.0639315472854316E-3</v>
      </c>
      <c r="AL91" s="258">
        <v>1.324609641552603E-3</v>
      </c>
      <c r="AM91" s="258">
        <v>1.1218119934675438E-3</v>
      </c>
      <c r="AN91" s="258">
        <v>4.2764339111415793E-3</v>
      </c>
      <c r="AO91" s="258">
        <v>3.4841886006438173E-3</v>
      </c>
      <c r="AP91" s="258">
        <v>6.9827526010753441E-4</v>
      </c>
      <c r="AQ91" s="258">
        <v>9.5718728467941673E-4</v>
      </c>
      <c r="AR91" s="258">
        <v>9.7563109769436065E-3</v>
      </c>
      <c r="AS91" s="258">
        <v>1.917669860508285E-3</v>
      </c>
      <c r="AT91" s="258">
        <v>3.8940342465886052E-3</v>
      </c>
      <c r="AU91" s="258">
        <v>6.4402643658313047E-3</v>
      </c>
      <c r="AV91" s="258">
        <v>4.5795582920385445E-3</v>
      </c>
      <c r="AW91" s="258">
        <v>3.9409068169520252E-3</v>
      </c>
      <c r="AX91" s="258">
        <v>5.1359999999999999E-3</v>
      </c>
      <c r="AY91" s="258">
        <v>9.6042114485764465E-3</v>
      </c>
      <c r="AZ91" s="258">
        <v>3.6534446764091859E-4</v>
      </c>
      <c r="BA91" s="258">
        <v>1.1224851771144783E-2</v>
      </c>
      <c r="BB91" s="258">
        <v>3.648516788362457E-3</v>
      </c>
      <c r="BC91" s="258">
        <v>5.3940467285138556E-3</v>
      </c>
      <c r="BD91" s="258">
        <v>3.8698691191206579E-2</v>
      </c>
      <c r="BE91" s="258">
        <v>1.5288064838148957E-3</v>
      </c>
      <c r="BF91" s="258">
        <v>9.8673058671882685E-4</v>
      </c>
      <c r="BG91" s="258">
        <v>1.5128617891520747E-3</v>
      </c>
      <c r="BH91" s="258">
        <v>2.1030841563989913E-3</v>
      </c>
      <c r="BI91" s="258">
        <v>2.568590557038463E-3</v>
      </c>
      <c r="BJ91" s="258">
        <v>2.6160750366888571E-3</v>
      </c>
      <c r="BK91" s="258">
        <v>6.8353867974504012E-5</v>
      </c>
      <c r="BL91" s="258">
        <v>1.6947451953335218E-3</v>
      </c>
      <c r="BM91" s="258">
        <v>2.0463239915542628E-3</v>
      </c>
      <c r="BN91" s="258">
        <v>2.2037332270492893E-3</v>
      </c>
      <c r="BO91" s="258">
        <v>3.0596698054299772E-3</v>
      </c>
      <c r="BP91" s="258">
        <v>1.0654944112232818E-2</v>
      </c>
      <c r="BQ91" s="258">
        <v>1.2869165864877335E-2</v>
      </c>
      <c r="BR91" s="258">
        <v>3.2135420118384474E-2</v>
      </c>
      <c r="BS91" s="258">
        <v>3.4998588766581994E-3</v>
      </c>
      <c r="BT91" s="258">
        <v>1.3420852674830553E-2</v>
      </c>
      <c r="BU91" s="258">
        <v>3.7561569665903467E-2</v>
      </c>
      <c r="BV91" s="258">
        <v>3.5286297508037826E-3</v>
      </c>
      <c r="BW91" s="258">
        <v>3.0405306013258191E-3</v>
      </c>
      <c r="BX91" s="258">
        <v>0</v>
      </c>
      <c r="BY91" s="258">
        <v>4.8269040553907024E-4</v>
      </c>
      <c r="BZ91" s="258">
        <v>2.6708375904999099E-3</v>
      </c>
      <c r="CA91" s="258">
        <v>0</v>
      </c>
      <c r="CB91" s="258">
        <v>2.1029061436198598E-3</v>
      </c>
      <c r="CC91" s="258">
        <v>0</v>
      </c>
      <c r="CD91" s="258">
        <v>3.749945810031647E-3</v>
      </c>
      <c r="CE91" s="258">
        <v>9.4723160511739329E-3</v>
      </c>
      <c r="CF91" s="258">
        <v>1.5740902418045773E-2</v>
      </c>
      <c r="CG91" s="258">
        <v>2.1854340818445064E-3</v>
      </c>
      <c r="CH91" s="258">
        <v>2.2251681682112393E-2</v>
      </c>
      <c r="CI91" s="258">
        <v>3.253235499792239E-3</v>
      </c>
      <c r="CJ91" s="258">
        <v>2.488707460903751E-2</v>
      </c>
      <c r="CK91" s="258">
        <v>5.0859374999999998E-2</v>
      </c>
      <c r="CL91" s="258">
        <v>1.1468432253487822E-2</v>
      </c>
      <c r="CM91" s="258">
        <v>1.3739202727142259E-2</v>
      </c>
      <c r="CN91" s="258">
        <v>5.2120927316403444E-3</v>
      </c>
      <c r="CO91" s="258">
        <v>3.3873742927612749E-2</v>
      </c>
      <c r="CP91" s="258">
        <v>5.8375730980636271E-3</v>
      </c>
      <c r="CQ91" s="258">
        <v>1.1351252198495851E-2</v>
      </c>
      <c r="CR91" s="258">
        <v>3.717383785553423E-3</v>
      </c>
      <c r="CS91" s="258">
        <v>9.614164409108214E-4</v>
      </c>
      <c r="CT91" s="258">
        <v>2.7956882992827555E-2</v>
      </c>
      <c r="CU91" s="258">
        <v>1.0716407166059042E-2</v>
      </c>
      <c r="CV91" s="258">
        <v>3.2686200839837616E-3</v>
      </c>
      <c r="CW91" s="258">
        <v>2.1038910411032333E-3</v>
      </c>
      <c r="CX91" s="258">
        <v>1.5894208165833042E-2</v>
      </c>
      <c r="CY91" s="258">
        <v>1.4121755533038918E-2</v>
      </c>
      <c r="CZ91" s="258">
        <v>7.5037605151948993E-4</v>
      </c>
      <c r="DA91" s="258">
        <v>3.6022555661775914E-4</v>
      </c>
      <c r="DB91" s="258">
        <v>1.2173575993581943E-2</v>
      </c>
      <c r="DC91" s="258">
        <v>6.2582139057512989E-4</v>
      </c>
      <c r="DD91" s="258">
        <v>4.4222813925538342E-3</v>
      </c>
      <c r="DE91" s="258">
        <v>0</v>
      </c>
      <c r="DF91" s="259">
        <v>2.9074027776580429E-3</v>
      </c>
      <c r="DG91" s="260"/>
      <c r="DH91" s="3"/>
      <c r="DI91" s="3"/>
      <c r="DJ91" s="3"/>
      <c r="DK91" s="3"/>
      <c r="DL91" s="3"/>
      <c r="DM91" s="3"/>
      <c r="DN91" s="3"/>
      <c r="DO91" s="3"/>
      <c r="DP91" s="3"/>
      <c r="DQ91" s="260"/>
      <c r="DR91" s="260"/>
      <c r="DS91" s="260"/>
      <c r="DT91" s="260"/>
      <c r="DU91" s="260"/>
      <c r="DV91" s="260"/>
      <c r="DW91" s="260"/>
      <c r="DX91" s="260"/>
      <c r="DY91" s="260"/>
      <c r="DZ91" s="260"/>
      <c r="EA91" s="260"/>
      <c r="EB91" s="260"/>
      <c r="EC91" s="260"/>
      <c r="ED91" s="260"/>
      <c r="EE91" s="260"/>
      <c r="EF91" s="260"/>
      <c r="EG91" s="260"/>
      <c r="EH91" s="260"/>
      <c r="EI91" s="260"/>
      <c r="EJ91" s="260"/>
      <c r="EK91" s="260"/>
      <c r="EL91" s="260"/>
      <c r="EM91" s="260"/>
      <c r="EN91" s="260"/>
      <c r="EO91" s="260"/>
      <c r="EP91" s="260"/>
      <c r="EQ91" s="260"/>
      <c r="ER91" s="260"/>
      <c r="ES91" s="260"/>
      <c r="ET91" s="260"/>
      <c r="EU91" s="260"/>
      <c r="EV91" s="260"/>
      <c r="EW91" s="260"/>
      <c r="EX91" s="260"/>
      <c r="EY91" s="260"/>
      <c r="EZ91" s="260"/>
      <c r="FA91" s="260"/>
      <c r="FB91" s="260"/>
      <c r="FC91" s="260"/>
      <c r="FD91" s="260"/>
      <c r="FE91" s="260"/>
      <c r="FF91" s="260"/>
      <c r="FG91" s="260"/>
      <c r="FH91" s="260"/>
      <c r="FI91" s="260"/>
      <c r="FJ91" s="260"/>
      <c r="FK91" s="260"/>
      <c r="FL91" s="260"/>
      <c r="FM91" s="260"/>
      <c r="FN91" s="260"/>
    </row>
    <row r="92" spans="1:170" ht="19.899999999999999" customHeight="1">
      <c r="A92" s="261" t="s">
        <v>133</v>
      </c>
      <c r="B92" s="262" t="s">
        <v>132</v>
      </c>
      <c r="C92" s="263">
        <v>3.8983315141119603E-5</v>
      </c>
      <c r="D92" s="258">
        <v>0</v>
      </c>
      <c r="E92" s="258">
        <v>3.5075412136092597E-4</v>
      </c>
      <c r="F92" s="258">
        <v>0</v>
      </c>
      <c r="G92" s="258">
        <v>1.960015680125441E-4</v>
      </c>
      <c r="H92" s="258">
        <v>0</v>
      </c>
      <c r="I92" s="258">
        <v>0</v>
      </c>
      <c r="J92" s="258">
        <v>8.0441010571693291E-4</v>
      </c>
      <c r="K92" s="258">
        <v>2.3900110457267249E-4</v>
      </c>
      <c r="L92" s="258">
        <v>0</v>
      </c>
      <c r="M92" s="258">
        <v>0</v>
      </c>
      <c r="N92" s="258">
        <v>9.6264921062764726E-5</v>
      </c>
      <c r="O92" s="258">
        <v>0</v>
      </c>
      <c r="P92" s="258">
        <v>3.0784623080771156E-4</v>
      </c>
      <c r="Q92" s="258">
        <v>2.8904209309296448E-4</v>
      </c>
      <c r="R92" s="258">
        <v>5.8773399159540388E-4</v>
      </c>
      <c r="S92" s="258">
        <v>2.3429080174312356E-4</v>
      </c>
      <c r="T92" s="258">
        <v>2.8188487016517113E-4</v>
      </c>
      <c r="U92" s="258">
        <v>4.1028446389496716E-4</v>
      </c>
      <c r="V92" s="258">
        <v>4.0425177751884526E-4</v>
      </c>
      <c r="W92" s="258">
        <v>2.8429463107467612E-4</v>
      </c>
      <c r="X92" s="258">
        <v>7.8422975522931355E-4</v>
      </c>
      <c r="Y92" s="258">
        <v>7.9832147791822317E-4</v>
      </c>
      <c r="Z92" s="258">
        <v>0</v>
      </c>
      <c r="AA92" s="258">
        <v>2.6170041555854985E-3</v>
      </c>
      <c r="AB92" s="258">
        <v>4.0076378120627566E-4</v>
      </c>
      <c r="AC92" s="258">
        <v>1.1353476292522316E-4</v>
      </c>
      <c r="AD92" s="258">
        <v>1.4917765815939633E-4</v>
      </c>
      <c r="AE92" s="258">
        <v>3.7417304376246771E-4</v>
      </c>
      <c r="AF92" s="258">
        <v>3.9262469609338427E-4</v>
      </c>
      <c r="AG92" s="258">
        <v>0</v>
      </c>
      <c r="AH92" s="258">
        <v>3.8709320651422567E-4</v>
      </c>
      <c r="AI92" s="258">
        <v>2.5011835958087307E-4</v>
      </c>
      <c r="AJ92" s="258">
        <v>1.8577494692144374E-3</v>
      </c>
      <c r="AK92" s="258">
        <v>5.6047528304001791E-4</v>
      </c>
      <c r="AL92" s="258">
        <v>6.4841031404672873E-5</v>
      </c>
      <c r="AM92" s="258">
        <v>1.4499610799920633E-4</v>
      </c>
      <c r="AN92" s="258">
        <v>6.5289067345672961E-5</v>
      </c>
      <c r="AO92" s="258">
        <v>1.1361484567316795E-4</v>
      </c>
      <c r="AP92" s="258">
        <v>0</v>
      </c>
      <c r="AQ92" s="258">
        <v>4.0969105569936128E-5</v>
      </c>
      <c r="AR92" s="258">
        <v>2.0416794271630863E-4</v>
      </c>
      <c r="AS92" s="258">
        <v>2.013212131138591E-4</v>
      </c>
      <c r="AT92" s="258">
        <v>1.3186659979745601E-3</v>
      </c>
      <c r="AU92" s="258">
        <v>5.2941477845224925E-4</v>
      </c>
      <c r="AV92" s="258">
        <v>2.182885279251788E-4</v>
      </c>
      <c r="AW92" s="258">
        <v>2.2461126935995998E-4</v>
      </c>
      <c r="AX92" s="258">
        <v>2.7733333333333332E-4</v>
      </c>
      <c r="AY92" s="258">
        <v>2.227493957922639E-4</v>
      </c>
      <c r="AZ92" s="258">
        <v>4.6972860125260959E-4</v>
      </c>
      <c r="BA92" s="258">
        <v>1.3682663558506057E-4</v>
      </c>
      <c r="BB92" s="258">
        <v>1.6969845527267243E-4</v>
      </c>
      <c r="BC92" s="258">
        <v>1.8115131249453882E-4</v>
      </c>
      <c r="BD92" s="258">
        <v>1.2295056772424647E-4</v>
      </c>
      <c r="BE92" s="258">
        <v>1.5357873353391647E-4</v>
      </c>
      <c r="BF92" s="258">
        <v>4.8142162703972553E-4</v>
      </c>
      <c r="BG92" s="258">
        <v>1.0594960412628536E-4</v>
      </c>
      <c r="BH92" s="258">
        <v>2.5765533643841046E-3</v>
      </c>
      <c r="BI92" s="258">
        <v>6.7387213932525267E-4</v>
      </c>
      <c r="BJ92" s="258">
        <v>5.8489482527596397E-4</v>
      </c>
      <c r="BK92" s="258">
        <v>5.1265400980878002E-5</v>
      </c>
      <c r="BL92" s="258">
        <v>1.2724270976804429E-4</v>
      </c>
      <c r="BM92" s="258">
        <v>1.2756305401896703E-4</v>
      </c>
      <c r="BN92" s="258">
        <v>1.2787299056729107E-4</v>
      </c>
      <c r="BO92" s="258">
        <v>1.2488448185428479E-4</v>
      </c>
      <c r="BP92" s="258">
        <v>1.910482199544319E-5</v>
      </c>
      <c r="BQ92" s="258">
        <v>5.5439708422901249E-5</v>
      </c>
      <c r="BR92" s="258">
        <v>2.7555608263892038E-4</v>
      </c>
      <c r="BS92" s="258">
        <v>5.9742214695643998E-4</v>
      </c>
      <c r="BT92" s="258">
        <v>1.2411721090919033E-2</v>
      </c>
      <c r="BU92" s="258">
        <v>3.3384306961822883E-3</v>
      </c>
      <c r="BV92" s="258">
        <v>1.0135676638915342E-4</v>
      </c>
      <c r="BW92" s="258">
        <v>6.5682029191556845E-4</v>
      </c>
      <c r="BX92" s="258">
        <v>0</v>
      </c>
      <c r="BY92" s="258">
        <v>1.5905044510385756E-3</v>
      </c>
      <c r="BZ92" s="258">
        <v>1.0422423308701625E-3</v>
      </c>
      <c r="CA92" s="258">
        <v>0</v>
      </c>
      <c r="CB92" s="258">
        <v>3.0203727548751768E-4</v>
      </c>
      <c r="CC92" s="258">
        <v>0</v>
      </c>
      <c r="CD92" s="258">
        <v>2.5144145315819134E-3</v>
      </c>
      <c r="CE92" s="258">
        <v>7.4811271564915777E-4</v>
      </c>
      <c r="CF92" s="258">
        <v>6.4239782533246248E-4</v>
      </c>
      <c r="CG92" s="258">
        <v>1.9559635032508332E-3</v>
      </c>
      <c r="CH92" s="258">
        <v>2.5112026767584669E-2</v>
      </c>
      <c r="CI92" s="258">
        <v>1.1695432295203251E-2</v>
      </c>
      <c r="CJ92" s="258">
        <v>1.7462483836738006E-2</v>
      </c>
      <c r="CK92" s="258">
        <v>0.11244565217391304</v>
      </c>
      <c r="CL92" s="258">
        <v>1.0677192280408171E-2</v>
      </c>
      <c r="CM92" s="258">
        <v>2.8914706475990843E-3</v>
      </c>
      <c r="CN92" s="258">
        <v>1.9630665636610406E-4</v>
      </c>
      <c r="CO92" s="258">
        <v>1.6243508667251768E-3</v>
      </c>
      <c r="CP92" s="258">
        <v>5.272955933496384E-5</v>
      </c>
      <c r="CQ92" s="258">
        <v>1.0034852228708309E-3</v>
      </c>
      <c r="CR92" s="258">
        <v>7.3529217633283258E-4</v>
      </c>
      <c r="CS92" s="258">
        <v>3.7242817653647311E-5</v>
      </c>
      <c r="CT92" s="258">
        <v>5.0231807439248335E-4</v>
      </c>
      <c r="CU92" s="258">
        <v>4.844796481008354E-3</v>
      </c>
      <c r="CV92" s="258">
        <v>0.2167292861380265</v>
      </c>
      <c r="CW92" s="258">
        <v>2.6460054089613334E-3</v>
      </c>
      <c r="CX92" s="258">
        <v>1.5505020140900969E-2</v>
      </c>
      <c r="CY92" s="258">
        <v>6.2961617629252939E-3</v>
      </c>
      <c r="CZ92" s="258">
        <v>8.5295910666392648E-3</v>
      </c>
      <c r="DA92" s="258">
        <v>4.5824847250509164E-3</v>
      </c>
      <c r="DB92" s="258">
        <v>1.394935864499671E-3</v>
      </c>
      <c r="DC92" s="258">
        <v>3.3794355091057013E-3</v>
      </c>
      <c r="DD92" s="258">
        <v>1.0004360307479144E-3</v>
      </c>
      <c r="DE92" s="258">
        <v>0</v>
      </c>
      <c r="DF92" s="259">
        <v>2.1780735708682122E-2</v>
      </c>
      <c r="DG92" s="260"/>
      <c r="DH92" s="3"/>
      <c r="DI92" s="3"/>
      <c r="DJ92" s="3"/>
      <c r="DK92" s="3"/>
      <c r="DL92" s="3"/>
      <c r="DM92" s="3"/>
      <c r="DN92" s="3"/>
      <c r="DO92" s="3"/>
      <c r="DP92" s="3"/>
      <c r="DQ92" s="260"/>
      <c r="DR92" s="260"/>
      <c r="DS92" s="260"/>
      <c r="DT92" s="260"/>
      <c r="DU92" s="260"/>
      <c r="DV92" s="260"/>
      <c r="DW92" s="260"/>
      <c r="DX92" s="260"/>
      <c r="DY92" s="260"/>
      <c r="DZ92" s="260"/>
      <c r="EA92" s="260"/>
      <c r="EB92" s="260"/>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0"/>
      <c r="FF92" s="260"/>
      <c r="FG92" s="260"/>
      <c r="FH92" s="260"/>
      <c r="FI92" s="260"/>
      <c r="FJ92" s="260"/>
      <c r="FK92" s="260"/>
      <c r="FL92" s="260"/>
      <c r="FM92" s="260"/>
      <c r="FN92" s="260"/>
    </row>
    <row r="93" spans="1:170" ht="19.899999999999999" customHeight="1">
      <c r="A93" s="261" t="s">
        <v>131</v>
      </c>
      <c r="B93" s="262" t="s">
        <v>130</v>
      </c>
      <c r="C93" s="263">
        <v>6.2373304225791365E-4</v>
      </c>
      <c r="D93" s="258">
        <v>5.2773929678738704E-4</v>
      </c>
      <c r="E93" s="258">
        <v>2.4552788495264821E-3</v>
      </c>
      <c r="F93" s="258">
        <v>8.2304526748971192E-4</v>
      </c>
      <c r="G93" s="258">
        <v>8.4934012805435778E-4</v>
      </c>
      <c r="H93" s="258">
        <v>0</v>
      </c>
      <c r="I93" s="258">
        <v>1.5789473684210526E-3</v>
      </c>
      <c r="J93" s="258">
        <v>7.973028678350966E-4</v>
      </c>
      <c r="K93" s="258">
        <v>4.6831297517618256E-4</v>
      </c>
      <c r="L93" s="258">
        <v>1.9462826002335538E-4</v>
      </c>
      <c r="M93" s="258">
        <v>0</v>
      </c>
      <c r="N93" s="258">
        <v>7.2198690797073547E-4</v>
      </c>
      <c r="O93" s="258">
        <v>1.3141513349010929E-3</v>
      </c>
      <c r="P93" s="258">
        <v>6.1569246161542312E-4</v>
      </c>
      <c r="Q93" s="258">
        <v>1.1026420588361239E-3</v>
      </c>
      <c r="R93" s="258">
        <v>2.2040024684827648E-4</v>
      </c>
      <c r="S93" s="258">
        <v>8.4344688627524479E-4</v>
      </c>
      <c r="T93" s="258">
        <v>1.3825781727148869E-3</v>
      </c>
      <c r="U93" s="258">
        <v>4.9234135667396064E-3</v>
      </c>
      <c r="V93" s="258">
        <v>9.9873968563479417E-4</v>
      </c>
      <c r="W93" s="258">
        <v>1.4002571381290017E-4</v>
      </c>
      <c r="X93" s="258">
        <v>4.9516213214137548E-4</v>
      </c>
      <c r="Y93" s="258">
        <v>1.4328847039557851E-4</v>
      </c>
      <c r="Z93" s="258">
        <v>0</v>
      </c>
      <c r="AA93" s="258">
        <v>1.7226447552546565E-3</v>
      </c>
      <c r="AB93" s="258">
        <v>7.5143208976176693E-4</v>
      </c>
      <c r="AC93" s="258">
        <v>1.0921550564002446E-4</v>
      </c>
      <c r="AD93" s="258">
        <v>4.3510150296490596E-4</v>
      </c>
      <c r="AE93" s="258">
        <v>3.1105951830855751E-4</v>
      </c>
      <c r="AF93" s="258">
        <v>1.4647921354253182E-3</v>
      </c>
      <c r="AG93" s="258">
        <v>9.9091659785301395E-4</v>
      </c>
      <c r="AH93" s="258">
        <v>3.3179417701219342E-4</v>
      </c>
      <c r="AI93" s="258">
        <v>4.198415321536084E-4</v>
      </c>
      <c r="AJ93" s="258">
        <v>1.0615711252653928E-3</v>
      </c>
      <c r="AK93" s="258">
        <v>7.659828868213579E-4</v>
      </c>
      <c r="AL93" s="258">
        <v>3.0567914805060069E-4</v>
      </c>
      <c r="AM93" s="258">
        <v>1.0175165473628515E-4</v>
      </c>
      <c r="AN93" s="258">
        <v>2.2851173570985538E-4</v>
      </c>
      <c r="AO93" s="258">
        <v>4.4183551095120871E-4</v>
      </c>
      <c r="AP93" s="258">
        <v>1.745688150268836E-4</v>
      </c>
      <c r="AQ93" s="258">
        <v>3.5009962941581779E-4</v>
      </c>
      <c r="AR93" s="258">
        <v>5.6875355470971693E-4</v>
      </c>
      <c r="AS93" s="258">
        <v>6.9950590997188322E-4</v>
      </c>
      <c r="AT93" s="258">
        <v>5.2281911813969345E-4</v>
      </c>
      <c r="AU93" s="258">
        <v>5.9013618673351082E-4</v>
      </c>
      <c r="AV93" s="258">
        <v>9.1591165840770893E-4</v>
      </c>
      <c r="AW93" s="258">
        <v>6.9425301438533085E-4</v>
      </c>
      <c r="AX93" s="258">
        <v>1.024E-3</v>
      </c>
      <c r="AY93" s="258">
        <v>1.0469221602236404E-3</v>
      </c>
      <c r="AZ93" s="258">
        <v>8.3507306889352823E-4</v>
      </c>
      <c r="BA93" s="258">
        <v>1.0135306339634116E-3</v>
      </c>
      <c r="BB93" s="258">
        <v>8.2020920048458338E-4</v>
      </c>
      <c r="BC93" s="258">
        <v>1.0741207234970301E-3</v>
      </c>
      <c r="BD93" s="258">
        <v>2.0040942539052173E-3</v>
      </c>
      <c r="BE93" s="258">
        <v>2.0244469420379897E-4</v>
      </c>
      <c r="BF93" s="258">
        <v>2.2692966007406912E-4</v>
      </c>
      <c r="BG93" s="258">
        <v>2.2339761490193502E-4</v>
      </c>
      <c r="BH93" s="258">
        <v>1.5305167420914126E-3</v>
      </c>
      <c r="BI93" s="258">
        <v>1.5052728307005645E-3</v>
      </c>
      <c r="BJ93" s="258">
        <v>1.8929323436203927E-3</v>
      </c>
      <c r="BK93" s="258">
        <v>1.4525196944582101E-3</v>
      </c>
      <c r="BL93" s="258">
        <v>1.5205275783751243E-3</v>
      </c>
      <c r="BM93" s="258">
        <v>1.3566862307642224E-3</v>
      </c>
      <c r="BN93" s="258">
        <v>1.4647269828616978E-3</v>
      </c>
      <c r="BO93" s="258">
        <v>1.3398320838938268E-3</v>
      </c>
      <c r="BP93" s="258">
        <v>2.1385074943286412E-4</v>
      </c>
      <c r="BQ93" s="258">
        <v>2.5573800982177028E-4</v>
      </c>
      <c r="BR93" s="258">
        <v>1.3463879480838388E-3</v>
      </c>
      <c r="BS93" s="258">
        <v>1.4229936964907329E-3</v>
      </c>
      <c r="BT93" s="258">
        <v>1.9679444481334627E-3</v>
      </c>
      <c r="BU93" s="258">
        <v>2.8278897762672095E-3</v>
      </c>
      <c r="BV93" s="258">
        <v>9.8940703934528233E-4</v>
      </c>
      <c r="BW93" s="258">
        <v>5.9387501394032654E-4</v>
      </c>
      <c r="BX93" s="258">
        <v>0</v>
      </c>
      <c r="BY93" s="258">
        <v>2.2413452027695352E-3</v>
      </c>
      <c r="BZ93" s="258">
        <v>1.5538352612129004E-3</v>
      </c>
      <c r="CA93" s="258">
        <v>0</v>
      </c>
      <c r="CB93" s="258">
        <v>4.0877225253949762E-4</v>
      </c>
      <c r="CC93" s="258">
        <v>0</v>
      </c>
      <c r="CD93" s="258">
        <v>3.099666189794945E-3</v>
      </c>
      <c r="CE93" s="258">
        <v>2.3803586407018656E-3</v>
      </c>
      <c r="CF93" s="258">
        <v>8.5581186797646842E-4</v>
      </c>
      <c r="CG93" s="258">
        <v>3.0268262033546411E-3</v>
      </c>
      <c r="CH93" s="258">
        <v>3.3940985917513058E-3</v>
      </c>
      <c r="CI93" s="258">
        <v>0.14026411002219497</v>
      </c>
      <c r="CJ93" s="258">
        <v>4.5094051339738721E-3</v>
      </c>
      <c r="CK93" s="258">
        <v>5.859375E-3</v>
      </c>
      <c r="CL93" s="258">
        <v>8.5826800298306569E-2</v>
      </c>
      <c r="CM93" s="258">
        <v>5.439303988651392E-3</v>
      </c>
      <c r="CN93" s="258">
        <v>2.9566802551140906E-3</v>
      </c>
      <c r="CO93" s="258">
        <v>1.6069625939660527E-2</v>
      </c>
      <c r="CP93" s="258">
        <v>2.7460458822494158E-3</v>
      </c>
      <c r="CQ93" s="258">
        <v>4.7476720221845767E-3</v>
      </c>
      <c r="CR93" s="258">
        <v>1.0716520444290728E-2</v>
      </c>
      <c r="CS93" s="258">
        <v>1.7779997020574588E-3</v>
      </c>
      <c r="CT93" s="258">
        <v>2.1192058433591079E-2</v>
      </c>
      <c r="CU93" s="258">
        <v>1.1063094972585165E-3</v>
      </c>
      <c r="CV93" s="258">
        <v>0.18120485291209623</v>
      </c>
      <c r="CW93" s="258">
        <v>3.8130740930243889E-4</v>
      </c>
      <c r="CX93" s="258">
        <v>4.4928500222238621E-3</v>
      </c>
      <c r="CY93" s="258">
        <v>4.0593674524123605E-3</v>
      </c>
      <c r="CZ93" s="258">
        <v>2.1734137188429876E-3</v>
      </c>
      <c r="DA93" s="258">
        <v>5.2821535946354099E-3</v>
      </c>
      <c r="DB93" s="258">
        <v>1.9639525135887938E-2</v>
      </c>
      <c r="DC93" s="258">
        <v>2.8579176836264265E-3</v>
      </c>
      <c r="DD93" s="258">
        <v>1.8171636753186676E-3</v>
      </c>
      <c r="DE93" s="258">
        <v>0</v>
      </c>
      <c r="DF93" s="259">
        <v>1.5948688328146419E-4</v>
      </c>
      <c r="DG93" s="260"/>
      <c r="DH93" s="3"/>
      <c r="DI93" s="3"/>
      <c r="DJ93" s="3"/>
      <c r="DK93" s="3"/>
      <c r="DL93" s="3"/>
      <c r="DM93" s="3"/>
      <c r="DN93" s="3"/>
      <c r="DO93" s="3"/>
      <c r="DP93" s="3"/>
      <c r="DQ93" s="260"/>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c r="FF93" s="260"/>
      <c r="FG93" s="260"/>
      <c r="FH93" s="260"/>
      <c r="FI93" s="260"/>
      <c r="FJ93" s="260"/>
      <c r="FK93" s="260"/>
      <c r="FL93" s="260"/>
      <c r="FM93" s="260"/>
      <c r="FN93" s="260"/>
    </row>
    <row r="94" spans="1:170" ht="19.899999999999999" customHeight="1">
      <c r="A94" s="261" t="s">
        <v>129</v>
      </c>
      <c r="B94" s="262" t="s">
        <v>26</v>
      </c>
      <c r="C94" s="263">
        <v>0</v>
      </c>
      <c r="D94" s="258">
        <v>0</v>
      </c>
      <c r="E94" s="258">
        <v>0</v>
      </c>
      <c r="F94" s="258">
        <v>0</v>
      </c>
      <c r="G94" s="258">
        <v>0</v>
      </c>
      <c r="H94" s="258">
        <v>0</v>
      </c>
      <c r="I94" s="258">
        <v>0</v>
      </c>
      <c r="J94" s="258">
        <v>0</v>
      </c>
      <c r="K94" s="258">
        <v>0</v>
      </c>
      <c r="L94" s="258">
        <v>0</v>
      </c>
      <c r="M94" s="258">
        <v>0</v>
      </c>
      <c r="N94" s="258">
        <v>0</v>
      </c>
      <c r="O94" s="258">
        <v>0</v>
      </c>
      <c r="P94" s="258">
        <v>0</v>
      </c>
      <c r="Q94" s="258">
        <v>0</v>
      </c>
      <c r="R94" s="258">
        <v>0</v>
      </c>
      <c r="S94" s="258">
        <v>0</v>
      </c>
      <c r="T94" s="258">
        <v>0</v>
      </c>
      <c r="U94" s="258">
        <v>0</v>
      </c>
      <c r="V94" s="258">
        <v>0</v>
      </c>
      <c r="W94" s="258">
        <v>0</v>
      </c>
      <c r="X94" s="258">
        <v>0</v>
      </c>
      <c r="Y94" s="258">
        <v>0</v>
      </c>
      <c r="Z94" s="258">
        <v>0</v>
      </c>
      <c r="AA94" s="258">
        <v>0</v>
      </c>
      <c r="AB94" s="258">
        <v>0</v>
      </c>
      <c r="AC94" s="258">
        <v>0</v>
      </c>
      <c r="AD94" s="258">
        <v>0</v>
      </c>
      <c r="AE94" s="258">
        <v>0</v>
      </c>
      <c r="AF94" s="258">
        <v>0</v>
      </c>
      <c r="AG94" s="258">
        <v>0</v>
      </c>
      <c r="AH94" s="258">
        <v>0</v>
      </c>
      <c r="AI94" s="258">
        <v>0</v>
      </c>
      <c r="AJ94" s="258">
        <v>0</v>
      </c>
      <c r="AK94" s="258">
        <v>0</v>
      </c>
      <c r="AL94" s="258">
        <v>0</v>
      </c>
      <c r="AM94" s="258">
        <v>0</v>
      </c>
      <c r="AN94" s="258">
        <v>0</v>
      </c>
      <c r="AO94" s="258">
        <v>0</v>
      </c>
      <c r="AP94" s="258">
        <v>0</v>
      </c>
      <c r="AQ94" s="258">
        <v>0</v>
      </c>
      <c r="AR94" s="258">
        <v>0</v>
      </c>
      <c r="AS94" s="258">
        <v>0</v>
      </c>
      <c r="AT94" s="258">
        <v>0</v>
      </c>
      <c r="AU94" s="258">
        <v>0</v>
      </c>
      <c r="AV94" s="258">
        <v>0</v>
      </c>
      <c r="AW94" s="258">
        <v>0</v>
      </c>
      <c r="AX94" s="258">
        <v>0</v>
      </c>
      <c r="AY94" s="258">
        <v>0</v>
      </c>
      <c r="AZ94" s="258">
        <v>0</v>
      </c>
      <c r="BA94" s="258">
        <v>0</v>
      </c>
      <c r="BB94" s="258">
        <v>0</v>
      </c>
      <c r="BC94" s="258">
        <v>0</v>
      </c>
      <c r="BD94" s="258">
        <v>0</v>
      </c>
      <c r="BE94" s="258">
        <v>0</v>
      </c>
      <c r="BF94" s="258">
        <v>0</v>
      </c>
      <c r="BG94" s="258">
        <v>0</v>
      </c>
      <c r="BH94" s="258">
        <v>0</v>
      </c>
      <c r="BI94" s="258">
        <v>0</v>
      </c>
      <c r="BJ94" s="258">
        <v>0</v>
      </c>
      <c r="BK94" s="258">
        <v>0</v>
      </c>
      <c r="BL94" s="258">
        <v>0</v>
      </c>
      <c r="BM94" s="258">
        <v>0</v>
      </c>
      <c r="BN94" s="258">
        <v>0</v>
      </c>
      <c r="BO94" s="258">
        <v>0</v>
      </c>
      <c r="BP94" s="258">
        <v>0</v>
      </c>
      <c r="BQ94" s="258">
        <v>0</v>
      </c>
      <c r="BR94" s="258">
        <v>0</v>
      </c>
      <c r="BS94" s="258">
        <v>0</v>
      </c>
      <c r="BT94" s="258">
        <v>0</v>
      </c>
      <c r="BU94" s="258">
        <v>0</v>
      </c>
      <c r="BV94" s="258">
        <v>0</v>
      </c>
      <c r="BW94" s="258">
        <v>0</v>
      </c>
      <c r="BX94" s="258">
        <v>0</v>
      </c>
      <c r="BY94" s="258">
        <v>0</v>
      </c>
      <c r="BZ94" s="258">
        <v>0</v>
      </c>
      <c r="CA94" s="258">
        <v>0</v>
      </c>
      <c r="CB94" s="258">
        <v>0</v>
      </c>
      <c r="CC94" s="258">
        <v>0</v>
      </c>
      <c r="CD94" s="258">
        <v>0</v>
      </c>
      <c r="CE94" s="258">
        <v>0</v>
      </c>
      <c r="CF94" s="258">
        <v>0</v>
      </c>
      <c r="CG94" s="258">
        <v>0</v>
      </c>
      <c r="CH94" s="258">
        <v>0</v>
      </c>
      <c r="CI94" s="258">
        <v>0</v>
      </c>
      <c r="CJ94" s="258">
        <v>0</v>
      </c>
      <c r="CK94" s="258">
        <v>0</v>
      </c>
      <c r="CL94" s="258">
        <v>0</v>
      </c>
      <c r="CM94" s="258">
        <v>0</v>
      </c>
      <c r="CN94" s="258">
        <v>0</v>
      </c>
      <c r="CO94" s="258">
        <v>0</v>
      </c>
      <c r="CP94" s="258">
        <v>0</v>
      </c>
      <c r="CQ94" s="258">
        <v>0</v>
      </c>
      <c r="CR94" s="258">
        <v>0</v>
      </c>
      <c r="CS94" s="258">
        <v>0</v>
      </c>
      <c r="CT94" s="258">
        <v>0</v>
      </c>
      <c r="CU94" s="258">
        <v>0</v>
      </c>
      <c r="CV94" s="258">
        <v>0</v>
      </c>
      <c r="CW94" s="258">
        <v>0</v>
      </c>
      <c r="CX94" s="258">
        <v>0</v>
      </c>
      <c r="CY94" s="258">
        <v>0</v>
      </c>
      <c r="CZ94" s="258">
        <v>0</v>
      </c>
      <c r="DA94" s="258">
        <v>0</v>
      </c>
      <c r="DB94" s="258">
        <v>0</v>
      </c>
      <c r="DC94" s="258">
        <v>0</v>
      </c>
      <c r="DD94" s="258">
        <v>0</v>
      </c>
      <c r="DE94" s="258">
        <v>0</v>
      </c>
      <c r="DF94" s="259">
        <v>0.10149400415527987</v>
      </c>
      <c r="DG94" s="260"/>
      <c r="DH94" s="3"/>
      <c r="DI94" s="3"/>
      <c r="DJ94" s="3"/>
      <c r="DK94" s="3"/>
      <c r="DL94" s="3"/>
      <c r="DM94" s="3"/>
      <c r="DN94" s="3"/>
      <c r="DO94" s="3"/>
      <c r="DP94" s="3"/>
      <c r="DQ94" s="260"/>
      <c r="DR94" s="260"/>
      <c r="DS94" s="260"/>
      <c r="DT94" s="260"/>
      <c r="DU94" s="260"/>
      <c r="DV94" s="260"/>
      <c r="DW94" s="260"/>
      <c r="DX94" s="260"/>
      <c r="DY94" s="260"/>
      <c r="DZ94" s="260"/>
      <c r="EA94" s="260"/>
      <c r="EB94" s="260"/>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0"/>
      <c r="FF94" s="260"/>
      <c r="FG94" s="260"/>
      <c r="FH94" s="260"/>
      <c r="FI94" s="260"/>
      <c r="FJ94" s="260"/>
      <c r="FK94" s="260"/>
      <c r="FL94" s="260"/>
      <c r="FM94" s="260"/>
      <c r="FN94" s="260"/>
    </row>
    <row r="95" spans="1:170" ht="19.899999999999999" customHeight="1">
      <c r="A95" s="261" t="s">
        <v>68</v>
      </c>
      <c r="B95" s="262" t="s">
        <v>67</v>
      </c>
      <c r="C95" s="263">
        <v>0</v>
      </c>
      <c r="D95" s="258">
        <v>0</v>
      </c>
      <c r="E95" s="258">
        <v>0</v>
      </c>
      <c r="F95" s="258">
        <v>8.2304526748971192E-4</v>
      </c>
      <c r="G95" s="258">
        <v>0</v>
      </c>
      <c r="H95" s="258">
        <v>0</v>
      </c>
      <c r="I95" s="258">
        <v>0</v>
      </c>
      <c r="J95" s="258">
        <v>2.2613938714933859E-4</v>
      </c>
      <c r="K95" s="258">
        <v>8.3973361066074111E-5</v>
      </c>
      <c r="L95" s="258">
        <v>3.8925652004671076E-4</v>
      </c>
      <c r="M95" s="258">
        <v>0</v>
      </c>
      <c r="N95" s="258">
        <v>0</v>
      </c>
      <c r="O95" s="258">
        <v>0</v>
      </c>
      <c r="P95" s="258">
        <v>7.696155770192789E-5</v>
      </c>
      <c r="Q95" s="258">
        <v>2.5692630497152399E-4</v>
      </c>
      <c r="R95" s="258">
        <v>8.8160098739310588E-5</v>
      </c>
      <c r="S95" s="258">
        <v>9.9573590740827515E-5</v>
      </c>
      <c r="T95" s="258">
        <v>2.0134633583226507E-5</v>
      </c>
      <c r="U95" s="258">
        <v>1.3676148796498905E-4</v>
      </c>
      <c r="V95" s="258">
        <v>2.0608914148019563E-4</v>
      </c>
      <c r="W95" s="258">
        <v>9.7593679324142551E-5</v>
      </c>
      <c r="X95" s="258">
        <v>2.3821313384098604E-4</v>
      </c>
      <c r="Y95" s="258">
        <v>2.8657694079115703E-4</v>
      </c>
      <c r="Z95" s="258">
        <v>4.3802014892685063E-4</v>
      </c>
      <c r="AA95" s="258">
        <v>2.5485703228425057E-4</v>
      </c>
      <c r="AB95" s="258">
        <v>5.778454519718393E-4</v>
      </c>
      <c r="AC95" s="258">
        <v>7.4044410603406412E-6</v>
      </c>
      <c r="AD95" s="258">
        <v>4.9725886053132106E-5</v>
      </c>
      <c r="AE95" s="258">
        <v>1.7581624947874991E-4</v>
      </c>
      <c r="AF95" s="258">
        <v>1.2080759879796439E-4</v>
      </c>
      <c r="AG95" s="258">
        <v>0</v>
      </c>
      <c r="AH95" s="258">
        <v>1.8433009834010747E-5</v>
      </c>
      <c r="AI95" s="258">
        <v>3.2158074803255112E-4</v>
      </c>
      <c r="AJ95" s="258">
        <v>1.3269639065817409E-3</v>
      </c>
      <c r="AK95" s="258">
        <v>2.055076037813399E-4</v>
      </c>
      <c r="AL95" s="258">
        <v>1.8526008972763679E-5</v>
      </c>
      <c r="AM95" s="258">
        <v>4.8332035999735444E-5</v>
      </c>
      <c r="AN95" s="258">
        <v>6.5289067345672966E-4</v>
      </c>
      <c r="AO95" s="258">
        <v>0</v>
      </c>
      <c r="AP95" s="258">
        <v>0</v>
      </c>
      <c r="AQ95" s="258">
        <v>7.4489282854429321E-6</v>
      </c>
      <c r="AR95" s="258">
        <v>8.3125519534497092E-4</v>
      </c>
      <c r="AS95" s="258">
        <v>2.4226790052684738E-4</v>
      </c>
      <c r="AT95" s="258">
        <v>5.1894638393125121E-4</v>
      </c>
      <c r="AU95" s="258">
        <v>3.6717476570075351E-4</v>
      </c>
      <c r="AV95" s="258">
        <v>4.073218923139934E-4</v>
      </c>
      <c r="AW95" s="258">
        <v>8.8823547428711449E-4</v>
      </c>
      <c r="AX95" s="258">
        <v>1.712E-3</v>
      </c>
      <c r="AY95" s="258">
        <v>1.2845215157353885E-3</v>
      </c>
      <c r="AZ95" s="258">
        <v>2.1398747390396658E-3</v>
      </c>
      <c r="BA95" s="258">
        <v>9.2738053007652152E-4</v>
      </c>
      <c r="BB95" s="258">
        <v>7.683568947068224E-4</v>
      </c>
      <c r="BC95" s="258">
        <v>3.0348172822614503E-3</v>
      </c>
      <c r="BD95" s="258">
        <v>4.0573687349001336E-4</v>
      </c>
      <c r="BE95" s="258">
        <v>1.1867447591257181E-4</v>
      </c>
      <c r="BF95" s="258">
        <v>1.8834243042584683E-4</v>
      </c>
      <c r="BG95" s="258">
        <v>2.7842570386674988E-4</v>
      </c>
      <c r="BH95" s="258">
        <v>3.9639282528986224E-4</v>
      </c>
      <c r="BI95" s="258">
        <v>7.0012689800026255E-5</v>
      </c>
      <c r="BJ95" s="258">
        <v>6.3806708211923343E-5</v>
      </c>
      <c r="BK95" s="258">
        <v>3.4176933987252006E-5</v>
      </c>
      <c r="BL95" s="258">
        <v>2.4308374303357567E-4</v>
      </c>
      <c r="BM95" s="258">
        <v>2.9233199879346611E-5</v>
      </c>
      <c r="BN95" s="258">
        <v>1.5444400159426067E-4</v>
      </c>
      <c r="BO95" s="258">
        <v>1.7840640264897827E-4</v>
      </c>
      <c r="BP95" s="258">
        <v>5.9902861224421879E-4</v>
      </c>
      <c r="BQ95" s="258">
        <v>6.86737033367551E-4</v>
      </c>
      <c r="BR95" s="258">
        <v>1.1161765372715762E-4</v>
      </c>
      <c r="BS95" s="258">
        <v>3.1517546335497223E-4</v>
      </c>
      <c r="BT95" s="258">
        <v>2.0632972731159948E-4</v>
      </c>
      <c r="BU95" s="258">
        <v>2.2328621792976262E-4</v>
      </c>
      <c r="BV95" s="258">
        <v>5.892835255183338E-6</v>
      </c>
      <c r="BW95" s="258">
        <v>6.8418780407871717E-7</v>
      </c>
      <c r="BX95" s="258">
        <v>0</v>
      </c>
      <c r="BY95" s="258">
        <v>6.4906033630069242E-3</v>
      </c>
      <c r="BZ95" s="258">
        <v>2.3307528918193506E-4</v>
      </c>
      <c r="CA95" s="258">
        <v>4.4155338480775366E-4</v>
      </c>
      <c r="CB95" s="258">
        <v>4.7690096129608057E-5</v>
      </c>
      <c r="CC95" s="258">
        <v>0</v>
      </c>
      <c r="CD95" s="258">
        <v>6.0692764555425496E-4</v>
      </c>
      <c r="CE95" s="258">
        <v>3.5138627553218016E-4</v>
      </c>
      <c r="CF95" s="258">
        <v>2.1988113484533949E-4</v>
      </c>
      <c r="CG95" s="258">
        <v>2.6225208982134078E-4</v>
      </c>
      <c r="CH95" s="258">
        <v>7.0299742036213277E-3</v>
      </c>
      <c r="CI95" s="258">
        <v>1.1958934235996393E-3</v>
      </c>
      <c r="CJ95" s="258">
        <v>4.0817672606242644E-3</v>
      </c>
      <c r="CK95" s="258">
        <v>7.7038043478260872E-3</v>
      </c>
      <c r="CL95" s="258">
        <v>1.8917001655237645E-3</v>
      </c>
      <c r="CM95" s="258">
        <v>1.3150845342056345E-4</v>
      </c>
      <c r="CN95" s="258">
        <v>3.0201024056323701E-6</v>
      </c>
      <c r="CO95" s="258">
        <v>0</v>
      </c>
      <c r="CP95" s="258">
        <v>1.246335038826418E-4</v>
      </c>
      <c r="CQ95" s="258">
        <v>0</v>
      </c>
      <c r="CR95" s="258">
        <v>3.9602810215412886E-5</v>
      </c>
      <c r="CS95" s="258">
        <v>1.6552363401621027E-5</v>
      </c>
      <c r="CT95" s="258">
        <v>0</v>
      </c>
      <c r="CU95" s="258">
        <v>6.4258695349746165E-4</v>
      </c>
      <c r="CV95" s="258">
        <v>1.3958519931603252E-4</v>
      </c>
      <c r="CW95" s="258">
        <v>1.2182345345125843E-6</v>
      </c>
      <c r="CX95" s="258">
        <v>8.4544427652013501E-4</v>
      </c>
      <c r="CY95" s="258">
        <v>2.4853270116810371E-4</v>
      </c>
      <c r="CZ95" s="258">
        <v>6.3898536032729871E-4</v>
      </c>
      <c r="DA95" s="258">
        <v>1.1672693517325464E-3</v>
      </c>
      <c r="DB95" s="258">
        <v>1.8929662781578735E-4</v>
      </c>
      <c r="DC95" s="258">
        <v>6.8840352963264284E-4</v>
      </c>
      <c r="DD95" s="258">
        <v>4.7144441271970304E-4</v>
      </c>
      <c r="DE95" s="258">
        <v>0</v>
      </c>
      <c r="DF95" s="259">
        <v>2.4591153219479813E-3</v>
      </c>
      <c r="DG95" s="260"/>
      <c r="DH95" s="3"/>
      <c r="DI95" s="3"/>
      <c r="DJ95" s="3"/>
      <c r="DK95" s="3"/>
      <c r="DL95" s="3"/>
      <c r="DM95" s="3"/>
      <c r="DN95" s="3"/>
      <c r="DO95" s="3"/>
      <c r="DP95" s="3"/>
      <c r="DQ95" s="260"/>
      <c r="DR95" s="260"/>
      <c r="DS95" s="260"/>
      <c r="DT95" s="260"/>
      <c r="DU95" s="260"/>
      <c r="DV95" s="260"/>
      <c r="DW95" s="260"/>
      <c r="DX95" s="260"/>
      <c r="DY95" s="260"/>
      <c r="DZ95" s="260"/>
      <c r="EA95" s="260"/>
      <c r="EB95" s="260"/>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0"/>
      <c r="FF95" s="260"/>
      <c r="FG95" s="260"/>
      <c r="FH95" s="260"/>
      <c r="FI95" s="260"/>
      <c r="FJ95" s="260"/>
      <c r="FK95" s="260"/>
      <c r="FL95" s="260"/>
      <c r="FM95" s="260"/>
      <c r="FN95" s="260"/>
    </row>
    <row r="96" spans="1:170" ht="19.899999999999999" customHeight="1">
      <c r="A96" s="261" t="s">
        <v>128</v>
      </c>
      <c r="B96" s="262" t="s">
        <v>127</v>
      </c>
      <c r="C96" s="263">
        <v>0</v>
      </c>
      <c r="D96" s="258">
        <v>0</v>
      </c>
      <c r="E96" s="258">
        <v>0</v>
      </c>
      <c r="F96" s="258">
        <v>0</v>
      </c>
      <c r="G96" s="258">
        <v>0</v>
      </c>
      <c r="H96" s="258">
        <v>0</v>
      </c>
      <c r="I96" s="258">
        <v>0</v>
      </c>
      <c r="J96" s="258">
        <v>0</v>
      </c>
      <c r="K96" s="258">
        <v>0</v>
      </c>
      <c r="L96" s="258">
        <v>0</v>
      </c>
      <c r="M96" s="258">
        <v>0</v>
      </c>
      <c r="N96" s="258">
        <v>0</v>
      </c>
      <c r="O96" s="258">
        <v>0</v>
      </c>
      <c r="P96" s="258">
        <v>0</v>
      </c>
      <c r="Q96" s="258">
        <v>0</v>
      </c>
      <c r="R96" s="258">
        <v>0</v>
      </c>
      <c r="S96" s="258">
        <v>0</v>
      </c>
      <c r="T96" s="258">
        <v>0</v>
      </c>
      <c r="U96" s="258">
        <v>0</v>
      </c>
      <c r="V96" s="258">
        <v>0</v>
      </c>
      <c r="W96" s="258">
        <v>0</v>
      </c>
      <c r="X96" s="258">
        <v>0</v>
      </c>
      <c r="Y96" s="258">
        <v>0</v>
      </c>
      <c r="Z96" s="258">
        <v>0</v>
      </c>
      <c r="AA96" s="258">
        <v>0</v>
      </c>
      <c r="AB96" s="258">
        <v>0</v>
      </c>
      <c r="AC96" s="258">
        <v>0</v>
      </c>
      <c r="AD96" s="258">
        <v>0</v>
      </c>
      <c r="AE96" s="258">
        <v>0</v>
      </c>
      <c r="AF96" s="258">
        <v>0</v>
      </c>
      <c r="AG96" s="258">
        <v>0</v>
      </c>
      <c r="AH96" s="258">
        <v>0</v>
      </c>
      <c r="AI96" s="258">
        <v>0</v>
      </c>
      <c r="AJ96" s="258">
        <v>0</v>
      </c>
      <c r="AK96" s="258">
        <v>0</v>
      </c>
      <c r="AL96" s="258">
        <v>0</v>
      </c>
      <c r="AM96" s="258">
        <v>0</v>
      </c>
      <c r="AN96" s="258">
        <v>0</v>
      </c>
      <c r="AO96" s="258">
        <v>0</v>
      </c>
      <c r="AP96" s="258">
        <v>0</v>
      </c>
      <c r="AQ96" s="258">
        <v>0</v>
      </c>
      <c r="AR96" s="258">
        <v>0</v>
      </c>
      <c r="AS96" s="258">
        <v>0</v>
      </c>
      <c r="AT96" s="258">
        <v>0</v>
      </c>
      <c r="AU96" s="258">
        <v>0</v>
      </c>
      <c r="AV96" s="258">
        <v>0</v>
      </c>
      <c r="AW96" s="258">
        <v>0</v>
      </c>
      <c r="AX96" s="258">
        <v>0</v>
      </c>
      <c r="AY96" s="258">
        <v>0</v>
      </c>
      <c r="AZ96" s="258">
        <v>0</v>
      </c>
      <c r="BA96" s="258">
        <v>0</v>
      </c>
      <c r="BB96" s="258">
        <v>0</v>
      </c>
      <c r="BC96" s="258">
        <v>0</v>
      </c>
      <c r="BD96" s="258">
        <v>0</v>
      </c>
      <c r="BE96" s="258">
        <v>0</v>
      </c>
      <c r="BF96" s="258">
        <v>0</v>
      </c>
      <c r="BG96" s="258">
        <v>0</v>
      </c>
      <c r="BH96" s="258">
        <v>0</v>
      </c>
      <c r="BI96" s="258">
        <v>0</v>
      </c>
      <c r="BJ96" s="258">
        <v>0</v>
      </c>
      <c r="BK96" s="258">
        <v>0</v>
      </c>
      <c r="BL96" s="258">
        <v>0</v>
      </c>
      <c r="BM96" s="258">
        <v>0</v>
      </c>
      <c r="BN96" s="258">
        <v>0</v>
      </c>
      <c r="BO96" s="258">
        <v>0</v>
      </c>
      <c r="BP96" s="258">
        <v>0</v>
      </c>
      <c r="BQ96" s="258">
        <v>0</v>
      </c>
      <c r="BR96" s="258">
        <v>0</v>
      </c>
      <c r="BS96" s="258">
        <v>0</v>
      </c>
      <c r="BT96" s="258">
        <v>0</v>
      </c>
      <c r="BU96" s="258">
        <v>0</v>
      </c>
      <c r="BV96" s="258">
        <v>0</v>
      </c>
      <c r="BW96" s="258">
        <v>0</v>
      </c>
      <c r="BX96" s="258">
        <v>0</v>
      </c>
      <c r="BY96" s="258">
        <v>0</v>
      </c>
      <c r="BZ96" s="258">
        <v>0</v>
      </c>
      <c r="CA96" s="258">
        <v>0</v>
      </c>
      <c r="CB96" s="258">
        <v>0</v>
      </c>
      <c r="CC96" s="258">
        <v>0</v>
      </c>
      <c r="CD96" s="258">
        <v>0</v>
      </c>
      <c r="CE96" s="258">
        <v>0</v>
      </c>
      <c r="CF96" s="258">
        <v>0</v>
      </c>
      <c r="CG96" s="258">
        <v>0</v>
      </c>
      <c r="CH96" s="258">
        <v>0</v>
      </c>
      <c r="CI96" s="258">
        <v>0</v>
      </c>
      <c r="CJ96" s="258">
        <v>0</v>
      </c>
      <c r="CK96" s="258">
        <v>0</v>
      </c>
      <c r="CL96" s="258">
        <v>0</v>
      </c>
      <c r="CM96" s="258">
        <v>0</v>
      </c>
      <c r="CN96" s="258">
        <v>0</v>
      </c>
      <c r="CO96" s="258">
        <v>0</v>
      </c>
      <c r="CP96" s="258">
        <v>0</v>
      </c>
      <c r="CQ96" s="258">
        <v>0</v>
      </c>
      <c r="CR96" s="258">
        <v>0</v>
      </c>
      <c r="CS96" s="258">
        <v>0</v>
      </c>
      <c r="CT96" s="258">
        <v>0</v>
      </c>
      <c r="CU96" s="258">
        <v>0</v>
      </c>
      <c r="CV96" s="258">
        <v>0</v>
      </c>
      <c r="CW96" s="258">
        <v>0</v>
      </c>
      <c r="CX96" s="258">
        <v>0</v>
      </c>
      <c r="CY96" s="258">
        <v>0</v>
      </c>
      <c r="CZ96" s="258">
        <v>0</v>
      </c>
      <c r="DA96" s="258">
        <v>0</v>
      </c>
      <c r="DB96" s="258">
        <v>0</v>
      </c>
      <c r="DC96" s="258">
        <v>0</v>
      </c>
      <c r="DD96" s="258">
        <v>0</v>
      </c>
      <c r="DE96" s="258">
        <v>0</v>
      </c>
      <c r="DF96" s="259">
        <v>0</v>
      </c>
      <c r="DG96" s="260"/>
      <c r="DH96" s="3"/>
      <c r="DI96" s="3"/>
      <c r="DJ96" s="3"/>
      <c r="DK96" s="3"/>
      <c r="DL96" s="3"/>
      <c r="DM96" s="3"/>
      <c r="DN96" s="3"/>
      <c r="DO96" s="3"/>
      <c r="DP96" s="3"/>
      <c r="DQ96" s="260"/>
      <c r="DR96" s="260"/>
      <c r="DS96" s="260"/>
      <c r="DT96" s="260"/>
      <c r="DU96" s="260"/>
      <c r="DV96" s="260"/>
      <c r="DW96" s="260"/>
      <c r="DX96" s="260"/>
      <c r="DY96" s="260"/>
      <c r="DZ96" s="260"/>
      <c r="EA96" s="260"/>
      <c r="EB96" s="260"/>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0"/>
      <c r="FF96" s="260"/>
      <c r="FG96" s="260"/>
      <c r="FH96" s="260"/>
      <c r="FI96" s="260"/>
      <c r="FJ96" s="260"/>
      <c r="FK96" s="260"/>
      <c r="FL96" s="260"/>
      <c r="FM96" s="260"/>
      <c r="FN96" s="260"/>
    </row>
    <row r="97" spans="1:170" ht="19.899999999999999" customHeight="1">
      <c r="A97" s="261" t="s">
        <v>126</v>
      </c>
      <c r="B97" s="262" t="s">
        <v>125</v>
      </c>
      <c r="C97" s="263">
        <v>0</v>
      </c>
      <c r="D97" s="258">
        <v>0</v>
      </c>
      <c r="E97" s="258">
        <v>0</v>
      </c>
      <c r="F97" s="258">
        <v>0</v>
      </c>
      <c r="G97" s="258">
        <v>0</v>
      </c>
      <c r="H97" s="258">
        <v>0</v>
      </c>
      <c r="I97" s="258">
        <v>0</v>
      </c>
      <c r="J97" s="258">
        <v>0</v>
      </c>
      <c r="K97" s="258">
        <v>0</v>
      </c>
      <c r="L97" s="258">
        <v>0</v>
      </c>
      <c r="M97" s="258">
        <v>0</v>
      </c>
      <c r="N97" s="258">
        <v>0</v>
      </c>
      <c r="O97" s="258">
        <v>0</v>
      </c>
      <c r="P97" s="258">
        <v>0</v>
      </c>
      <c r="Q97" s="258">
        <v>0</v>
      </c>
      <c r="R97" s="258">
        <v>0</v>
      </c>
      <c r="S97" s="258">
        <v>0</v>
      </c>
      <c r="T97" s="258">
        <v>0</v>
      </c>
      <c r="U97" s="258">
        <v>0</v>
      </c>
      <c r="V97" s="258">
        <v>0</v>
      </c>
      <c r="W97" s="258">
        <v>0</v>
      </c>
      <c r="X97" s="258">
        <v>0</v>
      </c>
      <c r="Y97" s="258">
        <v>0</v>
      </c>
      <c r="Z97" s="258">
        <v>0</v>
      </c>
      <c r="AA97" s="258">
        <v>0</v>
      </c>
      <c r="AB97" s="258">
        <v>0</v>
      </c>
      <c r="AC97" s="258">
        <v>0</v>
      </c>
      <c r="AD97" s="258">
        <v>0</v>
      </c>
      <c r="AE97" s="258">
        <v>0</v>
      </c>
      <c r="AF97" s="258">
        <v>0</v>
      </c>
      <c r="AG97" s="258">
        <v>0</v>
      </c>
      <c r="AH97" s="258">
        <v>0</v>
      </c>
      <c r="AI97" s="258">
        <v>0</v>
      </c>
      <c r="AJ97" s="258">
        <v>0</v>
      </c>
      <c r="AK97" s="258">
        <v>0</v>
      </c>
      <c r="AL97" s="258">
        <v>0</v>
      </c>
      <c r="AM97" s="258">
        <v>0</v>
      </c>
      <c r="AN97" s="258">
        <v>0</v>
      </c>
      <c r="AO97" s="258">
        <v>0</v>
      </c>
      <c r="AP97" s="258">
        <v>0</v>
      </c>
      <c r="AQ97" s="258">
        <v>0</v>
      </c>
      <c r="AR97" s="258">
        <v>0</v>
      </c>
      <c r="AS97" s="258">
        <v>0</v>
      </c>
      <c r="AT97" s="258">
        <v>0</v>
      </c>
      <c r="AU97" s="258">
        <v>0</v>
      </c>
      <c r="AV97" s="258">
        <v>0</v>
      </c>
      <c r="AW97" s="258">
        <v>0</v>
      </c>
      <c r="AX97" s="258">
        <v>0</v>
      </c>
      <c r="AY97" s="258">
        <v>0</v>
      </c>
      <c r="AZ97" s="258">
        <v>0</v>
      </c>
      <c r="BA97" s="258">
        <v>0</v>
      </c>
      <c r="BB97" s="258">
        <v>0</v>
      </c>
      <c r="BC97" s="258">
        <v>0</v>
      </c>
      <c r="BD97" s="258">
        <v>0</v>
      </c>
      <c r="BE97" s="258">
        <v>0</v>
      </c>
      <c r="BF97" s="258">
        <v>0</v>
      </c>
      <c r="BG97" s="258">
        <v>0</v>
      </c>
      <c r="BH97" s="258">
        <v>0</v>
      </c>
      <c r="BI97" s="258">
        <v>0</v>
      </c>
      <c r="BJ97" s="258">
        <v>0</v>
      </c>
      <c r="BK97" s="258">
        <v>0</v>
      </c>
      <c r="BL97" s="258">
        <v>0</v>
      </c>
      <c r="BM97" s="258">
        <v>0</v>
      </c>
      <c r="BN97" s="258">
        <v>0</v>
      </c>
      <c r="BO97" s="258">
        <v>0</v>
      </c>
      <c r="BP97" s="258">
        <v>0</v>
      </c>
      <c r="BQ97" s="258">
        <v>0</v>
      </c>
      <c r="BR97" s="258">
        <v>0</v>
      </c>
      <c r="BS97" s="258">
        <v>0</v>
      </c>
      <c r="BT97" s="258">
        <v>0</v>
      </c>
      <c r="BU97" s="258">
        <v>0</v>
      </c>
      <c r="BV97" s="258">
        <v>0</v>
      </c>
      <c r="BW97" s="258">
        <v>0</v>
      </c>
      <c r="BX97" s="258">
        <v>0</v>
      </c>
      <c r="BY97" s="258">
        <v>0</v>
      </c>
      <c r="BZ97" s="258">
        <v>0</v>
      </c>
      <c r="CA97" s="258">
        <v>0</v>
      </c>
      <c r="CB97" s="258">
        <v>0</v>
      </c>
      <c r="CC97" s="258">
        <v>0</v>
      </c>
      <c r="CD97" s="258">
        <v>0</v>
      </c>
      <c r="CE97" s="258">
        <v>0</v>
      </c>
      <c r="CF97" s="258">
        <v>0</v>
      </c>
      <c r="CG97" s="258">
        <v>0</v>
      </c>
      <c r="CH97" s="258">
        <v>0</v>
      </c>
      <c r="CI97" s="258">
        <v>0</v>
      </c>
      <c r="CJ97" s="258">
        <v>0</v>
      </c>
      <c r="CK97" s="258">
        <v>0</v>
      </c>
      <c r="CL97" s="258">
        <v>0</v>
      </c>
      <c r="CM97" s="258">
        <v>0</v>
      </c>
      <c r="CN97" s="258">
        <v>0</v>
      </c>
      <c r="CO97" s="258">
        <v>0</v>
      </c>
      <c r="CP97" s="258">
        <v>1.0768129295618687E-2</v>
      </c>
      <c r="CQ97" s="258">
        <v>0</v>
      </c>
      <c r="CR97" s="258">
        <v>0</v>
      </c>
      <c r="CS97" s="258">
        <v>4.8277726588061331E-4</v>
      </c>
      <c r="CT97" s="258">
        <v>0</v>
      </c>
      <c r="CU97" s="258">
        <v>0</v>
      </c>
      <c r="CV97" s="258">
        <v>0</v>
      </c>
      <c r="CW97" s="258">
        <v>0</v>
      </c>
      <c r="CX97" s="258">
        <v>0</v>
      </c>
      <c r="CY97" s="258">
        <v>0</v>
      </c>
      <c r="CZ97" s="258">
        <v>0</v>
      </c>
      <c r="DA97" s="258">
        <v>0</v>
      </c>
      <c r="DB97" s="258">
        <v>0</v>
      </c>
      <c r="DC97" s="258">
        <v>0</v>
      </c>
      <c r="DD97" s="258">
        <v>0</v>
      </c>
      <c r="DE97" s="258">
        <v>0</v>
      </c>
      <c r="DF97" s="259">
        <v>0</v>
      </c>
      <c r="DG97" s="260"/>
      <c r="DH97" s="3"/>
      <c r="DI97" s="3"/>
      <c r="DJ97" s="3"/>
      <c r="DK97" s="3"/>
      <c r="DL97" s="3"/>
      <c r="DM97" s="3"/>
      <c r="DN97" s="3"/>
      <c r="DO97" s="3"/>
      <c r="DP97" s="3"/>
      <c r="DQ97" s="260"/>
      <c r="DR97" s="260"/>
      <c r="DS97" s="260"/>
      <c r="DT97" s="260"/>
      <c r="DU97" s="260"/>
      <c r="DV97" s="260"/>
      <c r="DW97" s="260"/>
      <c r="DX97" s="260"/>
      <c r="DY97" s="260"/>
      <c r="DZ97" s="260"/>
      <c r="EA97" s="260"/>
      <c r="EB97" s="260"/>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0"/>
      <c r="FF97" s="260"/>
      <c r="FG97" s="260"/>
      <c r="FH97" s="260"/>
      <c r="FI97" s="260"/>
      <c r="FJ97" s="260"/>
      <c r="FK97" s="260"/>
      <c r="FL97" s="260"/>
      <c r="FM97" s="260"/>
      <c r="FN97" s="260"/>
    </row>
    <row r="98" spans="1:170" ht="19.899999999999999" customHeight="1">
      <c r="A98" s="261" t="s">
        <v>124</v>
      </c>
      <c r="B98" s="262" t="s">
        <v>123</v>
      </c>
      <c r="C98" s="263">
        <v>0</v>
      </c>
      <c r="D98" s="258">
        <v>0</v>
      </c>
      <c r="E98" s="258">
        <v>0</v>
      </c>
      <c r="F98" s="258">
        <v>0</v>
      </c>
      <c r="G98" s="258">
        <v>0</v>
      </c>
      <c r="H98" s="258">
        <v>0</v>
      </c>
      <c r="I98" s="258">
        <v>0</v>
      </c>
      <c r="J98" s="258">
        <v>0</v>
      </c>
      <c r="K98" s="258">
        <v>0</v>
      </c>
      <c r="L98" s="258">
        <v>0</v>
      </c>
      <c r="M98" s="258">
        <v>0</v>
      </c>
      <c r="N98" s="258">
        <v>0</v>
      </c>
      <c r="O98" s="258">
        <v>0</v>
      </c>
      <c r="P98" s="258">
        <v>0</v>
      </c>
      <c r="Q98" s="258">
        <v>0</v>
      </c>
      <c r="R98" s="258">
        <v>0</v>
      </c>
      <c r="S98" s="258">
        <v>0</v>
      </c>
      <c r="T98" s="258">
        <v>6.7115445277421697E-6</v>
      </c>
      <c r="U98" s="258">
        <v>0</v>
      </c>
      <c r="V98" s="258">
        <v>0</v>
      </c>
      <c r="W98" s="258">
        <v>0</v>
      </c>
      <c r="X98" s="258">
        <v>0</v>
      </c>
      <c r="Y98" s="258">
        <v>0</v>
      </c>
      <c r="Z98" s="258">
        <v>0</v>
      </c>
      <c r="AA98" s="258">
        <v>1.4158724015791697E-5</v>
      </c>
      <c r="AB98" s="258">
        <v>0</v>
      </c>
      <c r="AC98" s="258">
        <v>0</v>
      </c>
      <c r="AD98" s="258">
        <v>0</v>
      </c>
      <c r="AE98" s="258">
        <v>0</v>
      </c>
      <c r="AF98" s="258">
        <v>0</v>
      </c>
      <c r="AG98" s="258">
        <v>0</v>
      </c>
      <c r="AH98" s="258">
        <v>0</v>
      </c>
      <c r="AI98" s="258">
        <v>0</v>
      </c>
      <c r="AJ98" s="258">
        <v>0</v>
      </c>
      <c r="AK98" s="258">
        <v>0</v>
      </c>
      <c r="AL98" s="258">
        <v>0</v>
      </c>
      <c r="AM98" s="258">
        <v>2.5437913684071286E-6</v>
      </c>
      <c r="AN98" s="258">
        <v>0</v>
      </c>
      <c r="AO98" s="258">
        <v>0</v>
      </c>
      <c r="AP98" s="258">
        <v>0</v>
      </c>
      <c r="AQ98" s="258">
        <v>0</v>
      </c>
      <c r="AR98" s="258">
        <v>0</v>
      </c>
      <c r="AS98" s="258">
        <v>0</v>
      </c>
      <c r="AT98" s="258">
        <v>0</v>
      </c>
      <c r="AU98" s="258">
        <v>0</v>
      </c>
      <c r="AV98" s="258">
        <v>0</v>
      </c>
      <c r="AW98" s="258">
        <v>0</v>
      </c>
      <c r="AX98" s="258">
        <v>0</v>
      </c>
      <c r="AY98" s="258">
        <v>0</v>
      </c>
      <c r="AZ98" s="258">
        <v>0</v>
      </c>
      <c r="BA98" s="258">
        <v>0</v>
      </c>
      <c r="BB98" s="258">
        <v>0</v>
      </c>
      <c r="BC98" s="258">
        <v>0</v>
      </c>
      <c r="BD98" s="258">
        <v>0</v>
      </c>
      <c r="BE98" s="258">
        <v>0</v>
      </c>
      <c r="BF98" s="258">
        <v>0</v>
      </c>
      <c r="BG98" s="258">
        <v>0</v>
      </c>
      <c r="BH98" s="258">
        <v>0</v>
      </c>
      <c r="BI98" s="258">
        <v>0</v>
      </c>
      <c r="BJ98" s="258">
        <v>0</v>
      </c>
      <c r="BK98" s="258">
        <v>0</v>
      </c>
      <c r="BL98" s="258">
        <v>4.560670601005172E-7</v>
      </c>
      <c r="BM98" s="258">
        <v>1.3287818126975733E-6</v>
      </c>
      <c r="BN98" s="258">
        <v>0</v>
      </c>
      <c r="BO98" s="258">
        <v>0</v>
      </c>
      <c r="BP98" s="258">
        <v>0</v>
      </c>
      <c r="BQ98" s="258">
        <v>3.5767553821226613E-6</v>
      </c>
      <c r="BR98" s="258">
        <v>1.1859375708510497E-4</v>
      </c>
      <c r="BS98" s="258">
        <v>0</v>
      </c>
      <c r="BT98" s="258">
        <v>1.8381267466512204E-5</v>
      </c>
      <c r="BU98" s="258">
        <v>1.134535377589064E-4</v>
      </c>
      <c r="BV98" s="258">
        <v>2.5339191597288354E-5</v>
      </c>
      <c r="BW98" s="258">
        <v>2.8735887771306123E-5</v>
      </c>
      <c r="BX98" s="258">
        <v>0</v>
      </c>
      <c r="BY98" s="258">
        <v>4.1543026706231456E-5</v>
      </c>
      <c r="BZ98" s="258">
        <v>1.4658823218989626E-6</v>
      </c>
      <c r="CA98" s="258">
        <v>0</v>
      </c>
      <c r="CB98" s="258">
        <v>4.7690096129608057E-5</v>
      </c>
      <c r="CC98" s="258">
        <v>0</v>
      </c>
      <c r="CD98" s="258">
        <v>0</v>
      </c>
      <c r="CE98" s="258">
        <v>1.082496429462039E-2</v>
      </c>
      <c r="CF98" s="258">
        <v>6.7473328633912998E-4</v>
      </c>
      <c r="CG98" s="258">
        <v>4.3708681636890129E-5</v>
      </c>
      <c r="CH98" s="258">
        <v>6.1776077598129709E-4</v>
      </c>
      <c r="CI98" s="258">
        <v>4.1552229125072209E-4</v>
      </c>
      <c r="CJ98" s="258">
        <v>8.8789219466655847E-5</v>
      </c>
      <c r="CK98" s="258">
        <v>1.732336956521739E-4</v>
      </c>
      <c r="CL98" s="258">
        <v>1.727995343507285E-4</v>
      </c>
      <c r="CM98" s="258">
        <v>1.7725052417554205E-5</v>
      </c>
      <c r="CN98" s="258">
        <v>7.8522662546441617E-6</v>
      </c>
      <c r="CO98" s="258">
        <v>2.2548383627792099E-5</v>
      </c>
      <c r="CP98" s="258">
        <v>8.6425117348949507E-3</v>
      </c>
      <c r="CQ98" s="258">
        <v>4.7077484165434787E-2</v>
      </c>
      <c r="CR98" s="258">
        <v>1.7227222443704606E-3</v>
      </c>
      <c r="CS98" s="258">
        <v>9.3520853219158809E-4</v>
      </c>
      <c r="CT98" s="258">
        <v>4.1173612655121586E-6</v>
      </c>
      <c r="CU98" s="258">
        <v>0</v>
      </c>
      <c r="CV98" s="258">
        <v>1.1632099943002711E-5</v>
      </c>
      <c r="CW98" s="258">
        <v>0</v>
      </c>
      <c r="CX98" s="258">
        <v>4.0144780829929639E-5</v>
      </c>
      <c r="CY98" s="258">
        <v>0</v>
      </c>
      <c r="CZ98" s="258">
        <v>4.4210878984807689E-4</v>
      </c>
      <c r="DA98" s="258">
        <v>0</v>
      </c>
      <c r="DB98" s="258">
        <v>8.3380657490287276E-5</v>
      </c>
      <c r="DC98" s="258">
        <v>3.2334105179715042E-3</v>
      </c>
      <c r="DD98" s="258">
        <v>1.0181428631505325E-4</v>
      </c>
      <c r="DE98" s="258">
        <v>0</v>
      </c>
      <c r="DF98" s="259">
        <v>1.2931368914713312E-4</v>
      </c>
      <c r="DG98" s="260"/>
      <c r="DH98" s="3"/>
      <c r="DI98" s="3"/>
      <c r="DJ98" s="3"/>
      <c r="DK98" s="3"/>
      <c r="DL98" s="3"/>
      <c r="DM98" s="3"/>
      <c r="DN98" s="3"/>
      <c r="DO98" s="3"/>
      <c r="DP98" s="3"/>
      <c r="DQ98" s="260"/>
      <c r="DR98" s="260"/>
      <c r="DS98" s="260"/>
      <c r="DT98" s="260"/>
      <c r="DU98" s="260"/>
      <c r="DV98" s="260"/>
      <c r="DW98" s="260"/>
      <c r="DX98" s="260"/>
      <c r="DY98" s="260"/>
      <c r="DZ98" s="260"/>
      <c r="EA98" s="260"/>
      <c r="EB98" s="260"/>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0"/>
      <c r="FF98" s="260"/>
      <c r="FG98" s="260"/>
      <c r="FH98" s="260"/>
      <c r="FI98" s="260"/>
      <c r="FJ98" s="260"/>
      <c r="FK98" s="260"/>
      <c r="FL98" s="260"/>
      <c r="FM98" s="260"/>
      <c r="FN98" s="260"/>
    </row>
    <row r="99" spans="1:170" ht="19.899999999999999" customHeight="1">
      <c r="A99" s="261" t="s">
        <v>122</v>
      </c>
      <c r="B99" s="262" t="s">
        <v>121</v>
      </c>
      <c r="C99" s="263">
        <v>0</v>
      </c>
      <c r="D99" s="258">
        <v>0</v>
      </c>
      <c r="E99" s="258">
        <v>0</v>
      </c>
      <c r="F99" s="258">
        <v>0</v>
      </c>
      <c r="G99" s="258">
        <v>0</v>
      </c>
      <c r="H99" s="258">
        <v>0</v>
      </c>
      <c r="I99" s="258">
        <v>0</v>
      </c>
      <c r="J99" s="258">
        <v>0</v>
      </c>
      <c r="K99" s="258">
        <v>0</v>
      </c>
      <c r="L99" s="258">
        <v>0</v>
      </c>
      <c r="M99" s="258">
        <v>0</v>
      </c>
      <c r="N99" s="258">
        <v>0</v>
      </c>
      <c r="O99" s="258">
        <v>0</v>
      </c>
      <c r="P99" s="258">
        <v>0</v>
      </c>
      <c r="Q99" s="258">
        <v>0</v>
      </c>
      <c r="R99" s="258">
        <v>0</v>
      </c>
      <c r="S99" s="258">
        <v>0</v>
      </c>
      <c r="T99" s="258">
        <v>0</v>
      </c>
      <c r="U99" s="258">
        <v>0</v>
      </c>
      <c r="V99" s="258">
        <v>0</v>
      </c>
      <c r="W99" s="258">
        <v>0</v>
      </c>
      <c r="X99" s="258">
        <v>0</v>
      </c>
      <c r="Y99" s="258">
        <v>0</v>
      </c>
      <c r="Z99" s="258">
        <v>0</v>
      </c>
      <c r="AA99" s="258">
        <v>0</v>
      </c>
      <c r="AB99" s="258">
        <v>0</v>
      </c>
      <c r="AC99" s="258">
        <v>0</v>
      </c>
      <c r="AD99" s="258">
        <v>0</v>
      </c>
      <c r="AE99" s="258">
        <v>0</v>
      </c>
      <c r="AF99" s="258">
        <v>0</v>
      </c>
      <c r="AG99" s="258">
        <v>0</v>
      </c>
      <c r="AH99" s="258">
        <v>0</v>
      </c>
      <c r="AI99" s="258">
        <v>0</v>
      </c>
      <c r="AJ99" s="258">
        <v>0</v>
      </c>
      <c r="AK99" s="258">
        <v>0</v>
      </c>
      <c r="AL99" s="258">
        <v>0</v>
      </c>
      <c r="AM99" s="258">
        <v>0</v>
      </c>
      <c r="AN99" s="258">
        <v>0</v>
      </c>
      <c r="AO99" s="258">
        <v>0</v>
      </c>
      <c r="AP99" s="258">
        <v>0</v>
      </c>
      <c r="AQ99" s="258">
        <v>0</v>
      </c>
      <c r="AR99" s="258">
        <v>0</v>
      </c>
      <c r="AS99" s="258">
        <v>0</v>
      </c>
      <c r="AT99" s="258">
        <v>0</v>
      </c>
      <c r="AU99" s="258">
        <v>0</v>
      </c>
      <c r="AV99" s="258">
        <v>0</v>
      </c>
      <c r="AW99" s="258">
        <v>0</v>
      </c>
      <c r="AX99" s="258">
        <v>0</v>
      </c>
      <c r="AY99" s="258">
        <v>0</v>
      </c>
      <c r="AZ99" s="258">
        <v>0</v>
      </c>
      <c r="BA99" s="258">
        <v>0</v>
      </c>
      <c r="BB99" s="258">
        <v>0</v>
      </c>
      <c r="BC99" s="258">
        <v>0</v>
      </c>
      <c r="BD99" s="258">
        <v>0</v>
      </c>
      <c r="BE99" s="258">
        <v>0</v>
      </c>
      <c r="BF99" s="258">
        <v>0</v>
      </c>
      <c r="BG99" s="258">
        <v>0</v>
      </c>
      <c r="BH99" s="258">
        <v>0</v>
      </c>
      <c r="BI99" s="258">
        <v>0</v>
      </c>
      <c r="BJ99" s="258">
        <v>0</v>
      </c>
      <c r="BK99" s="258">
        <v>0</v>
      </c>
      <c r="BL99" s="258">
        <v>0</v>
      </c>
      <c r="BM99" s="258">
        <v>0</v>
      </c>
      <c r="BN99" s="258">
        <v>0</v>
      </c>
      <c r="BO99" s="258">
        <v>0</v>
      </c>
      <c r="BP99" s="258">
        <v>0</v>
      </c>
      <c r="BQ99" s="258">
        <v>0</v>
      </c>
      <c r="BR99" s="258">
        <v>0</v>
      </c>
      <c r="BS99" s="258">
        <v>0</v>
      </c>
      <c r="BT99" s="258">
        <v>0</v>
      </c>
      <c r="BU99" s="258">
        <v>0</v>
      </c>
      <c r="BV99" s="258">
        <v>0</v>
      </c>
      <c r="BW99" s="258">
        <v>0</v>
      </c>
      <c r="BX99" s="258">
        <v>0</v>
      </c>
      <c r="BY99" s="258">
        <v>0</v>
      </c>
      <c r="BZ99" s="258">
        <v>0</v>
      </c>
      <c r="CA99" s="258">
        <v>0</v>
      </c>
      <c r="CB99" s="258">
        <v>0</v>
      </c>
      <c r="CC99" s="258">
        <v>0</v>
      </c>
      <c r="CD99" s="258">
        <v>0</v>
      </c>
      <c r="CE99" s="258">
        <v>0</v>
      </c>
      <c r="CF99" s="258">
        <v>0</v>
      </c>
      <c r="CG99" s="258">
        <v>0</v>
      </c>
      <c r="CH99" s="258">
        <v>0</v>
      </c>
      <c r="CI99" s="258">
        <v>0</v>
      </c>
      <c r="CJ99" s="258">
        <v>0</v>
      </c>
      <c r="CK99" s="258">
        <v>0</v>
      </c>
      <c r="CL99" s="258">
        <v>0</v>
      </c>
      <c r="CM99" s="258">
        <v>0</v>
      </c>
      <c r="CN99" s="258">
        <v>0</v>
      </c>
      <c r="CO99" s="258">
        <v>0</v>
      </c>
      <c r="CP99" s="258">
        <v>0</v>
      </c>
      <c r="CQ99" s="258">
        <v>0</v>
      </c>
      <c r="CR99" s="258">
        <v>0</v>
      </c>
      <c r="CS99" s="258">
        <v>0</v>
      </c>
      <c r="CT99" s="258">
        <v>0</v>
      </c>
      <c r="CU99" s="258">
        <v>0</v>
      </c>
      <c r="CV99" s="258">
        <v>0</v>
      </c>
      <c r="CW99" s="258">
        <v>0</v>
      </c>
      <c r="CX99" s="258">
        <v>0</v>
      </c>
      <c r="CY99" s="258">
        <v>0</v>
      </c>
      <c r="CZ99" s="258">
        <v>0</v>
      </c>
      <c r="DA99" s="258">
        <v>0</v>
      </c>
      <c r="DB99" s="258">
        <v>0</v>
      </c>
      <c r="DC99" s="258">
        <v>0</v>
      </c>
      <c r="DD99" s="258">
        <v>0</v>
      </c>
      <c r="DE99" s="258">
        <v>0</v>
      </c>
      <c r="DF99" s="259">
        <v>0</v>
      </c>
      <c r="DG99" s="260"/>
      <c r="DH99" s="3"/>
      <c r="DI99" s="3"/>
      <c r="DJ99" s="3"/>
      <c r="DK99" s="3"/>
      <c r="DL99" s="3"/>
      <c r="DM99" s="3"/>
      <c r="DN99" s="3"/>
      <c r="DO99" s="3"/>
      <c r="DP99" s="3"/>
      <c r="DQ99" s="260"/>
      <c r="DR99" s="260"/>
      <c r="DS99" s="260"/>
      <c r="DT99" s="260"/>
      <c r="DU99" s="260"/>
      <c r="DV99" s="260"/>
      <c r="DW99" s="260"/>
      <c r="DX99" s="260"/>
      <c r="DY99" s="260"/>
      <c r="DZ99" s="260"/>
      <c r="EA99" s="260"/>
      <c r="EB99" s="260"/>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0"/>
      <c r="FF99" s="260"/>
      <c r="FG99" s="260"/>
      <c r="FH99" s="260"/>
      <c r="FI99" s="260"/>
      <c r="FJ99" s="260"/>
      <c r="FK99" s="260"/>
      <c r="FL99" s="260"/>
      <c r="FM99" s="260"/>
      <c r="FN99" s="260"/>
    </row>
    <row r="100" spans="1:170" ht="19.899999999999999" customHeight="1">
      <c r="A100" s="261" t="s">
        <v>120</v>
      </c>
      <c r="B100" s="262" t="s">
        <v>119</v>
      </c>
      <c r="C100" s="263">
        <v>0</v>
      </c>
      <c r="D100" s="258">
        <v>0</v>
      </c>
      <c r="E100" s="258">
        <v>0</v>
      </c>
      <c r="F100" s="258">
        <v>0</v>
      </c>
      <c r="G100" s="258">
        <v>0</v>
      </c>
      <c r="H100" s="258">
        <v>0</v>
      </c>
      <c r="I100" s="258">
        <v>0</v>
      </c>
      <c r="J100" s="258">
        <v>0</v>
      </c>
      <c r="K100" s="258">
        <v>0</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c r="AA100" s="258">
        <v>0</v>
      </c>
      <c r="AB100" s="258">
        <v>0</v>
      </c>
      <c r="AC100" s="258">
        <v>0</v>
      </c>
      <c r="AD100" s="258">
        <v>0</v>
      </c>
      <c r="AE100" s="258">
        <v>0</v>
      </c>
      <c r="AF100" s="258">
        <v>0</v>
      </c>
      <c r="AG100" s="258">
        <v>0</v>
      </c>
      <c r="AH100" s="258">
        <v>0</v>
      </c>
      <c r="AI100" s="258">
        <v>0</v>
      </c>
      <c r="AJ100" s="258">
        <v>0</v>
      </c>
      <c r="AK100" s="258">
        <v>0</v>
      </c>
      <c r="AL100" s="258">
        <v>0</v>
      </c>
      <c r="AM100" s="258">
        <v>0</v>
      </c>
      <c r="AN100" s="258">
        <v>0</v>
      </c>
      <c r="AO100" s="258">
        <v>0</v>
      </c>
      <c r="AP100" s="258">
        <v>0</v>
      </c>
      <c r="AQ100" s="258">
        <v>0</v>
      </c>
      <c r="AR100" s="258">
        <v>0</v>
      </c>
      <c r="AS100" s="258">
        <v>0</v>
      </c>
      <c r="AT100" s="258">
        <v>0</v>
      </c>
      <c r="AU100" s="258">
        <v>0</v>
      </c>
      <c r="AV100" s="258">
        <v>0</v>
      </c>
      <c r="AW100" s="258">
        <v>0</v>
      </c>
      <c r="AX100" s="258">
        <v>0</v>
      </c>
      <c r="AY100" s="258">
        <v>0</v>
      </c>
      <c r="AZ100" s="258">
        <v>0</v>
      </c>
      <c r="BA100" s="258">
        <v>0</v>
      </c>
      <c r="BB100" s="258">
        <v>0</v>
      </c>
      <c r="BC100" s="258">
        <v>0</v>
      </c>
      <c r="BD100" s="258">
        <v>0</v>
      </c>
      <c r="BE100" s="258">
        <v>0</v>
      </c>
      <c r="BF100" s="258">
        <v>0</v>
      </c>
      <c r="BG100" s="258">
        <v>0</v>
      </c>
      <c r="BH100" s="258">
        <v>0</v>
      </c>
      <c r="BI100" s="258">
        <v>0</v>
      </c>
      <c r="BJ100" s="258">
        <v>0</v>
      </c>
      <c r="BK100" s="258">
        <v>0</v>
      </c>
      <c r="BL100" s="258">
        <v>0</v>
      </c>
      <c r="BM100" s="258">
        <v>0</v>
      </c>
      <c r="BN100" s="258">
        <v>0</v>
      </c>
      <c r="BO100" s="258">
        <v>0</v>
      </c>
      <c r="BP100" s="258">
        <v>0</v>
      </c>
      <c r="BQ100" s="258">
        <v>0</v>
      </c>
      <c r="BR100" s="258">
        <v>0</v>
      </c>
      <c r="BS100" s="258">
        <v>0</v>
      </c>
      <c r="BT100" s="258">
        <v>0</v>
      </c>
      <c r="BU100" s="258">
        <v>0</v>
      </c>
      <c r="BV100" s="258">
        <v>0</v>
      </c>
      <c r="BW100" s="258">
        <v>0</v>
      </c>
      <c r="BX100" s="258">
        <v>0</v>
      </c>
      <c r="BY100" s="258">
        <v>0</v>
      </c>
      <c r="BZ100" s="258">
        <v>0</v>
      </c>
      <c r="CA100" s="258">
        <v>0</v>
      </c>
      <c r="CB100" s="258">
        <v>0</v>
      </c>
      <c r="CC100" s="258">
        <v>0</v>
      </c>
      <c r="CD100" s="258">
        <v>0</v>
      </c>
      <c r="CE100" s="258">
        <v>0</v>
      </c>
      <c r="CF100" s="258">
        <v>0</v>
      </c>
      <c r="CG100" s="258">
        <v>0</v>
      </c>
      <c r="CH100" s="258">
        <v>0</v>
      </c>
      <c r="CI100" s="258">
        <v>0</v>
      </c>
      <c r="CJ100" s="258">
        <v>0</v>
      </c>
      <c r="CK100" s="258">
        <v>0</v>
      </c>
      <c r="CL100" s="258">
        <v>0</v>
      </c>
      <c r="CM100" s="258">
        <v>0</v>
      </c>
      <c r="CN100" s="258">
        <v>0</v>
      </c>
      <c r="CO100" s="258">
        <v>0</v>
      </c>
      <c r="CP100" s="258">
        <v>0</v>
      </c>
      <c r="CQ100" s="258">
        <v>0</v>
      </c>
      <c r="CR100" s="258">
        <v>0</v>
      </c>
      <c r="CS100" s="258">
        <v>0</v>
      </c>
      <c r="CT100" s="258">
        <v>0</v>
      </c>
      <c r="CU100" s="258">
        <v>0</v>
      </c>
      <c r="CV100" s="258">
        <v>0</v>
      </c>
      <c r="CW100" s="258">
        <v>0</v>
      </c>
      <c r="CX100" s="258">
        <v>0</v>
      </c>
      <c r="CY100" s="258">
        <v>0</v>
      </c>
      <c r="CZ100" s="258">
        <v>0</v>
      </c>
      <c r="DA100" s="258">
        <v>0</v>
      </c>
      <c r="DB100" s="258">
        <v>0</v>
      </c>
      <c r="DC100" s="258">
        <v>0</v>
      </c>
      <c r="DD100" s="258">
        <v>0</v>
      </c>
      <c r="DE100" s="258">
        <v>0</v>
      </c>
      <c r="DF100" s="259">
        <v>0</v>
      </c>
      <c r="DG100" s="260"/>
      <c r="DH100" s="3"/>
      <c r="DI100" s="3"/>
      <c r="DJ100" s="3"/>
      <c r="DK100" s="3"/>
      <c r="DL100" s="3"/>
      <c r="DM100" s="3"/>
      <c r="DN100" s="3"/>
      <c r="DO100" s="3"/>
      <c r="DP100" s="3"/>
      <c r="DQ100" s="260"/>
      <c r="DR100" s="260"/>
      <c r="DS100" s="260"/>
      <c r="DT100" s="260"/>
      <c r="DU100" s="260"/>
      <c r="DV100" s="260"/>
      <c r="DW100" s="260"/>
      <c r="DX100" s="260"/>
      <c r="DY100" s="260"/>
      <c r="DZ100" s="260"/>
      <c r="EA100" s="260"/>
      <c r="EB100" s="260"/>
      <c r="EC100" s="260"/>
      <c r="ED100" s="260"/>
      <c r="EE100" s="260"/>
      <c r="EF100" s="260"/>
      <c r="EG100" s="260"/>
      <c r="EH100" s="260"/>
      <c r="EI100" s="260"/>
      <c r="EJ100" s="260"/>
      <c r="EK100" s="260"/>
      <c r="EL100" s="260"/>
      <c r="EM100" s="260"/>
      <c r="EN100" s="260"/>
      <c r="EO100" s="260"/>
      <c r="EP100" s="260"/>
      <c r="EQ100" s="260"/>
      <c r="ER100" s="260"/>
      <c r="ES100" s="260"/>
      <c r="ET100" s="260"/>
      <c r="EU100" s="260"/>
      <c r="EV100" s="260"/>
      <c r="EW100" s="260"/>
      <c r="EX100" s="260"/>
      <c r="EY100" s="260"/>
      <c r="EZ100" s="260"/>
      <c r="FA100" s="260"/>
      <c r="FB100" s="260"/>
      <c r="FC100" s="260"/>
      <c r="FD100" s="260"/>
      <c r="FE100" s="260"/>
      <c r="FF100" s="260"/>
      <c r="FG100" s="260"/>
      <c r="FH100" s="260"/>
      <c r="FI100" s="260"/>
      <c r="FJ100" s="260"/>
      <c r="FK100" s="260"/>
      <c r="FL100" s="260"/>
      <c r="FM100" s="260"/>
      <c r="FN100" s="260"/>
    </row>
    <row r="101" spans="1:170" ht="19.899999999999999" customHeight="1">
      <c r="A101" s="261" t="s">
        <v>118</v>
      </c>
      <c r="B101" s="262" t="s">
        <v>27</v>
      </c>
      <c r="C101" s="263">
        <v>2.7483237174489319E-3</v>
      </c>
      <c r="D101" s="258">
        <v>1.9130549508542779E-3</v>
      </c>
      <c r="E101" s="258">
        <v>0</v>
      </c>
      <c r="F101" s="258">
        <v>8.2304526748971192E-4</v>
      </c>
      <c r="G101" s="258">
        <v>1.1825427936756828E-2</v>
      </c>
      <c r="H101" s="258">
        <v>0</v>
      </c>
      <c r="I101" s="258">
        <v>1.8421052631578947E-3</v>
      </c>
      <c r="J101" s="258">
        <v>9.375092878676865E-4</v>
      </c>
      <c r="K101" s="258">
        <v>1.1110321617972883E-3</v>
      </c>
      <c r="L101" s="258">
        <v>7.7851304009342152E-4</v>
      </c>
      <c r="M101" s="258">
        <v>0</v>
      </c>
      <c r="N101" s="258">
        <v>4.8132460531382363E-4</v>
      </c>
      <c r="O101" s="258">
        <v>1.5216489140960022E-3</v>
      </c>
      <c r="P101" s="258">
        <v>1.308346480932774E-3</v>
      </c>
      <c r="Q101" s="258">
        <v>5.8878944889307586E-4</v>
      </c>
      <c r="R101" s="258">
        <v>3.6733374474712743E-4</v>
      </c>
      <c r="S101" s="258">
        <v>4.0415163300688817E-4</v>
      </c>
      <c r="T101" s="258">
        <v>5.3021201769163143E-4</v>
      </c>
      <c r="U101" s="258">
        <v>1.0940919037199124E-3</v>
      </c>
      <c r="V101" s="258">
        <v>2.9565865296966526E-3</v>
      </c>
      <c r="W101" s="258">
        <v>6.4072372078024023E-4</v>
      </c>
      <c r="X101" s="258">
        <v>5.2460420486329508E-4</v>
      </c>
      <c r="Y101" s="258">
        <v>6.4479811678010341E-4</v>
      </c>
      <c r="Z101" s="258">
        <v>8.7604029785370125E-4</v>
      </c>
      <c r="AA101" s="258">
        <v>1.7179251805827258E-3</v>
      </c>
      <c r="AB101" s="258">
        <v>3.6697846244179315E-4</v>
      </c>
      <c r="AC101" s="258">
        <v>1.6659992385766444E-4</v>
      </c>
      <c r="AD101" s="258">
        <v>3.7294414539849083E-4</v>
      </c>
      <c r="AE101" s="258">
        <v>4.1700007889190684E-4</v>
      </c>
      <c r="AF101" s="258">
        <v>5.2853324474109423E-4</v>
      </c>
      <c r="AG101" s="258">
        <v>0</v>
      </c>
      <c r="AH101" s="258">
        <v>1.9354660325711284E-4</v>
      </c>
      <c r="AI101" s="258">
        <v>1.9473500853082262E-3</v>
      </c>
      <c r="AJ101" s="258">
        <v>2.6539278131634819E-4</v>
      </c>
      <c r="AK101" s="258">
        <v>9.7149049060269777E-4</v>
      </c>
      <c r="AL101" s="258">
        <v>8.8616076253052926E-4</v>
      </c>
      <c r="AM101" s="258">
        <v>6.7156092125948198E-4</v>
      </c>
      <c r="AN101" s="258">
        <v>2.2851173570985538E-4</v>
      </c>
      <c r="AO101" s="258">
        <v>5.8069810010730292E-4</v>
      </c>
      <c r="AP101" s="258">
        <v>6.2844773409678094E-4</v>
      </c>
      <c r="AQ101" s="258">
        <v>2.1527402744930075E-3</v>
      </c>
      <c r="AR101" s="258">
        <v>3.2083533855419932E-4</v>
      </c>
      <c r="AS101" s="258">
        <v>2.1497010891818852E-4</v>
      </c>
      <c r="AT101" s="258">
        <v>1.7911395714045051E-3</v>
      </c>
      <c r="AU101" s="258">
        <v>4.9525898629403965E-4</v>
      </c>
      <c r="AV101" s="258">
        <v>6.211096258489624E-4</v>
      </c>
      <c r="AW101" s="258">
        <v>4.900609513308218E-4</v>
      </c>
      <c r="AX101" s="258">
        <v>3.1466666666666665E-4</v>
      </c>
      <c r="AY101" s="258">
        <v>3.9723642249620396E-4</v>
      </c>
      <c r="AZ101" s="258">
        <v>1.0438413361169103E-4</v>
      </c>
      <c r="BA101" s="258">
        <v>5.5237419551005932E-4</v>
      </c>
      <c r="BB101" s="258">
        <v>5.1380921179781372E-4</v>
      </c>
      <c r="BC101" s="258">
        <v>1.7049535293603654E-4</v>
      </c>
      <c r="BD101" s="258">
        <v>1.9057337997258202E-4</v>
      </c>
      <c r="BE101" s="258">
        <v>4.8865960669882512E-5</v>
      </c>
      <c r="BF101" s="258">
        <v>1.4516148296236001E-4</v>
      </c>
      <c r="BG101" s="258">
        <v>6.8169125135516929E-5</v>
      </c>
      <c r="BH101" s="258">
        <v>6.2762197337561522E-4</v>
      </c>
      <c r="BI101" s="258">
        <v>4.375793112501641E-4</v>
      </c>
      <c r="BJ101" s="258">
        <v>7.4441159580577239E-4</v>
      </c>
      <c r="BK101" s="258">
        <v>1.9309967702797381E-3</v>
      </c>
      <c r="BL101" s="258">
        <v>7.2560269261992278E-4</v>
      </c>
      <c r="BM101" s="258">
        <v>1.5094961392244431E-3</v>
      </c>
      <c r="BN101" s="258">
        <v>6.3936495283645547E-4</v>
      </c>
      <c r="BO101" s="258">
        <v>1.0258368152316251E-3</v>
      </c>
      <c r="BP101" s="258">
        <v>1.0476837868468847E-3</v>
      </c>
      <c r="BQ101" s="258">
        <v>5.7585761652174843E-3</v>
      </c>
      <c r="BR101" s="258">
        <v>8.2736585825255587E-3</v>
      </c>
      <c r="BS101" s="258">
        <v>2.3943926992191175E-3</v>
      </c>
      <c r="BT101" s="258">
        <v>5.7740156429181462E-4</v>
      </c>
      <c r="BU101" s="258">
        <v>2.9938457490528438E-3</v>
      </c>
      <c r="BV101" s="258">
        <v>5.5333723046171546E-4</v>
      </c>
      <c r="BW101" s="258">
        <v>6.2192671390755392E-4</v>
      </c>
      <c r="BX101" s="258">
        <v>0</v>
      </c>
      <c r="BY101" s="258">
        <v>6.4490603363006921E-4</v>
      </c>
      <c r="BZ101" s="258">
        <v>1.8470117255926929E-3</v>
      </c>
      <c r="CA101" s="258">
        <v>0</v>
      </c>
      <c r="CB101" s="258">
        <v>1.0105758465559801E-3</v>
      </c>
      <c r="CC101" s="258">
        <v>0</v>
      </c>
      <c r="CD101" s="258">
        <v>8.0201153162526555E-4</v>
      </c>
      <c r="CE101" s="258">
        <v>3.5251977964680012E-3</v>
      </c>
      <c r="CF101" s="258">
        <v>2.6471964077458519E-3</v>
      </c>
      <c r="CG101" s="258">
        <v>7.649019286455772E-5</v>
      </c>
      <c r="CH101" s="258">
        <v>1.081849717141376E-3</v>
      </c>
      <c r="CI101" s="258">
        <v>3.1620232895176901E-3</v>
      </c>
      <c r="CJ101" s="258">
        <v>1.9678590273630253E-4</v>
      </c>
      <c r="CK101" s="258">
        <v>5.9782608695652171E-4</v>
      </c>
      <c r="CL101" s="258">
        <v>1.8644160285210178E-3</v>
      </c>
      <c r="CM101" s="258">
        <v>2.2871035377489297E-6</v>
      </c>
      <c r="CN101" s="258">
        <v>5.7925564140028855E-4</v>
      </c>
      <c r="CO101" s="258">
        <v>5.4766554849810418E-3</v>
      </c>
      <c r="CP101" s="258">
        <v>1.5524404027579613E-3</v>
      </c>
      <c r="CQ101" s="258">
        <v>2.6975409216957821E-4</v>
      </c>
      <c r="CR101" s="258">
        <v>7.9205620430825769E-6</v>
      </c>
      <c r="CS101" s="258">
        <v>3.0621872292998901E-4</v>
      </c>
      <c r="CT101" s="258">
        <v>0</v>
      </c>
      <c r="CU101" s="258">
        <v>1.1681391697599905E-3</v>
      </c>
      <c r="CV101" s="258">
        <v>2.4427409880305694E-4</v>
      </c>
      <c r="CW101" s="258">
        <v>1.6701995468167532E-3</v>
      </c>
      <c r="CX101" s="258">
        <v>2.1505102353565901E-3</v>
      </c>
      <c r="CY101" s="258">
        <v>1.2681540392936574E-3</v>
      </c>
      <c r="CZ101" s="258">
        <v>1.0474178946986666E-3</v>
      </c>
      <c r="DA101" s="258">
        <v>1.2330797899607908E-3</v>
      </c>
      <c r="DB101" s="258">
        <v>7.6822881455240362E-3</v>
      </c>
      <c r="DC101" s="258">
        <v>2.1486534409746127E-3</v>
      </c>
      <c r="DD101" s="258">
        <v>1.7153493890036144E-3</v>
      </c>
      <c r="DE101" s="258">
        <v>0</v>
      </c>
      <c r="DF101" s="259">
        <v>2.3707509676974405E-4</v>
      </c>
      <c r="DG101" s="260"/>
      <c r="DH101" s="3"/>
      <c r="DI101" s="3"/>
      <c r="DJ101" s="3"/>
      <c r="DK101" s="3"/>
      <c r="DL101" s="3"/>
      <c r="DM101" s="3"/>
      <c r="DN101" s="3"/>
      <c r="DO101" s="3"/>
      <c r="DP101" s="3"/>
      <c r="DQ101" s="260"/>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c r="FF101" s="260"/>
      <c r="FG101" s="260"/>
      <c r="FH101" s="260"/>
      <c r="FI101" s="260"/>
      <c r="FJ101" s="260"/>
      <c r="FK101" s="260"/>
      <c r="FL101" s="260"/>
      <c r="FM101" s="260"/>
      <c r="FN101" s="260"/>
    </row>
    <row r="102" spans="1:170" ht="19.899999999999999" customHeight="1">
      <c r="A102" s="261" t="s">
        <v>72</v>
      </c>
      <c r="B102" s="262" t="s">
        <v>71</v>
      </c>
      <c r="C102" s="263">
        <v>2.3389989084671761E-4</v>
      </c>
      <c r="D102" s="258">
        <v>2.3088594234448182E-3</v>
      </c>
      <c r="E102" s="258">
        <v>1.75377060680463E-3</v>
      </c>
      <c r="F102" s="258">
        <v>5.7613168724279839E-3</v>
      </c>
      <c r="G102" s="258">
        <v>6.5333856004181362E-5</v>
      </c>
      <c r="H102" s="258">
        <v>0</v>
      </c>
      <c r="I102" s="258">
        <v>3.9473684210526317E-3</v>
      </c>
      <c r="J102" s="258">
        <v>1.9299381411859266E-3</v>
      </c>
      <c r="K102" s="258">
        <v>2.7420532132729587E-3</v>
      </c>
      <c r="L102" s="258">
        <v>5.8388478007006617E-4</v>
      </c>
      <c r="M102" s="258">
        <v>0</v>
      </c>
      <c r="N102" s="258">
        <v>2.3584905660377358E-3</v>
      </c>
      <c r="O102" s="258">
        <v>1.3141513349010929E-3</v>
      </c>
      <c r="P102" s="258">
        <v>3.7711163273944663E-3</v>
      </c>
      <c r="Q102" s="258">
        <v>3.2543998629726372E-3</v>
      </c>
      <c r="R102" s="258">
        <v>1.3664815304593142E-3</v>
      </c>
      <c r="S102" s="258">
        <v>1.833325523639942E-3</v>
      </c>
      <c r="T102" s="258">
        <v>5.6309858587756797E-3</v>
      </c>
      <c r="U102" s="258">
        <v>5.4704595185995622E-4</v>
      </c>
      <c r="V102" s="258">
        <v>5.0650369771478845E-3</v>
      </c>
      <c r="W102" s="258">
        <v>6.4496692422911605E-4</v>
      </c>
      <c r="X102" s="258">
        <v>6.3166628748845732E-4</v>
      </c>
      <c r="Y102" s="258">
        <v>5.9362366306739672E-4</v>
      </c>
      <c r="Z102" s="258">
        <v>1.3140604467805519E-3</v>
      </c>
      <c r="AA102" s="258">
        <v>6.7489917808607092E-4</v>
      </c>
      <c r="AB102" s="258">
        <v>1.3618978495062101E-3</v>
      </c>
      <c r="AC102" s="258">
        <v>5.2448124177412876E-5</v>
      </c>
      <c r="AD102" s="258">
        <v>5.7806342536766073E-3</v>
      </c>
      <c r="AE102" s="258">
        <v>1.8843895456953194E-3</v>
      </c>
      <c r="AF102" s="258">
        <v>5.2551305477114511E-3</v>
      </c>
      <c r="AG102" s="258">
        <v>8.2576383154417832E-4</v>
      </c>
      <c r="AH102" s="258">
        <v>1.9170330227371176E-3</v>
      </c>
      <c r="AI102" s="258">
        <v>2.6262427755991673E-3</v>
      </c>
      <c r="AJ102" s="258">
        <v>5.3078556263269638E-4</v>
      </c>
      <c r="AK102" s="258">
        <v>7.4730037738669061E-3</v>
      </c>
      <c r="AL102" s="258">
        <v>6.6384865485736514E-4</v>
      </c>
      <c r="AM102" s="258">
        <v>5.8507201473363961E-4</v>
      </c>
      <c r="AN102" s="258">
        <v>2.9706525642281198E-3</v>
      </c>
      <c r="AO102" s="258">
        <v>2.6131414504828631E-3</v>
      </c>
      <c r="AP102" s="258">
        <v>3.491376300537672E-4</v>
      </c>
      <c r="AQ102" s="258">
        <v>1.5642749399430156E-3</v>
      </c>
      <c r="AR102" s="258">
        <v>1.1812573828586428E-3</v>
      </c>
      <c r="AS102" s="258">
        <v>2.1121666257199793E-3</v>
      </c>
      <c r="AT102" s="258">
        <v>3.8940342465886052E-3</v>
      </c>
      <c r="AU102" s="258">
        <v>5.8615134431505306E-3</v>
      </c>
      <c r="AV102" s="258">
        <v>1.9173384102294056E-3</v>
      </c>
      <c r="AW102" s="258">
        <v>6.1053426853298213E-3</v>
      </c>
      <c r="AX102" s="258">
        <v>2.9120000000000001E-3</v>
      </c>
      <c r="AY102" s="258">
        <v>1.0008872850932393E-2</v>
      </c>
      <c r="AZ102" s="258">
        <v>1.8267223382045928E-3</v>
      </c>
      <c r="BA102" s="258">
        <v>2.4020676024932852E-3</v>
      </c>
      <c r="BB102" s="258">
        <v>8.4754950716740274E-3</v>
      </c>
      <c r="BC102" s="258">
        <v>1.9393846396474157E-3</v>
      </c>
      <c r="BD102" s="258">
        <v>8.8524408761457454E-4</v>
      </c>
      <c r="BE102" s="258">
        <v>2.08727460575641E-3</v>
      </c>
      <c r="BF102" s="258">
        <v>1.74193779554832E-3</v>
      </c>
      <c r="BG102" s="258">
        <v>2.1781267452938664E-3</v>
      </c>
      <c r="BH102" s="258">
        <v>6.826765324436517E-3</v>
      </c>
      <c r="BI102" s="258">
        <v>5.6403973220146147E-3</v>
      </c>
      <c r="BJ102" s="258">
        <v>4.1048982283004021E-3</v>
      </c>
      <c r="BK102" s="258">
        <v>5.5195748389411985E-2</v>
      </c>
      <c r="BL102" s="258">
        <v>2.2103290067771564E-2</v>
      </c>
      <c r="BM102" s="258">
        <v>1.2412150912408031E-2</v>
      </c>
      <c r="BN102" s="258">
        <v>3.3250298923874051E-2</v>
      </c>
      <c r="BO102" s="258">
        <v>5.4738652460759513E-2</v>
      </c>
      <c r="BP102" s="258">
        <v>1.9530058355986927E-3</v>
      </c>
      <c r="BQ102" s="258">
        <v>3.5696018713584159E-3</v>
      </c>
      <c r="BR102" s="258">
        <v>9.5921421171776084E-4</v>
      </c>
      <c r="BS102" s="258">
        <v>4.1819550286950795E-3</v>
      </c>
      <c r="BT102" s="258">
        <v>4.6490820739675991E-3</v>
      </c>
      <c r="BU102" s="258">
        <v>2.8472010167368109E-3</v>
      </c>
      <c r="BV102" s="258">
        <v>1.2775666833237476E-3</v>
      </c>
      <c r="BW102" s="258">
        <v>5.350348627895568E-4</v>
      </c>
      <c r="BX102" s="258">
        <v>0</v>
      </c>
      <c r="BY102" s="258">
        <v>1.3907022749752721E-3</v>
      </c>
      <c r="BZ102" s="258">
        <v>4.3155575556705463E-3</v>
      </c>
      <c r="CA102" s="258">
        <v>0.18082614638297531</v>
      </c>
      <c r="CB102" s="258">
        <v>1.6078375266553573E-3</v>
      </c>
      <c r="CC102" s="258">
        <v>0</v>
      </c>
      <c r="CD102" s="258">
        <v>5.917544544153986E-3</v>
      </c>
      <c r="CE102" s="258">
        <v>4.0655014244368372E-3</v>
      </c>
      <c r="CF102" s="258">
        <v>4.2402567866743407E-3</v>
      </c>
      <c r="CG102" s="258">
        <v>1.8576189695678304E-4</v>
      </c>
      <c r="CH102" s="258">
        <v>5.8620682589800698E-3</v>
      </c>
      <c r="CI102" s="258">
        <v>1.1634624155020219E-2</v>
      </c>
      <c r="CJ102" s="258">
        <v>2.9213465229416848E-3</v>
      </c>
      <c r="CK102" s="258">
        <v>3.2055027173913044E-2</v>
      </c>
      <c r="CL102" s="258">
        <v>3.6287902213652983E-3</v>
      </c>
      <c r="CM102" s="258">
        <v>4.9784526257949831E-3</v>
      </c>
      <c r="CN102" s="258">
        <v>1.0304589408017648E-3</v>
      </c>
      <c r="CO102" s="258">
        <v>1.5944308961421451E-3</v>
      </c>
      <c r="CP102" s="258">
        <v>7.0931529297604606E-3</v>
      </c>
      <c r="CQ102" s="258">
        <v>8.006301455593081E-3</v>
      </c>
      <c r="CR102" s="258">
        <v>4.3576292173692641E-3</v>
      </c>
      <c r="CS102" s="258">
        <v>1.1713555833880481E-2</v>
      </c>
      <c r="CT102" s="258">
        <v>1.688118118859985E-3</v>
      </c>
      <c r="CU102" s="258">
        <v>2.3274455291626274E-3</v>
      </c>
      <c r="CV102" s="258">
        <v>8.0261489606718703E-4</v>
      </c>
      <c r="CW102" s="258">
        <v>4.5476695173354773E-3</v>
      </c>
      <c r="CX102" s="258">
        <v>7.3674086399741533E-3</v>
      </c>
      <c r="CY102" s="258">
        <v>9.0491393758642888E-3</v>
      </c>
      <c r="CZ102" s="258">
        <v>1.2063007410503192E-3</v>
      </c>
      <c r="DA102" s="258">
        <v>2.6254901145794365E-3</v>
      </c>
      <c r="DB102" s="258">
        <v>2.2602918773718416E-3</v>
      </c>
      <c r="DC102" s="258">
        <v>1.3976677722844567E-3</v>
      </c>
      <c r="DD102" s="258">
        <v>1.4873739218199083E-3</v>
      </c>
      <c r="DE102" s="258">
        <v>0</v>
      </c>
      <c r="DF102" s="259">
        <v>3.9440675189875602E-4</v>
      </c>
      <c r="DG102" s="260"/>
      <c r="DH102" s="3"/>
      <c r="DI102" s="3"/>
      <c r="DJ102" s="3"/>
      <c r="DK102" s="3"/>
      <c r="DL102" s="3"/>
      <c r="DM102" s="3"/>
      <c r="DN102" s="3"/>
      <c r="DO102" s="3"/>
      <c r="DP102" s="3"/>
      <c r="DQ102" s="260"/>
      <c r="DR102" s="260"/>
      <c r="DS102" s="260"/>
      <c r="DT102" s="260"/>
      <c r="DU102" s="260"/>
      <c r="DV102" s="260"/>
      <c r="DW102" s="260"/>
      <c r="DX102" s="260"/>
      <c r="DY102" s="260"/>
      <c r="DZ102" s="260"/>
      <c r="EA102" s="260"/>
      <c r="EB102" s="260"/>
      <c r="EC102" s="260"/>
      <c r="ED102" s="260"/>
      <c r="EE102" s="260"/>
      <c r="EF102" s="260"/>
      <c r="EG102" s="260"/>
      <c r="EH102" s="260"/>
      <c r="EI102" s="260"/>
      <c r="EJ102" s="260"/>
      <c r="EK102" s="260"/>
      <c r="EL102" s="260"/>
      <c r="EM102" s="260"/>
      <c r="EN102" s="260"/>
      <c r="EO102" s="260"/>
      <c r="EP102" s="260"/>
      <c r="EQ102" s="260"/>
      <c r="ER102" s="260"/>
      <c r="ES102" s="260"/>
      <c r="ET102" s="260"/>
      <c r="EU102" s="260"/>
      <c r="EV102" s="260"/>
      <c r="EW102" s="260"/>
      <c r="EX102" s="260"/>
      <c r="EY102" s="260"/>
      <c r="EZ102" s="260"/>
      <c r="FA102" s="260"/>
      <c r="FB102" s="260"/>
      <c r="FC102" s="260"/>
      <c r="FD102" s="260"/>
      <c r="FE102" s="260"/>
      <c r="FF102" s="260"/>
      <c r="FG102" s="260"/>
      <c r="FH102" s="260"/>
      <c r="FI102" s="260"/>
      <c r="FJ102" s="260"/>
      <c r="FK102" s="260"/>
      <c r="FL102" s="260"/>
      <c r="FM102" s="260"/>
      <c r="FN102" s="260"/>
    </row>
    <row r="103" spans="1:170" ht="19.899999999999999" customHeight="1">
      <c r="A103" s="261" t="s">
        <v>117</v>
      </c>
      <c r="B103" s="262" t="s">
        <v>116</v>
      </c>
      <c r="C103" s="263">
        <v>3.7034149384063619E-4</v>
      </c>
      <c r="D103" s="258">
        <v>0</v>
      </c>
      <c r="E103" s="258">
        <v>3.5075412136092597E-4</v>
      </c>
      <c r="F103" s="258">
        <v>1.6460905349794238E-3</v>
      </c>
      <c r="G103" s="258">
        <v>1.5026786880961715E-3</v>
      </c>
      <c r="H103" s="258">
        <v>0</v>
      </c>
      <c r="I103" s="258">
        <v>2.631578947368421E-4</v>
      </c>
      <c r="J103" s="258">
        <v>6.529613275803473E-3</v>
      </c>
      <c r="K103" s="258">
        <v>5.1062263017485836E-2</v>
      </c>
      <c r="L103" s="258">
        <v>0</v>
      </c>
      <c r="M103" s="258">
        <v>0</v>
      </c>
      <c r="N103" s="258">
        <v>9.1451675009626492E-4</v>
      </c>
      <c r="O103" s="258">
        <v>6.086595656384009E-3</v>
      </c>
      <c r="P103" s="258">
        <v>1.0005002501250625E-3</v>
      </c>
      <c r="Q103" s="258">
        <v>6.9584207596454419E-3</v>
      </c>
      <c r="R103" s="258">
        <v>1.5721884275177055E-3</v>
      </c>
      <c r="S103" s="258">
        <v>3.9653718195023667E-3</v>
      </c>
      <c r="T103" s="258">
        <v>9.1948160030067721E-4</v>
      </c>
      <c r="U103" s="258">
        <v>3.5557986870897156E-3</v>
      </c>
      <c r="V103" s="258">
        <v>4.795535792135321E-3</v>
      </c>
      <c r="W103" s="258">
        <v>2.2913298623929122E-4</v>
      </c>
      <c r="X103" s="258">
        <v>1.5416939898023367E-3</v>
      </c>
      <c r="Y103" s="258">
        <v>1.0848984187093803E-3</v>
      </c>
      <c r="Z103" s="258">
        <v>3.0661410424879547E-3</v>
      </c>
      <c r="AA103" s="258">
        <v>6.4254649370998687E-2</v>
      </c>
      <c r="AB103" s="258">
        <v>5.1422420170534312E-2</v>
      </c>
      <c r="AC103" s="258">
        <v>2.239843420753044E-4</v>
      </c>
      <c r="AD103" s="258">
        <v>1.8647207269924541E-4</v>
      </c>
      <c r="AE103" s="258">
        <v>5.513417259295157E-3</v>
      </c>
      <c r="AF103" s="258">
        <v>5.08902009936425E-3</v>
      </c>
      <c r="AG103" s="258">
        <v>2.477291494632535E-3</v>
      </c>
      <c r="AH103" s="258">
        <v>1.8986000129031068E-3</v>
      </c>
      <c r="AI103" s="258">
        <v>3.4837914370193035E-4</v>
      </c>
      <c r="AJ103" s="258">
        <v>5.3078556263269636E-3</v>
      </c>
      <c r="AK103" s="258">
        <v>4.6145798303628147E-3</v>
      </c>
      <c r="AL103" s="258">
        <v>4.4153654718420102E-4</v>
      </c>
      <c r="AM103" s="258">
        <v>5.7489684926001114E-4</v>
      </c>
      <c r="AN103" s="258">
        <v>6.202461397838932E-4</v>
      </c>
      <c r="AO103" s="258">
        <v>7.1956068926339707E-4</v>
      </c>
      <c r="AP103" s="258">
        <v>4.5387891906989734E-4</v>
      </c>
      <c r="AQ103" s="258">
        <v>1.3966740535205496E-3</v>
      </c>
      <c r="AR103" s="258">
        <v>1.7500109375683597E-3</v>
      </c>
      <c r="AS103" s="258">
        <v>1.9756776676766851E-3</v>
      </c>
      <c r="AT103" s="258">
        <v>3.6558610927694118E-3</v>
      </c>
      <c r="AU103" s="258">
        <v>2.5132970396415919E-3</v>
      </c>
      <c r="AV103" s="258">
        <v>5.6980056980056983E-3</v>
      </c>
      <c r="AW103" s="258">
        <v>3.6958763412866143E-3</v>
      </c>
      <c r="AX103" s="258">
        <v>1.9626666666666668E-3</v>
      </c>
      <c r="AY103" s="258">
        <v>4.0132016141906212E-3</v>
      </c>
      <c r="AZ103" s="258">
        <v>9.2901878914405014E-3</v>
      </c>
      <c r="BA103" s="258">
        <v>3.1216743526073076E-3</v>
      </c>
      <c r="BB103" s="258">
        <v>5.9347320885637387E-3</v>
      </c>
      <c r="BC103" s="258">
        <v>5.6497897579179104E-3</v>
      </c>
      <c r="BD103" s="258">
        <v>6.5102325609988502E-3</v>
      </c>
      <c r="BE103" s="258">
        <v>7.8394962617540087E-3</v>
      </c>
      <c r="BF103" s="258">
        <v>8.2898231694264191E-3</v>
      </c>
      <c r="BG103" s="258">
        <v>4.6823154505732777E-3</v>
      </c>
      <c r="BH103" s="258">
        <v>9.5794932778383375E-4</v>
      </c>
      <c r="BI103" s="258">
        <v>1.3214895199754955E-3</v>
      </c>
      <c r="BJ103" s="258">
        <v>1.2346598039007168E-2</v>
      </c>
      <c r="BK103" s="258">
        <v>1.3670773594900802E-4</v>
      </c>
      <c r="BL103" s="258">
        <v>2.9525781470907484E-3</v>
      </c>
      <c r="BM103" s="258">
        <v>4.916492706981021E-4</v>
      </c>
      <c r="BN103" s="258">
        <v>9.5323502059253351E-4</v>
      </c>
      <c r="BO103" s="258">
        <v>9.6161051027799282E-4</v>
      </c>
      <c r="BP103" s="258">
        <v>2.653721403625109E-3</v>
      </c>
      <c r="BQ103" s="258">
        <v>1.4738020552036426E-2</v>
      </c>
      <c r="BR103" s="258">
        <v>8.93987645320953E-3</v>
      </c>
      <c r="BS103" s="258">
        <v>1.4723868661209898E-3</v>
      </c>
      <c r="BT103" s="258">
        <v>1.1784460338624304E-2</v>
      </c>
      <c r="BU103" s="258">
        <v>3.369932157198325E-2</v>
      </c>
      <c r="BV103" s="258">
        <v>2.3428734407557914E-2</v>
      </c>
      <c r="BW103" s="258">
        <v>1.823565754211005E-2</v>
      </c>
      <c r="BX103" s="258">
        <v>0</v>
      </c>
      <c r="BY103" s="258">
        <v>4.8822947576656773E-3</v>
      </c>
      <c r="BZ103" s="258">
        <v>3.6544446284941137E-3</v>
      </c>
      <c r="CA103" s="258">
        <v>0</v>
      </c>
      <c r="CB103" s="258">
        <v>9.7424053521913596E-4</v>
      </c>
      <c r="CC103" s="258">
        <v>0</v>
      </c>
      <c r="CD103" s="258">
        <v>3.533185936619413E-3</v>
      </c>
      <c r="CE103" s="258">
        <v>5.1385519862770436E-4</v>
      </c>
      <c r="CF103" s="258">
        <v>7.3379939511130947E-3</v>
      </c>
      <c r="CG103" s="258">
        <v>9.0695514396547017E-4</v>
      </c>
      <c r="CH103" s="258">
        <v>2.482722163371601E-2</v>
      </c>
      <c r="CI103" s="258">
        <v>1.4583818953897295E-2</v>
      </c>
      <c r="CJ103" s="258">
        <v>1.3631863225462284E-2</v>
      </c>
      <c r="CK103" s="258">
        <v>3.0845788043478262E-2</v>
      </c>
      <c r="CL103" s="258">
        <v>3.6397038761663968E-2</v>
      </c>
      <c r="CM103" s="258">
        <v>1.6272741671083636E-3</v>
      </c>
      <c r="CN103" s="258">
        <v>5.6361151093911295E-3</v>
      </c>
      <c r="CO103" s="258">
        <v>2.6706825916071445E-3</v>
      </c>
      <c r="CP103" s="258">
        <v>1.5613427958924358E-3</v>
      </c>
      <c r="CQ103" s="258">
        <v>3.3881113976499022E-3</v>
      </c>
      <c r="CR103" s="258">
        <v>4.3827109971723594E-4</v>
      </c>
      <c r="CS103" s="258">
        <v>1.5241967965659363E-3</v>
      </c>
      <c r="CT103" s="258">
        <v>4.8543689320388345E-3</v>
      </c>
      <c r="CU103" s="258">
        <v>1.1513568300810189E-2</v>
      </c>
      <c r="CV103" s="258">
        <v>8.0261489606718703E-4</v>
      </c>
      <c r="CW103" s="258">
        <v>1.9272470335989084E-3</v>
      </c>
      <c r="CX103" s="258">
        <v>2.1606305663322792E-2</v>
      </c>
      <c r="CY103" s="258">
        <v>3.5814199501660073E-3</v>
      </c>
      <c r="CZ103" s="258">
        <v>9.8965016415015813E-3</v>
      </c>
      <c r="DA103" s="258">
        <v>1.6570375604416921E-2</v>
      </c>
      <c r="DB103" s="258">
        <v>1.1423150076169357E-2</v>
      </c>
      <c r="DC103" s="258">
        <v>3.5254605002398983E-3</v>
      </c>
      <c r="DD103" s="258">
        <v>1.0714846957634191E-2</v>
      </c>
      <c r="DE103" s="258">
        <v>0</v>
      </c>
      <c r="DF103" s="259">
        <v>3.3837081993499832E-3</v>
      </c>
      <c r="DG103" s="260"/>
      <c r="DH103" s="3"/>
      <c r="DI103" s="3"/>
      <c r="DJ103" s="3"/>
      <c r="DK103" s="3"/>
      <c r="DL103" s="3"/>
      <c r="DM103" s="3"/>
      <c r="DN103" s="3"/>
      <c r="DO103" s="3"/>
      <c r="DP103" s="3"/>
      <c r="DQ103" s="260"/>
      <c r="DR103" s="260"/>
      <c r="DS103" s="260"/>
      <c r="DT103" s="260"/>
      <c r="DU103" s="260"/>
      <c r="DV103" s="260"/>
      <c r="DW103" s="260"/>
      <c r="DX103" s="260"/>
      <c r="DY103" s="260"/>
      <c r="DZ103" s="260"/>
      <c r="EA103" s="260"/>
      <c r="EB103" s="260"/>
      <c r="EC103" s="260"/>
      <c r="ED103" s="260"/>
      <c r="EE103" s="260"/>
      <c r="EF103" s="260"/>
      <c r="EG103" s="260"/>
      <c r="EH103" s="260"/>
      <c r="EI103" s="260"/>
      <c r="EJ103" s="260"/>
      <c r="EK103" s="260"/>
      <c r="EL103" s="260"/>
      <c r="EM103" s="260"/>
      <c r="EN103" s="260"/>
      <c r="EO103" s="260"/>
      <c r="EP103" s="260"/>
      <c r="EQ103" s="260"/>
      <c r="ER103" s="260"/>
      <c r="ES103" s="260"/>
      <c r="ET103" s="260"/>
      <c r="EU103" s="260"/>
      <c r="EV103" s="260"/>
      <c r="EW103" s="260"/>
      <c r="EX103" s="260"/>
      <c r="EY103" s="260"/>
      <c r="EZ103" s="260"/>
      <c r="FA103" s="260"/>
      <c r="FB103" s="260"/>
      <c r="FC103" s="260"/>
      <c r="FD103" s="260"/>
      <c r="FE103" s="260"/>
      <c r="FF103" s="260"/>
      <c r="FG103" s="260"/>
      <c r="FH103" s="260"/>
      <c r="FI103" s="260"/>
      <c r="FJ103" s="260"/>
      <c r="FK103" s="260"/>
      <c r="FL103" s="260"/>
      <c r="FM103" s="260"/>
      <c r="FN103" s="260"/>
    </row>
    <row r="104" spans="1:170" ht="19.899999999999999" customHeight="1">
      <c r="A104" s="261" t="s">
        <v>115</v>
      </c>
      <c r="B104" s="262" t="s">
        <v>114</v>
      </c>
      <c r="C104" s="263">
        <v>1.5690784344300639E-2</v>
      </c>
      <c r="D104" s="258">
        <v>8.1799591002044997E-3</v>
      </c>
      <c r="E104" s="258">
        <v>6.8397053665380569E-2</v>
      </c>
      <c r="F104" s="258">
        <v>5.7613168724279839E-3</v>
      </c>
      <c r="G104" s="258">
        <v>6.5333856004181362E-5</v>
      </c>
      <c r="H104" s="258">
        <v>0</v>
      </c>
      <c r="I104" s="258">
        <v>1.368421052631579E-2</v>
      </c>
      <c r="J104" s="258">
        <v>4.7508654677402475E-3</v>
      </c>
      <c r="K104" s="258">
        <v>7.6157378997616446E-3</v>
      </c>
      <c r="L104" s="258">
        <v>2.1409108602569093E-3</v>
      </c>
      <c r="M104" s="258">
        <v>0</v>
      </c>
      <c r="N104" s="258">
        <v>1.1262995764343474E-2</v>
      </c>
      <c r="O104" s="258">
        <v>4.4266150228247335E-3</v>
      </c>
      <c r="P104" s="258">
        <v>7.6576749913418243E-3</v>
      </c>
      <c r="Q104" s="258">
        <v>2.8690104055153513E-3</v>
      </c>
      <c r="R104" s="258">
        <v>4.8488054306620827E-3</v>
      </c>
      <c r="S104" s="258">
        <v>3.7955109882386018E-3</v>
      </c>
      <c r="T104" s="258">
        <v>2.7315986227910631E-3</v>
      </c>
      <c r="U104" s="258">
        <v>1.2582056892778994E-2</v>
      </c>
      <c r="V104" s="258">
        <v>2.126681409966788E-2</v>
      </c>
      <c r="W104" s="258">
        <v>4.2007714143870055E-3</v>
      </c>
      <c r="X104" s="258">
        <v>1.9787749421195617E-2</v>
      </c>
      <c r="Y104" s="258">
        <v>5.7724783787933068E-3</v>
      </c>
      <c r="Z104" s="258">
        <v>4.8182216381953569E-3</v>
      </c>
      <c r="AA104" s="258">
        <v>7.9218060868354537E-3</v>
      </c>
      <c r="AB104" s="258">
        <v>4.4456819450091507E-3</v>
      </c>
      <c r="AC104" s="258">
        <v>2.1121168124621681E-3</v>
      </c>
      <c r="AD104" s="258">
        <v>8.4036747429793272E-3</v>
      </c>
      <c r="AE104" s="258">
        <v>7.6885798329745627E-3</v>
      </c>
      <c r="AF104" s="258">
        <v>2.092991649174733E-2</v>
      </c>
      <c r="AG104" s="258">
        <v>4.4591246903385633E-3</v>
      </c>
      <c r="AH104" s="258">
        <v>9.1888554022543575E-3</v>
      </c>
      <c r="AI104" s="258">
        <v>1.5435875905562453E-2</v>
      </c>
      <c r="AJ104" s="258">
        <v>8.7579617834394902E-3</v>
      </c>
      <c r="AK104" s="258">
        <v>1.8888017038448605E-2</v>
      </c>
      <c r="AL104" s="258">
        <v>3.5292047093114808E-3</v>
      </c>
      <c r="AM104" s="258">
        <v>4.9909186648147861E-3</v>
      </c>
      <c r="AN104" s="258">
        <v>9.7280710345052715E-3</v>
      </c>
      <c r="AO104" s="258">
        <v>2.0955627090828758E-3</v>
      </c>
      <c r="AP104" s="258">
        <v>3.5961175895538023E-3</v>
      </c>
      <c r="AQ104" s="258">
        <v>5.851133168215423E-3</v>
      </c>
      <c r="AR104" s="258">
        <v>8.5313033206457535E-3</v>
      </c>
      <c r="AS104" s="258">
        <v>7.1895558649305268E-3</v>
      </c>
      <c r="AT104" s="258">
        <v>6.1673292269441606E-3</v>
      </c>
      <c r="AU104" s="258">
        <v>6.976320548314317E-3</v>
      </c>
      <c r="AV104" s="258">
        <v>6.2673561883672471E-3</v>
      </c>
      <c r="AW104" s="258">
        <v>9.2396908532165357E-3</v>
      </c>
      <c r="AX104" s="258">
        <v>9.4719999999999995E-3</v>
      </c>
      <c r="AY104" s="258">
        <v>6.2629705116924866E-3</v>
      </c>
      <c r="AZ104" s="258">
        <v>2.7139874739039666E-3</v>
      </c>
      <c r="BA104" s="258">
        <v>6.689302184158516E-3</v>
      </c>
      <c r="BB104" s="258">
        <v>4.8411198212509601E-3</v>
      </c>
      <c r="BC104" s="258">
        <v>4.0492646322308678E-3</v>
      </c>
      <c r="BD104" s="258">
        <v>4.9794979928319818E-3</v>
      </c>
      <c r="BE104" s="258">
        <v>2.8900725310473372E-3</v>
      </c>
      <c r="BF104" s="258">
        <v>3.4930630267271689E-3</v>
      </c>
      <c r="BG104" s="258">
        <v>5.3385459443477121E-3</v>
      </c>
      <c r="BH104" s="258">
        <v>1.6296149484138782E-3</v>
      </c>
      <c r="BI104" s="258">
        <v>2.6167242812759812E-3</v>
      </c>
      <c r="BJ104" s="258">
        <v>3.1477976051215517E-3</v>
      </c>
      <c r="BK104" s="258">
        <v>3.4689587997060786E-3</v>
      </c>
      <c r="BL104" s="258">
        <v>3.3420594164165901E-3</v>
      </c>
      <c r="BM104" s="258">
        <v>8.308872674797926E-3</v>
      </c>
      <c r="BN104" s="258">
        <v>6.8619635977148928E-3</v>
      </c>
      <c r="BO104" s="258">
        <v>6.5118336966877065E-3</v>
      </c>
      <c r="BP104" s="258">
        <v>2.7757457505637462E-2</v>
      </c>
      <c r="BQ104" s="258">
        <v>3.5445645836835573E-3</v>
      </c>
      <c r="BR104" s="258">
        <v>2.5525562186729359E-2</v>
      </c>
      <c r="BS104" s="258">
        <v>2.2201053720952112E-2</v>
      </c>
      <c r="BT104" s="258">
        <v>7.9613864714330981E-4</v>
      </c>
      <c r="BU104" s="258">
        <v>3.2569614004511588E-3</v>
      </c>
      <c r="BV104" s="258">
        <v>2.3135271211849784E-3</v>
      </c>
      <c r="BW104" s="258">
        <v>1.4511623324509591E-3</v>
      </c>
      <c r="BX104" s="258">
        <v>0</v>
      </c>
      <c r="BY104" s="258">
        <v>2.0633036597428288E-3</v>
      </c>
      <c r="BZ104" s="258">
        <v>3.3035124006315024E-2</v>
      </c>
      <c r="CA104" s="258">
        <v>0.19392021130336523</v>
      </c>
      <c r="CB104" s="258">
        <v>5.7455211051384947E-4</v>
      </c>
      <c r="CC104" s="258">
        <v>0</v>
      </c>
      <c r="CD104" s="258">
        <v>9.6458143668444098E-3</v>
      </c>
      <c r="CE104" s="258">
        <v>7.1675243514467291E-3</v>
      </c>
      <c r="CF104" s="258">
        <v>9.1703367414909236E-3</v>
      </c>
      <c r="CG104" s="258">
        <v>2.7536469431240782E-3</v>
      </c>
      <c r="CH104" s="258">
        <v>7.649783937400241E-3</v>
      </c>
      <c r="CI104" s="258">
        <v>1.1898126095813359E-2</v>
      </c>
      <c r="CJ104" s="258">
        <v>1.5879861300367042E-2</v>
      </c>
      <c r="CK104" s="258">
        <v>4.8573369565217388E-3</v>
      </c>
      <c r="CL104" s="258">
        <v>3.3468541390035832E-3</v>
      </c>
      <c r="CM104" s="258">
        <v>1.2903266384095025E-2</v>
      </c>
      <c r="CN104" s="258">
        <v>4.1635131764047855E-3</v>
      </c>
      <c r="CO104" s="258">
        <v>1.6582601667192796E-2</v>
      </c>
      <c r="CP104" s="258">
        <v>2.4498701106601705E-3</v>
      </c>
      <c r="CQ104" s="258">
        <v>1.2635281677223043E-2</v>
      </c>
      <c r="CR104" s="258">
        <v>8.7614617133231782E-3</v>
      </c>
      <c r="CS104" s="258">
        <v>2.6401019625585539E-3</v>
      </c>
      <c r="CT104" s="258">
        <v>7.2877294399565206E-3</v>
      </c>
      <c r="CU104" s="258">
        <v>0.10512369246804179</v>
      </c>
      <c r="CV104" s="258">
        <v>1.8844001907664392E-3</v>
      </c>
      <c r="CW104" s="258">
        <v>3.130497283336988E-2</v>
      </c>
      <c r="CX104" s="258">
        <v>5.4366129535909505E-3</v>
      </c>
      <c r="CY104" s="258">
        <v>3.6515189171621391E-3</v>
      </c>
      <c r="CZ104" s="258">
        <v>2.1095151828102576E-3</v>
      </c>
      <c r="DA104" s="258">
        <v>7.1075273286504009E-3</v>
      </c>
      <c r="DB104" s="258">
        <v>5.4377709871368434E-3</v>
      </c>
      <c r="DC104" s="258">
        <v>1.7731606066295346E-3</v>
      </c>
      <c r="DD104" s="258">
        <v>1.3257990761460193E-3</v>
      </c>
      <c r="DE104" s="258">
        <v>0</v>
      </c>
      <c r="DF104" s="259">
        <v>8.9873013957257511E-4</v>
      </c>
      <c r="DG104" s="260"/>
      <c r="DH104" s="3"/>
      <c r="DI104" s="3"/>
      <c r="DJ104" s="3"/>
      <c r="DK104" s="3"/>
      <c r="DL104" s="3"/>
      <c r="DM104" s="3"/>
      <c r="DN104" s="3"/>
      <c r="DO104" s="3"/>
      <c r="DP104" s="3"/>
      <c r="DQ104" s="260"/>
      <c r="DR104" s="260"/>
      <c r="DS104" s="260"/>
      <c r="DT104" s="260"/>
      <c r="DU104" s="260"/>
      <c r="DV104" s="260"/>
      <c r="DW104" s="260"/>
      <c r="DX104" s="260"/>
      <c r="DY104" s="260"/>
      <c r="DZ104" s="260"/>
      <c r="EA104" s="260"/>
      <c r="EB104" s="260"/>
      <c r="EC104" s="260"/>
      <c r="ED104" s="260"/>
      <c r="EE104" s="260"/>
      <c r="EF104" s="260"/>
      <c r="EG104" s="260"/>
      <c r="EH104" s="260"/>
      <c r="EI104" s="260"/>
      <c r="EJ104" s="260"/>
      <c r="EK104" s="260"/>
      <c r="EL104" s="260"/>
      <c r="EM104" s="260"/>
      <c r="EN104" s="260"/>
      <c r="EO104" s="260"/>
      <c r="EP104" s="260"/>
      <c r="EQ104" s="260"/>
      <c r="ER104" s="260"/>
      <c r="ES104" s="260"/>
      <c r="ET104" s="260"/>
      <c r="EU104" s="260"/>
      <c r="EV104" s="260"/>
      <c r="EW104" s="260"/>
      <c r="EX104" s="260"/>
      <c r="EY104" s="260"/>
      <c r="EZ104" s="260"/>
      <c r="FA104" s="260"/>
      <c r="FB104" s="260"/>
      <c r="FC104" s="260"/>
      <c r="FD104" s="260"/>
      <c r="FE104" s="260"/>
      <c r="FF104" s="260"/>
      <c r="FG104" s="260"/>
      <c r="FH104" s="260"/>
      <c r="FI104" s="260"/>
      <c r="FJ104" s="260"/>
      <c r="FK104" s="260"/>
      <c r="FL104" s="260"/>
      <c r="FM104" s="260"/>
      <c r="FN104" s="260"/>
    </row>
    <row r="105" spans="1:170" ht="19.899999999999999" customHeight="1">
      <c r="A105" s="261" t="s">
        <v>113</v>
      </c>
      <c r="B105" s="262" t="s">
        <v>112</v>
      </c>
      <c r="C105" s="263">
        <v>5.4576641197567443E-4</v>
      </c>
      <c r="D105" s="258">
        <v>6.5967412098423377E-4</v>
      </c>
      <c r="E105" s="258">
        <v>1.7888460189407224E-2</v>
      </c>
      <c r="F105" s="258">
        <v>3.2921810699588477E-3</v>
      </c>
      <c r="G105" s="258">
        <v>9.6694106886188423E-3</v>
      </c>
      <c r="H105" s="258">
        <v>0</v>
      </c>
      <c r="I105" s="258">
        <v>1.0789473684210526E-2</v>
      </c>
      <c r="J105" s="258">
        <v>2.0464322311945716E-2</v>
      </c>
      <c r="K105" s="258">
        <v>1.2537868756096143E-2</v>
      </c>
      <c r="L105" s="258">
        <v>2.1409108602569093E-3</v>
      </c>
      <c r="M105" s="258">
        <v>0</v>
      </c>
      <c r="N105" s="258">
        <v>1.0877936080092415E-2</v>
      </c>
      <c r="O105" s="258">
        <v>3.0225480702725134E-2</v>
      </c>
      <c r="P105" s="258">
        <v>8.8120983568707439E-3</v>
      </c>
      <c r="Q105" s="258">
        <v>2.8176251445210465E-2</v>
      </c>
      <c r="R105" s="258">
        <v>6.3034470598607069E-3</v>
      </c>
      <c r="S105" s="258">
        <v>1.1011667681926808E-2</v>
      </c>
      <c r="T105" s="258">
        <v>2.8007275314268072E-2</v>
      </c>
      <c r="U105" s="258">
        <v>1.162472647702407E-2</v>
      </c>
      <c r="V105" s="258">
        <v>2.4128282564065979E-2</v>
      </c>
      <c r="W105" s="258">
        <v>3.0593496866394253E-3</v>
      </c>
      <c r="X105" s="258">
        <v>1.4209814916424661E-2</v>
      </c>
      <c r="Y105" s="258">
        <v>9.3853948109103927E-3</v>
      </c>
      <c r="Z105" s="258">
        <v>1.0074463425317565E-2</v>
      </c>
      <c r="AA105" s="258">
        <v>1.780459544985806E-2</v>
      </c>
      <c r="AB105" s="258">
        <v>1.6774993272061521E-2</v>
      </c>
      <c r="AC105" s="258">
        <v>2.1651819733946092E-3</v>
      </c>
      <c r="AD105" s="258">
        <v>5.3455327507117021E-3</v>
      </c>
      <c r="AE105" s="258">
        <v>2.520258314643465E-2</v>
      </c>
      <c r="AF105" s="258">
        <v>3.1258966188973288E-2</v>
      </c>
      <c r="AG105" s="258">
        <v>1.7341040462427744E-2</v>
      </c>
      <c r="AH105" s="258">
        <v>4.3723099326273489E-2</v>
      </c>
      <c r="AI105" s="258">
        <v>4.1430319704860337E-2</v>
      </c>
      <c r="AJ105" s="258">
        <v>1.167728237791932E-2</v>
      </c>
      <c r="AK105" s="258">
        <v>4.0578410492097296E-2</v>
      </c>
      <c r="AL105" s="258">
        <v>2.6183426014839335E-3</v>
      </c>
      <c r="AM105" s="258">
        <v>2.8948345772473127E-3</v>
      </c>
      <c r="AN105" s="258">
        <v>1.5799954297652859E-2</v>
      </c>
      <c r="AO105" s="258">
        <v>9.9728586757558552E-3</v>
      </c>
      <c r="AP105" s="258">
        <v>4.0499965086236997E-3</v>
      </c>
      <c r="AQ105" s="258">
        <v>1.1579359019721038E-2</v>
      </c>
      <c r="AR105" s="258">
        <v>1.3518834492715579E-2</v>
      </c>
      <c r="AS105" s="258">
        <v>1.7630961155242542E-2</v>
      </c>
      <c r="AT105" s="258">
        <v>2.4338198132954837E-2</v>
      </c>
      <c r="AU105" s="258">
        <v>2.4057062943432315E-2</v>
      </c>
      <c r="AV105" s="258">
        <v>2.7639378350278826E-2</v>
      </c>
      <c r="AW105" s="258">
        <v>3.3262887071579525E-2</v>
      </c>
      <c r="AX105" s="258">
        <v>3.2191999999999998E-2</v>
      </c>
      <c r="AY105" s="258">
        <v>2.8846046755098175E-2</v>
      </c>
      <c r="AZ105" s="258">
        <v>2.1503131524008352E-2</v>
      </c>
      <c r="BA105" s="258">
        <v>2.4294329296102975E-2</v>
      </c>
      <c r="BB105" s="258">
        <v>2.1641266893245529E-2</v>
      </c>
      <c r="BC105" s="258">
        <v>2.9410448381466302E-2</v>
      </c>
      <c r="BD105" s="258">
        <v>2.7952811572107435E-2</v>
      </c>
      <c r="BE105" s="258">
        <v>1.4729596716207443E-2</v>
      </c>
      <c r="BF105" s="258">
        <v>1.4306674763859936E-2</v>
      </c>
      <c r="BG105" s="258">
        <v>2.046552120634712E-2</v>
      </c>
      <c r="BH105" s="258">
        <v>9.0509695107851874E-3</v>
      </c>
      <c r="BI105" s="258">
        <v>1.423883078808034E-2</v>
      </c>
      <c r="BJ105" s="258">
        <v>1.3293064210817364E-2</v>
      </c>
      <c r="BK105" s="258">
        <v>2.277892650250346E-2</v>
      </c>
      <c r="BL105" s="258">
        <v>7.1440168562385414E-2</v>
      </c>
      <c r="BM105" s="258">
        <v>3.0272307256876112E-2</v>
      </c>
      <c r="BN105" s="258">
        <v>0.11646406270758602</v>
      </c>
      <c r="BO105" s="258">
        <v>5.2389040137872468E-2</v>
      </c>
      <c r="BP105" s="258">
        <v>3.2597140316289575E-2</v>
      </c>
      <c r="BQ105" s="258">
        <v>3.3712707854197145E-2</v>
      </c>
      <c r="BR105" s="258">
        <v>0.11419881196959814</v>
      </c>
      <c r="BS105" s="258">
        <v>5.3429297205757835E-2</v>
      </c>
      <c r="BT105" s="258">
        <v>5.5973027328119637E-2</v>
      </c>
      <c r="BU105" s="258">
        <v>8.0555632666411595E-2</v>
      </c>
      <c r="BV105" s="258">
        <v>4.543140268336146E-2</v>
      </c>
      <c r="BW105" s="258">
        <v>3.5411508175702162E-2</v>
      </c>
      <c r="BX105" s="258">
        <v>1.3092892325679054E-3</v>
      </c>
      <c r="BY105" s="258">
        <v>2.8027695351137489E-2</v>
      </c>
      <c r="BZ105" s="258">
        <v>2.0246766630068472E-2</v>
      </c>
      <c r="CA105" s="258">
        <v>5.9409000865043218E-4</v>
      </c>
      <c r="CB105" s="258">
        <v>5.518425409283218E-3</v>
      </c>
      <c r="CC105" s="258">
        <v>0</v>
      </c>
      <c r="CD105" s="258">
        <v>5.9782373087094116E-2</v>
      </c>
      <c r="CE105" s="258">
        <v>0.12675976513794746</v>
      </c>
      <c r="CF105" s="258">
        <v>0.12005294392815492</v>
      </c>
      <c r="CG105" s="258">
        <v>1.4270884554444627E-2</v>
      </c>
      <c r="CH105" s="258">
        <v>0.11535325056909802</v>
      </c>
      <c r="CI105" s="258">
        <v>0.10348531990149082</v>
      </c>
      <c r="CJ105" s="258">
        <v>0.11984152755147601</v>
      </c>
      <c r="CK105" s="258">
        <v>0.15241847826086957</v>
      </c>
      <c r="CL105" s="258">
        <v>4.4764174109172924E-2</v>
      </c>
      <c r="CM105" s="258">
        <v>6.9679468156943328E-2</v>
      </c>
      <c r="CN105" s="258">
        <v>4.7433124362380882E-2</v>
      </c>
      <c r="CO105" s="258">
        <v>0.12467218119187287</v>
      </c>
      <c r="CP105" s="258">
        <v>2.8591405150308349E-2</v>
      </c>
      <c r="CQ105" s="258">
        <v>7.1668267207613545E-2</v>
      </c>
      <c r="CR105" s="258">
        <v>4.1955217142208408E-2</v>
      </c>
      <c r="CS105" s="258">
        <v>2.6525162351097697E-2</v>
      </c>
      <c r="CT105" s="258">
        <v>5.7968329257145679E-2</v>
      </c>
      <c r="CU105" s="258">
        <v>7.2618950352981188E-2</v>
      </c>
      <c r="CV105" s="258">
        <v>4.4539310681757378E-2</v>
      </c>
      <c r="CW105" s="258">
        <v>4.2600443437370565E-2</v>
      </c>
      <c r="CX105" s="258">
        <v>0.17842936790239675</v>
      </c>
      <c r="CY105" s="258">
        <v>2.8370963733343531E-2</v>
      </c>
      <c r="CZ105" s="258">
        <v>1.375027415925933E-2</v>
      </c>
      <c r="DA105" s="258">
        <v>3.5696967177909864E-2</v>
      </c>
      <c r="DB105" s="258">
        <v>2.9311681404761262E-2</v>
      </c>
      <c r="DC105" s="258">
        <v>1.5353484782109853E-2</v>
      </c>
      <c r="DD105" s="258">
        <v>1.6485060966837318E-2</v>
      </c>
      <c r="DE105" s="258">
        <v>0</v>
      </c>
      <c r="DF105" s="259">
        <v>2.3608369181961603E-2</v>
      </c>
      <c r="DG105" s="260"/>
      <c r="DH105" s="3"/>
      <c r="DI105" s="3"/>
      <c r="DJ105" s="3"/>
      <c r="DK105" s="3"/>
      <c r="DL105" s="3"/>
      <c r="DM105" s="3"/>
      <c r="DN105" s="3"/>
      <c r="DO105" s="3"/>
      <c r="DP105" s="3"/>
      <c r="DQ105" s="260"/>
      <c r="DR105" s="260"/>
      <c r="DS105" s="260"/>
      <c r="DT105" s="260"/>
      <c r="DU105" s="260"/>
      <c r="DV105" s="260"/>
      <c r="DW105" s="260"/>
      <c r="DX105" s="260"/>
      <c r="DY105" s="260"/>
      <c r="DZ105" s="260"/>
      <c r="EA105" s="260"/>
      <c r="EB105" s="260"/>
      <c r="EC105" s="260"/>
      <c r="ED105" s="260"/>
      <c r="EE105" s="260"/>
      <c r="EF105" s="260"/>
      <c r="EG105" s="260"/>
      <c r="EH105" s="260"/>
      <c r="EI105" s="260"/>
      <c r="EJ105" s="260"/>
      <c r="EK105" s="260"/>
      <c r="EL105" s="260"/>
      <c r="EM105" s="260"/>
      <c r="EN105" s="260"/>
      <c r="EO105" s="260"/>
      <c r="EP105" s="260"/>
      <c r="EQ105" s="260"/>
      <c r="ER105" s="260"/>
      <c r="ES105" s="260"/>
      <c r="ET105" s="260"/>
      <c r="EU105" s="260"/>
      <c r="EV105" s="260"/>
      <c r="EW105" s="260"/>
      <c r="EX105" s="260"/>
      <c r="EY105" s="260"/>
      <c r="EZ105" s="260"/>
      <c r="FA105" s="260"/>
      <c r="FB105" s="260"/>
      <c r="FC105" s="260"/>
      <c r="FD105" s="260"/>
      <c r="FE105" s="260"/>
      <c r="FF105" s="260"/>
      <c r="FG105" s="260"/>
      <c r="FH105" s="260"/>
      <c r="FI105" s="260"/>
      <c r="FJ105" s="260"/>
      <c r="FK105" s="260"/>
      <c r="FL105" s="260"/>
      <c r="FM105" s="260"/>
      <c r="FN105" s="260"/>
    </row>
    <row r="106" spans="1:170" ht="19.899999999999999" customHeight="1">
      <c r="A106" s="261" t="s">
        <v>105</v>
      </c>
      <c r="B106" s="262" t="s">
        <v>104</v>
      </c>
      <c r="C106" s="263">
        <v>0</v>
      </c>
      <c r="D106" s="258">
        <v>0</v>
      </c>
      <c r="E106" s="258">
        <v>0</v>
      </c>
      <c r="F106" s="258">
        <v>0</v>
      </c>
      <c r="G106" s="258">
        <v>0</v>
      </c>
      <c r="H106" s="258">
        <v>0</v>
      </c>
      <c r="I106" s="258">
        <v>0</v>
      </c>
      <c r="J106" s="258">
        <v>0</v>
      </c>
      <c r="K106" s="258">
        <v>0</v>
      </c>
      <c r="L106" s="258">
        <v>0</v>
      </c>
      <c r="M106" s="258">
        <v>0</v>
      </c>
      <c r="N106" s="258">
        <v>0</v>
      </c>
      <c r="O106" s="258">
        <v>0</v>
      </c>
      <c r="P106" s="258">
        <v>0</v>
      </c>
      <c r="Q106" s="258">
        <v>0</v>
      </c>
      <c r="R106" s="258">
        <v>0</v>
      </c>
      <c r="S106" s="258">
        <v>0</v>
      </c>
      <c r="T106" s="258">
        <v>0</v>
      </c>
      <c r="U106" s="258">
        <v>0</v>
      </c>
      <c r="V106" s="258">
        <v>0</v>
      </c>
      <c r="W106" s="258">
        <v>0</v>
      </c>
      <c r="X106" s="258">
        <v>0</v>
      </c>
      <c r="Y106" s="258">
        <v>0</v>
      </c>
      <c r="Z106" s="258">
        <v>0</v>
      </c>
      <c r="AA106" s="258">
        <v>0</v>
      </c>
      <c r="AB106" s="258">
        <v>0</v>
      </c>
      <c r="AC106" s="258">
        <v>0</v>
      </c>
      <c r="AD106" s="258">
        <v>0</v>
      </c>
      <c r="AE106" s="258">
        <v>0</v>
      </c>
      <c r="AF106" s="258">
        <v>0</v>
      </c>
      <c r="AG106" s="258">
        <v>0</v>
      </c>
      <c r="AH106" s="258">
        <v>0</v>
      </c>
      <c r="AI106" s="258">
        <v>0</v>
      </c>
      <c r="AJ106" s="258">
        <v>0</v>
      </c>
      <c r="AK106" s="258">
        <v>0</v>
      </c>
      <c r="AL106" s="258">
        <v>0</v>
      </c>
      <c r="AM106" s="258">
        <v>0</v>
      </c>
      <c r="AN106" s="258">
        <v>0</v>
      </c>
      <c r="AO106" s="258">
        <v>0</v>
      </c>
      <c r="AP106" s="258">
        <v>0</v>
      </c>
      <c r="AQ106" s="258">
        <v>0</v>
      </c>
      <c r="AR106" s="258">
        <v>0</v>
      </c>
      <c r="AS106" s="258">
        <v>0</v>
      </c>
      <c r="AT106" s="258">
        <v>0</v>
      </c>
      <c r="AU106" s="258">
        <v>0</v>
      </c>
      <c r="AV106" s="258">
        <v>0</v>
      </c>
      <c r="AW106" s="258">
        <v>0</v>
      </c>
      <c r="AX106" s="258">
        <v>0</v>
      </c>
      <c r="AY106" s="258">
        <v>0</v>
      </c>
      <c r="AZ106" s="258">
        <v>0</v>
      </c>
      <c r="BA106" s="258">
        <v>0</v>
      </c>
      <c r="BB106" s="258">
        <v>0</v>
      </c>
      <c r="BC106" s="258">
        <v>0</v>
      </c>
      <c r="BD106" s="258">
        <v>0</v>
      </c>
      <c r="BE106" s="258">
        <v>0</v>
      </c>
      <c r="BF106" s="258">
        <v>0</v>
      </c>
      <c r="BG106" s="258">
        <v>0</v>
      </c>
      <c r="BH106" s="258">
        <v>0</v>
      </c>
      <c r="BI106" s="258">
        <v>0</v>
      </c>
      <c r="BJ106" s="258">
        <v>0</v>
      </c>
      <c r="BK106" s="258">
        <v>0</v>
      </c>
      <c r="BL106" s="258">
        <v>0</v>
      </c>
      <c r="BM106" s="258">
        <v>0</v>
      </c>
      <c r="BN106" s="258">
        <v>0</v>
      </c>
      <c r="BO106" s="258">
        <v>0</v>
      </c>
      <c r="BP106" s="258">
        <v>0</v>
      </c>
      <c r="BQ106" s="258">
        <v>0</v>
      </c>
      <c r="BR106" s="258">
        <v>0</v>
      </c>
      <c r="BS106" s="258">
        <v>0</v>
      </c>
      <c r="BT106" s="258">
        <v>0</v>
      </c>
      <c r="BU106" s="258">
        <v>0</v>
      </c>
      <c r="BV106" s="258">
        <v>0</v>
      </c>
      <c r="BW106" s="258">
        <v>0</v>
      </c>
      <c r="BX106" s="258">
        <v>0</v>
      </c>
      <c r="BY106" s="258">
        <v>0</v>
      </c>
      <c r="BZ106" s="258">
        <v>0</v>
      </c>
      <c r="CA106" s="258">
        <v>0</v>
      </c>
      <c r="CB106" s="258">
        <v>0</v>
      </c>
      <c r="CC106" s="258">
        <v>0</v>
      </c>
      <c r="CD106" s="258">
        <v>0</v>
      </c>
      <c r="CE106" s="258">
        <v>0</v>
      </c>
      <c r="CF106" s="258">
        <v>0</v>
      </c>
      <c r="CG106" s="258">
        <v>0</v>
      </c>
      <c r="CH106" s="258">
        <v>0</v>
      </c>
      <c r="CI106" s="258">
        <v>0</v>
      </c>
      <c r="CJ106" s="258">
        <v>0</v>
      </c>
      <c r="CK106" s="258">
        <v>0</v>
      </c>
      <c r="CL106" s="258">
        <v>0</v>
      </c>
      <c r="CM106" s="258">
        <v>0</v>
      </c>
      <c r="CN106" s="258">
        <v>0</v>
      </c>
      <c r="CO106" s="258">
        <v>0</v>
      </c>
      <c r="CP106" s="258">
        <v>0</v>
      </c>
      <c r="CQ106" s="258">
        <v>0</v>
      </c>
      <c r="CR106" s="258">
        <v>0</v>
      </c>
      <c r="CS106" s="258">
        <v>0</v>
      </c>
      <c r="CT106" s="258">
        <v>0</v>
      </c>
      <c r="CU106" s="258">
        <v>0</v>
      </c>
      <c r="CV106" s="258">
        <v>0</v>
      </c>
      <c r="CW106" s="258">
        <v>0</v>
      </c>
      <c r="CX106" s="258">
        <v>0</v>
      </c>
      <c r="CY106" s="258">
        <v>1.210800339024095E-3</v>
      </c>
      <c r="CZ106" s="258">
        <v>0</v>
      </c>
      <c r="DA106" s="258">
        <v>0</v>
      </c>
      <c r="DB106" s="258">
        <v>0</v>
      </c>
      <c r="DC106" s="258">
        <v>0</v>
      </c>
      <c r="DD106" s="258">
        <v>0</v>
      </c>
      <c r="DE106" s="258">
        <v>0</v>
      </c>
      <c r="DF106" s="259">
        <v>0</v>
      </c>
      <c r="DG106" s="260"/>
      <c r="DH106" s="3"/>
      <c r="DI106" s="3"/>
      <c r="DJ106" s="3"/>
      <c r="DK106" s="3"/>
      <c r="DL106" s="3"/>
      <c r="DM106" s="3"/>
      <c r="DN106" s="3"/>
      <c r="DO106" s="3"/>
      <c r="DP106" s="3"/>
      <c r="DQ106" s="260"/>
      <c r="DR106" s="260"/>
      <c r="DS106" s="260"/>
      <c r="DT106" s="260"/>
      <c r="DU106" s="260"/>
      <c r="DV106" s="260"/>
      <c r="DW106" s="260"/>
      <c r="DX106" s="260"/>
      <c r="DY106" s="260"/>
      <c r="DZ106" s="260"/>
      <c r="EA106" s="260"/>
      <c r="EB106" s="260"/>
      <c r="EC106" s="260"/>
      <c r="ED106" s="260"/>
      <c r="EE106" s="260"/>
      <c r="EF106" s="260"/>
      <c r="EG106" s="260"/>
      <c r="EH106" s="260"/>
      <c r="EI106" s="260"/>
      <c r="EJ106" s="260"/>
      <c r="EK106" s="260"/>
      <c r="EL106" s="260"/>
      <c r="EM106" s="260"/>
      <c r="EN106" s="260"/>
      <c r="EO106" s="260"/>
      <c r="EP106" s="260"/>
      <c r="EQ106" s="260"/>
      <c r="ER106" s="260"/>
      <c r="ES106" s="260"/>
      <c r="ET106" s="260"/>
      <c r="EU106" s="260"/>
      <c r="EV106" s="260"/>
      <c r="EW106" s="260"/>
      <c r="EX106" s="260"/>
      <c r="EY106" s="260"/>
      <c r="EZ106" s="260"/>
      <c r="FA106" s="260"/>
      <c r="FB106" s="260"/>
      <c r="FC106" s="260"/>
      <c r="FD106" s="260"/>
      <c r="FE106" s="260"/>
      <c r="FF106" s="260"/>
      <c r="FG106" s="260"/>
      <c r="FH106" s="260"/>
      <c r="FI106" s="260"/>
      <c r="FJ106" s="260"/>
      <c r="FK106" s="260"/>
      <c r="FL106" s="260"/>
      <c r="FM106" s="260"/>
      <c r="FN106" s="260"/>
    </row>
    <row r="107" spans="1:170" ht="19.899999999999999" customHeight="1">
      <c r="A107" s="261" t="s">
        <v>103</v>
      </c>
      <c r="B107" s="262" t="s">
        <v>102</v>
      </c>
      <c r="C107" s="263">
        <v>0</v>
      </c>
      <c r="D107" s="258">
        <v>0</v>
      </c>
      <c r="E107" s="258">
        <v>0</v>
      </c>
      <c r="F107" s="258">
        <v>0</v>
      </c>
      <c r="G107" s="258">
        <v>0</v>
      </c>
      <c r="H107" s="258">
        <v>0</v>
      </c>
      <c r="I107" s="258">
        <v>0</v>
      </c>
      <c r="J107" s="258">
        <v>0</v>
      </c>
      <c r="K107" s="258">
        <v>0</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c r="AA107" s="258">
        <v>0</v>
      </c>
      <c r="AB107" s="258">
        <v>0</v>
      </c>
      <c r="AC107" s="258">
        <v>0</v>
      </c>
      <c r="AD107" s="258">
        <v>0</v>
      </c>
      <c r="AE107" s="258">
        <v>0</v>
      </c>
      <c r="AF107" s="258">
        <v>0</v>
      </c>
      <c r="AG107" s="258">
        <v>0</v>
      </c>
      <c r="AH107" s="258">
        <v>0</v>
      </c>
      <c r="AI107" s="258">
        <v>0</v>
      </c>
      <c r="AJ107" s="258">
        <v>0</v>
      </c>
      <c r="AK107" s="258">
        <v>0</v>
      </c>
      <c r="AL107" s="258">
        <v>0</v>
      </c>
      <c r="AM107" s="258">
        <v>0</v>
      </c>
      <c r="AN107" s="258">
        <v>0</v>
      </c>
      <c r="AO107" s="258">
        <v>0</v>
      </c>
      <c r="AP107" s="258">
        <v>0</v>
      </c>
      <c r="AQ107" s="258">
        <v>0</v>
      </c>
      <c r="AR107" s="258">
        <v>0</v>
      </c>
      <c r="AS107" s="258">
        <v>0</v>
      </c>
      <c r="AT107" s="258">
        <v>0</v>
      </c>
      <c r="AU107" s="258">
        <v>0</v>
      </c>
      <c r="AV107" s="258">
        <v>0</v>
      </c>
      <c r="AW107" s="258">
        <v>0</v>
      </c>
      <c r="AX107" s="258">
        <v>0</v>
      </c>
      <c r="AY107" s="258">
        <v>0</v>
      </c>
      <c r="AZ107" s="258">
        <v>0</v>
      </c>
      <c r="BA107" s="258">
        <v>0</v>
      </c>
      <c r="BB107" s="258">
        <v>0</v>
      </c>
      <c r="BC107" s="258">
        <v>0</v>
      </c>
      <c r="BD107" s="258">
        <v>0</v>
      </c>
      <c r="BE107" s="258">
        <v>0</v>
      </c>
      <c r="BF107" s="258">
        <v>0</v>
      </c>
      <c r="BG107" s="258">
        <v>0</v>
      </c>
      <c r="BH107" s="258">
        <v>0</v>
      </c>
      <c r="BI107" s="258">
        <v>0</v>
      </c>
      <c r="BJ107" s="258">
        <v>0</v>
      </c>
      <c r="BK107" s="258">
        <v>0</v>
      </c>
      <c r="BL107" s="258">
        <v>0</v>
      </c>
      <c r="BM107" s="258">
        <v>0</v>
      </c>
      <c r="BN107" s="258">
        <v>0</v>
      </c>
      <c r="BO107" s="258">
        <v>0</v>
      </c>
      <c r="BP107" s="258">
        <v>0</v>
      </c>
      <c r="BQ107" s="258">
        <v>0</v>
      </c>
      <c r="BR107" s="258">
        <v>0</v>
      </c>
      <c r="BS107" s="258">
        <v>0</v>
      </c>
      <c r="BT107" s="258">
        <v>0</v>
      </c>
      <c r="BU107" s="258">
        <v>0</v>
      </c>
      <c r="BV107" s="258">
        <v>0</v>
      </c>
      <c r="BW107" s="258">
        <v>0</v>
      </c>
      <c r="BX107" s="258">
        <v>0</v>
      </c>
      <c r="BY107" s="258">
        <v>0</v>
      </c>
      <c r="BZ107" s="258">
        <v>0</v>
      </c>
      <c r="CA107" s="258">
        <v>0</v>
      </c>
      <c r="CB107" s="258">
        <v>0</v>
      </c>
      <c r="CC107" s="258">
        <v>0</v>
      </c>
      <c r="CD107" s="258">
        <v>0</v>
      </c>
      <c r="CE107" s="258">
        <v>0</v>
      </c>
      <c r="CF107" s="258">
        <v>0</v>
      </c>
      <c r="CG107" s="258">
        <v>0</v>
      </c>
      <c r="CH107" s="258">
        <v>0</v>
      </c>
      <c r="CI107" s="258">
        <v>0</v>
      </c>
      <c r="CJ107" s="258">
        <v>0</v>
      </c>
      <c r="CK107" s="258">
        <v>0</v>
      </c>
      <c r="CL107" s="258">
        <v>0</v>
      </c>
      <c r="CM107" s="258">
        <v>0</v>
      </c>
      <c r="CN107" s="258">
        <v>9.7138573774759561E-3</v>
      </c>
      <c r="CO107" s="258">
        <v>0</v>
      </c>
      <c r="CP107" s="258">
        <v>7.1246537054670623E-3</v>
      </c>
      <c r="CQ107" s="258">
        <v>0</v>
      </c>
      <c r="CR107" s="258">
        <v>1.5216719778435478E-2</v>
      </c>
      <c r="CS107" s="258">
        <v>2.6988628526343088E-2</v>
      </c>
      <c r="CT107" s="258">
        <v>0</v>
      </c>
      <c r="CU107" s="258">
        <v>0</v>
      </c>
      <c r="CV107" s="258">
        <v>0</v>
      </c>
      <c r="CW107" s="258">
        <v>0</v>
      </c>
      <c r="CX107" s="258">
        <v>0</v>
      </c>
      <c r="CY107" s="258">
        <v>2.1539500767902321E-3</v>
      </c>
      <c r="CZ107" s="258">
        <v>5.3381182399234598E-3</v>
      </c>
      <c r="DA107" s="258">
        <v>0</v>
      </c>
      <c r="DB107" s="258">
        <v>0</v>
      </c>
      <c r="DC107" s="258">
        <v>0</v>
      </c>
      <c r="DD107" s="258">
        <v>0</v>
      </c>
      <c r="DE107" s="258">
        <v>0</v>
      </c>
      <c r="DF107" s="259">
        <v>0</v>
      </c>
      <c r="DG107" s="260"/>
      <c r="DH107" s="3"/>
      <c r="DI107" s="3"/>
      <c r="DJ107" s="3"/>
      <c r="DK107" s="3"/>
      <c r="DL107" s="3"/>
      <c r="DM107" s="3"/>
      <c r="DN107" s="3"/>
      <c r="DO107" s="3"/>
      <c r="DP107" s="3"/>
      <c r="DQ107" s="260"/>
      <c r="DR107" s="260"/>
      <c r="DS107" s="260"/>
      <c r="DT107" s="260"/>
      <c r="DU107" s="260"/>
      <c r="DV107" s="260"/>
      <c r="DW107" s="260"/>
      <c r="DX107" s="260"/>
      <c r="DY107" s="260"/>
      <c r="DZ107" s="260"/>
      <c r="EA107" s="260"/>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c r="FD107" s="260"/>
      <c r="FE107" s="260"/>
      <c r="FF107" s="260"/>
      <c r="FG107" s="260"/>
      <c r="FH107" s="260"/>
      <c r="FI107" s="260"/>
      <c r="FJ107" s="260"/>
      <c r="FK107" s="260"/>
      <c r="FL107" s="260"/>
      <c r="FM107" s="260"/>
      <c r="FN107" s="260"/>
    </row>
    <row r="108" spans="1:170" ht="19.899999999999999" customHeight="1">
      <c r="A108" s="261" t="s">
        <v>66</v>
      </c>
      <c r="B108" s="262" t="s">
        <v>65</v>
      </c>
      <c r="C108" s="263">
        <v>0</v>
      </c>
      <c r="D108" s="258">
        <v>0</v>
      </c>
      <c r="E108" s="258">
        <v>0</v>
      </c>
      <c r="F108" s="258">
        <v>0</v>
      </c>
      <c r="G108" s="258">
        <v>6.5333856004181362E-5</v>
      </c>
      <c r="H108" s="258">
        <v>0</v>
      </c>
      <c r="I108" s="258">
        <v>0</v>
      </c>
      <c r="J108" s="258">
        <v>1.2146915652593044E-4</v>
      </c>
      <c r="K108" s="258">
        <v>1.0335182900439891E-4</v>
      </c>
      <c r="L108" s="258">
        <v>0</v>
      </c>
      <c r="M108" s="258">
        <v>0</v>
      </c>
      <c r="N108" s="258">
        <v>9.6264921062764726E-5</v>
      </c>
      <c r="O108" s="258">
        <v>0</v>
      </c>
      <c r="P108" s="258">
        <v>3.8480778850963945E-5</v>
      </c>
      <c r="Q108" s="258">
        <v>5.3526313535734168E-5</v>
      </c>
      <c r="R108" s="258">
        <v>5.877339915954039E-5</v>
      </c>
      <c r="S108" s="258">
        <v>5.2715430392202799E-5</v>
      </c>
      <c r="T108" s="258">
        <v>4.6980811694195182E-5</v>
      </c>
      <c r="U108" s="258">
        <v>0</v>
      </c>
      <c r="V108" s="258">
        <v>1.2682408706473578E-4</v>
      </c>
      <c r="W108" s="258">
        <v>0</v>
      </c>
      <c r="X108" s="258">
        <v>8.0296561968871708E-6</v>
      </c>
      <c r="Y108" s="258">
        <v>1.0234890742541323E-5</v>
      </c>
      <c r="Z108" s="258">
        <v>0</v>
      </c>
      <c r="AA108" s="258">
        <v>9.4391493438611312E-5</v>
      </c>
      <c r="AB108" s="258">
        <v>8.1550769431509582E-6</v>
      </c>
      <c r="AC108" s="258">
        <v>4.9362940402270938E-6</v>
      </c>
      <c r="AD108" s="258">
        <v>1.2431471513283027E-5</v>
      </c>
      <c r="AE108" s="258">
        <v>4.7335144090432667E-5</v>
      </c>
      <c r="AF108" s="258">
        <v>7.5504749248727745E-5</v>
      </c>
      <c r="AG108" s="258">
        <v>0</v>
      </c>
      <c r="AH108" s="258">
        <v>0</v>
      </c>
      <c r="AI108" s="258">
        <v>0</v>
      </c>
      <c r="AJ108" s="258">
        <v>0</v>
      </c>
      <c r="AK108" s="258">
        <v>0</v>
      </c>
      <c r="AL108" s="258">
        <v>2.4701345297018239E-5</v>
      </c>
      <c r="AM108" s="258">
        <v>1.7806539578849902E-5</v>
      </c>
      <c r="AN108" s="258">
        <v>0</v>
      </c>
      <c r="AO108" s="258">
        <v>3.787161522438932E-5</v>
      </c>
      <c r="AP108" s="258">
        <v>0</v>
      </c>
      <c r="AQ108" s="258">
        <v>5.9591426283543457E-5</v>
      </c>
      <c r="AR108" s="258">
        <v>2.9166848959472662E-5</v>
      </c>
      <c r="AS108" s="258">
        <v>4.0946687412988291E-5</v>
      </c>
      <c r="AT108" s="258">
        <v>3.8727342084421733E-5</v>
      </c>
      <c r="AU108" s="258">
        <v>1.3282808061525967E-5</v>
      </c>
      <c r="AV108" s="258">
        <v>1.8003177560839489E-5</v>
      </c>
      <c r="AW108" s="258">
        <v>1.327248409854309E-4</v>
      </c>
      <c r="AX108" s="258">
        <v>1.0666666666666667E-4</v>
      </c>
      <c r="AY108" s="258">
        <v>1.4849959719484261E-5</v>
      </c>
      <c r="AZ108" s="258">
        <v>5.2192066805845514E-5</v>
      </c>
      <c r="BA108" s="258">
        <v>3.0405919018902345E-5</v>
      </c>
      <c r="BB108" s="258">
        <v>3.771076783837165E-5</v>
      </c>
      <c r="BC108" s="258">
        <v>6.3935757351013702E-6</v>
      </c>
      <c r="BD108" s="258">
        <v>7.3770340634547878E-5</v>
      </c>
      <c r="BE108" s="258">
        <v>3.490425762134465E-5</v>
      </c>
      <c r="BF108" s="258">
        <v>5.5124613783174684E-6</v>
      </c>
      <c r="BG108" s="258">
        <v>4.6814941358126089E-5</v>
      </c>
      <c r="BH108" s="258">
        <v>2.4224005989936028E-4</v>
      </c>
      <c r="BI108" s="258">
        <v>1.3564958648755088E-4</v>
      </c>
      <c r="BJ108" s="258">
        <v>3.1903354105961671E-5</v>
      </c>
      <c r="BK108" s="258">
        <v>0</v>
      </c>
      <c r="BL108" s="258">
        <v>1.0033475322211379E-5</v>
      </c>
      <c r="BM108" s="258">
        <v>1.99317271904636E-5</v>
      </c>
      <c r="BN108" s="258">
        <v>7.6391656702537531E-5</v>
      </c>
      <c r="BO108" s="258">
        <v>3.2113152476816088E-5</v>
      </c>
      <c r="BP108" s="258">
        <v>6.6558734693802088E-5</v>
      </c>
      <c r="BQ108" s="258">
        <v>1.2518643837429315E-5</v>
      </c>
      <c r="BR108" s="258">
        <v>4.883272350563146E-5</v>
      </c>
      <c r="BS108" s="258">
        <v>8.7026060777119208E-5</v>
      </c>
      <c r="BT108" s="258">
        <v>5.9968885109496064E-5</v>
      </c>
      <c r="BU108" s="258">
        <v>7.0003246702303958E-5</v>
      </c>
      <c r="BV108" s="258">
        <v>5.5981934924241708E-5</v>
      </c>
      <c r="BW108" s="258">
        <v>3.6261953616172008E-5</v>
      </c>
      <c r="BX108" s="258">
        <v>0</v>
      </c>
      <c r="BY108" s="258">
        <v>2.2274975272007914E-3</v>
      </c>
      <c r="BZ108" s="258">
        <v>1.524517614774921E-4</v>
      </c>
      <c r="CA108" s="258">
        <v>1.4049425880246708E-5</v>
      </c>
      <c r="CB108" s="258">
        <v>5.2232010046713587E-5</v>
      </c>
      <c r="CC108" s="258">
        <v>0</v>
      </c>
      <c r="CD108" s="258">
        <v>6.5027962023670184E-5</v>
      </c>
      <c r="CE108" s="258">
        <v>4.1561817536064322E-5</v>
      </c>
      <c r="CF108" s="258">
        <v>5.1736737610668115E-5</v>
      </c>
      <c r="CG108" s="258">
        <v>3.2781511227667593E-4</v>
      </c>
      <c r="CH108" s="258">
        <v>5.1121497050525251E-4</v>
      </c>
      <c r="CI108" s="258">
        <v>1.21616280366065E-3</v>
      </c>
      <c r="CJ108" s="258">
        <v>3.9864547515641396E-5</v>
      </c>
      <c r="CK108" s="258">
        <v>4.99320652173913E-4</v>
      </c>
      <c r="CL108" s="258">
        <v>1.9917420012005018E-3</v>
      </c>
      <c r="CM108" s="258">
        <v>1.2007293573181881E-4</v>
      </c>
      <c r="CN108" s="258">
        <v>2.3194386475256602E-4</v>
      </c>
      <c r="CO108" s="258">
        <v>5.246835421082392E-5</v>
      </c>
      <c r="CP108" s="258">
        <v>1.0434631952811838E-2</v>
      </c>
      <c r="CQ108" s="258">
        <v>9.355071916440973E-3</v>
      </c>
      <c r="CR108" s="258">
        <v>1.5134873970656958E-2</v>
      </c>
      <c r="CS108" s="258">
        <v>1.0029352857765541E-2</v>
      </c>
      <c r="CT108" s="258">
        <v>6.9995141513706701E-5</v>
      </c>
      <c r="CU108" s="258">
        <v>8.6119900984195895E-5</v>
      </c>
      <c r="CV108" s="258">
        <v>6.1650129697914363E-4</v>
      </c>
      <c r="CW108" s="258">
        <v>1.9491752552201348E-5</v>
      </c>
      <c r="CX108" s="258">
        <v>7.8919350577640122E-4</v>
      </c>
      <c r="CY108" s="258">
        <v>1.0763377750587876E-2</v>
      </c>
      <c r="CZ108" s="258">
        <v>1.9230005370931003E-3</v>
      </c>
      <c r="DA108" s="258">
        <v>1.7460548374135805E-2</v>
      </c>
      <c r="DB108" s="258">
        <v>1.4647953342888305E-4</v>
      </c>
      <c r="DC108" s="258">
        <v>3.3377140830673593E-4</v>
      </c>
      <c r="DD108" s="258">
        <v>2.6670916306443296E-3</v>
      </c>
      <c r="DE108" s="258">
        <v>0</v>
      </c>
      <c r="DF108" s="259">
        <v>1.6056449735769029E-3</v>
      </c>
      <c r="DG108" s="260"/>
      <c r="DH108" s="3"/>
      <c r="DI108" s="3"/>
      <c r="DJ108" s="3"/>
      <c r="DK108" s="3"/>
      <c r="DL108" s="3"/>
      <c r="DM108" s="3"/>
      <c r="DN108" s="3"/>
      <c r="DO108" s="3"/>
      <c r="DP108" s="3"/>
      <c r="DQ108" s="260"/>
      <c r="DR108" s="260"/>
      <c r="DS108" s="260"/>
      <c r="DT108" s="260"/>
      <c r="DU108" s="260"/>
      <c r="DV108" s="260"/>
      <c r="DW108" s="260"/>
      <c r="DX108" s="260"/>
      <c r="DY108" s="260"/>
      <c r="DZ108" s="260"/>
      <c r="EA108" s="260"/>
      <c r="EB108" s="260"/>
      <c r="EC108" s="260"/>
      <c r="ED108" s="260"/>
      <c r="EE108" s="260"/>
      <c r="EF108" s="260"/>
      <c r="EG108" s="260"/>
      <c r="EH108" s="260"/>
      <c r="EI108" s="260"/>
      <c r="EJ108" s="260"/>
      <c r="EK108" s="260"/>
      <c r="EL108" s="260"/>
      <c r="EM108" s="260"/>
      <c r="EN108" s="260"/>
      <c r="EO108" s="260"/>
      <c r="EP108" s="260"/>
      <c r="EQ108" s="260"/>
      <c r="ER108" s="260"/>
      <c r="ES108" s="260"/>
      <c r="ET108" s="260"/>
      <c r="EU108" s="260"/>
      <c r="EV108" s="260"/>
      <c r="EW108" s="260"/>
      <c r="EX108" s="260"/>
      <c r="EY108" s="260"/>
      <c r="EZ108" s="260"/>
      <c r="FA108" s="260"/>
      <c r="FB108" s="260"/>
      <c r="FC108" s="260"/>
      <c r="FD108" s="260"/>
      <c r="FE108" s="260"/>
      <c r="FF108" s="260"/>
      <c r="FG108" s="260"/>
      <c r="FH108" s="260"/>
      <c r="FI108" s="260"/>
      <c r="FJ108" s="260"/>
      <c r="FK108" s="260"/>
      <c r="FL108" s="260"/>
      <c r="FM108" s="260"/>
      <c r="FN108" s="260"/>
    </row>
    <row r="109" spans="1:170" ht="19.899999999999999" customHeight="1">
      <c r="A109" s="261" t="s">
        <v>64</v>
      </c>
      <c r="B109" s="262" t="s">
        <v>63</v>
      </c>
      <c r="C109" s="263">
        <v>0</v>
      </c>
      <c r="D109" s="258">
        <v>0</v>
      </c>
      <c r="E109" s="258">
        <v>0</v>
      </c>
      <c r="F109" s="258">
        <v>0</v>
      </c>
      <c r="G109" s="258">
        <v>0</v>
      </c>
      <c r="H109" s="258">
        <v>0</v>
      </c>
      <c r="I109" s="258">
        <v>0</v>
      </c>
      <c r="J109" s="258">
        <v>0</v>
      </c>
      <c r="K109" s="258">
        <v>0</v>
      </c>
      <c r="L109" s="258">
        <v>0</v>
      </c>
      <c r="M109" s="258">
        <v>0</v>
      </c>
      <c r="N109" s="258">
        <v>0</v>
      </c>
      <c r="O109" s="258">
        <v>0</v>
      </c>
      <c r="P109" s="258">
        <v>0</v>
      </c>
      <c r="Q109" s="258">
        <v>0</v>
      </c>
      <c r="R109" s="258">
        <v>0</v>
      </c>
      <c r="S109" s="258">
        <v>0</v>
      </c>
      <c r="T109" s="258">
        <v>0</v>
      </c>
      <c r="U109" s="258">
        <v>0</v>
      </c>
      <c r="V109" s="258">
        <v>0</v>
      </c>
      <c r="W109" s="258">
        <v>0</v>
      </c>
      <c r="X109" s="258">
        <v>0</v>
      </c>
      <c r="Y109" s="258">
        <v>0</v>
      </c>
      <c r="Z109" s="258">
        <v>0</v>
      </c>
      <c r="AA109" s="258">
        <v>0</v>
      </c>
      <c r="AB109" s="258">
        <v>0</v>
      </c>
      <c r="AC109" s="258">
        <v>0</v>
      </c>
      <c r="AD109" s="258">
        <v>0</v>
      </c>
      <c r="AE109" s="258">
        <v>0</v>
      </c>
      <c r="AF109" s="258">
        <v>0</v>
      </c>
      <c r="AG109" s="258">
        <v>0</v>
      </c>
      <c r="AH109" s="258">
        <v>0</v>
      </c>
      <c r="AI109" s="258">
        <v>0</v>
      </c>
      <c r="AJ109" s="258">
        <v>0</v>
      </c>
      <c r="AK109" s="258">
        <v>0</v>
      </c>
      <c r="AL109" s="258">
        <v>0</v>
      </c>
      <c r="AM109" s="258">
        <v>0</v>
      </c>
      <c r="AN109" s="258">
        <v>0</v>
      </c>
      <c r="AO109" s="258">
        <v>0</v>
      </c>
      <c r="AP109" s="258">
        <v>0</v>
      </c>
      <c r="AQ109" s="258">
        <v>0</v>
      </c>
      <c r="AR109" s="258">
        <v>0</v>
      </c>
      <c r="AS109" s="258">
        <v>0</v>
      </c>
      <c r="AT109" s="258">
        <v>0</v>
      </c>
      <c r="AU109" s="258">
        <v>0</v>
      </c>
      <c r="AV109" s="258">
        <v>0</v>
      </c>
      <c r="AW109" s="258">
        <v>0</v>
      </c>
      <c r="AX109" s="258">
        <v>0</v>
      </c>
      <c r="AY109" s="258">
        <v>0</v>
      </c>
      <c r="AZ109" s="258">
        <v>0</v>
      </c>
      <c r="BA109" s="258">
        <v>0</v>
      </c>
      <c r="BB109" s="258">
        <v>0</v>
      </c>
      <c r="BC109" s="258">
        <v>0</v>
      </c>
      <c r="BD109" s="258">
        <v>0</v>
      </c>
      <c r="BE109" s="258">
        <v>0</v>
      </c>
      <c r="BF109" s="258">
        <v>0</v>
      </c>
      <c r="BG109" s="258">
        <v>0</v>
      </c>
      <c r="BH109" s="258">
        <v>0</v>
      </c>
      <c r="BI109" s="258">
        <v>0</v>
      </c>
      <c r="BJ109" s="258">
        <v>1.4888231916115448E-3</v>
      </c>
      <c r="BK109" s="258">
        <v>0</v>
      </c>
      <c r="BL109" s="258">
        <v>0</v>
      </c>
      <c r="BM109" s="258">
        <v>0</v>
      </c>
      <c r="BN109" s="258">
        <v>0</v>
      </c>
      <c r="BO109" s="258">
        <v>0</v>
      </c>
      <c r="BP109" s="258">
        <v>0</v>
      </c>
      <c r="BQ109" s="258">
        <v>0</v>
      </c>
      <c r="BR109" s="258">
        <v>0</v>
      </c>
      <c r="BS109" s="258">
        <v>0</v>
      </c>
      <c r="BT109" s="258">
        <v>2.0678925899826228E-5</v>
      </c>
      <c r="BU109" s="258">
        <v>0</v>
      </c>
      <c r="BV109" s="258">
        <v>0</v>
      </c>
      <c r="BW109" s="258">
        <v>0</v>
      </c>
      <c r="BX109" s="258">
        <v>0</v>
      </c>
      <c r="BY109" s="258">
        <v>0</v>
      </c>
      <c r="BZ109" s="258">
        <v>0</v>
      </c>
      <c r="CA109" s="258">
        <v>0</v>
      </c>
      <c r="CB109" s="258">
        <v>0</v>
      </c>
      <c r="CC109" s="258">
        <v>0</v>
      </c>
      <c r="CD109" s="258">
        <v>0</v>
      </c>
      <c r="CE109" s="258">
        <v>0</v>
      </c>
      <c r="CF109" s="258">
        <v>0</v>
      </c>
      <c r="CG109" s="258">
        <v>0</v>
      </c>
      <c r="CH109" s="258">
        <v>2.6636451369011151E-5</v>
      </c>
      <c r="CI109" s="258">
        <v>3.7721316293541161E-2</v>
      </c>
      <c r="CJ109" s="258">
        <v>0</v>
      </c>
      <c r="CK109" s="258">
        <v>2.7853260869565216E-4</v>
      </c>
      <c r="CL109" s="258">
        <v>5.5259472142896122E-2</v>
      </c>
      <c r="CM109" s="258">
        <v>0</v>
      </c>
      <c r="CN109" s="258">
        <v>9.4227195055729954E-5</v>
      </c>
      <c r="CO109" s="258">
        <v>3.0353593345104744E-6</v>
      </c>
      <c r="CP109" s="258">
        <v>0</v>
      </c>
      <c r="CQ109" s="258">
        <v>0</v>
      </c>
      <c r="CR109" s="258">
        <v>0</v>
      </c>
      <c r="CS109" s="258">
        <v>0</v>
      </c>
      <c r="CT109" s="258">
        <v>0</v>
      </c>
      <c r="CU109" s="258">
        <v>0</v>
      </c>
      <c r="CV109" s="258">
        <v>1.3690981632914189E-2</v>
      </c>
      <c r="CW109" s="258">
        <v>0</v>
      </c>
      <c r="CX109" s="258">
        <v>0</v>
      </c>
      <c r="CY109" s="258">
        <v>1.6377667743641706E-3</v>
      </c>
      <c r="CZ109" s="258">
        <v>1.4765742785941631E-4</v>
      </c>
      <c r="DA109" s="258">
        <v>0</v>
      </c>
      <c r="DB109" s="258">
        <v>2.2952216122664213E-2</v>
      </c>
      <c r="DC109" s="258">
        <v>0</v>
      </c>
      <c r="DD109" s="258">
        <v>9.7387578214398751E-4</v>
      </c>
      <c r="DE109" s="258">
        <v>0</v>
      </c>
      <c r="DF109" s="259">
        <v>3.469917325448072E-4</v>
      </c>
      <c r="DG109" s="260"/>
      <c r="DH109" s="3"/>
      <c r="DI109" s="3"/>
      <c r="DJ109" s="3"/>
      <c r="DK109" s="3"/>
      <c r="DL109" s="3"/>
      <c r="DM109" s="3"/>
      <c r="DN109" s="3"/>
      <c r="DO109" s="3"/>
      <c r="DP109" s="3"/>
      <c r="DQ109" s="260"/>
      <c r="DR109" s="260"/>
      <c r="DS109" s="260"/>
      <c r="DT109" s="260"/>
      <c r="DU109" s="260"/>
      <c r="DV109" s="260"/>
      <c r="DW109" s="260"/>
      <c r="DX109" s="260"/>
      <c r="DY109" s="260"/>
      <c r="DZ109" s="260"/>
      <c r="EA109" s="260"/>
      <c r="EB109" s="260"/>
      <c r="EC109" s="260"/>
      <c r="ED109" s="260"/>
      <c r="EE109" s="260"/>
      <c r="EF109" s="260"/>
      <c r="EG109" s="260"/>
      <c r="EH109" s="260"/>
      <c r="EI109" s="260"/>
      <c r="EJ109" s="260"/>
      <c r="EK109" s="260"/>
      <c r="EL109" s="260"/>
      <c r="EM109" s="260"/>
      <c r="EN109" s="260"/>
      <c r="EO109" s="260"/>
      <c r="EP109" s="260"/>
      <c r="EQ109" s="260"/>
      <c r="ER109" s="260"/>
      <c r="ES109" s="260"/>
      <c r="ET109" s="260"/>
      <c r="EU109" s="260"/>
      <c r="EV109" s="260"/>
      <c r="EW109" s="260"/>
      <c r="EX109" s="260"/>
      <c r="EY109" s="260"/>
      <c r="EZ109" s="260"/>
      <c r="FA109" s="260"/>
      <c r="FB109" s="260"/>
      <c r="FC109" s="260"/>
      <c r="FD109" s="260"/>
      <c r="FE109" s="260"/>
      <c r="FF109" s="260"/>
      <c r="FG109" s="260"/>
      <c r="FH109" s="260"/>
      <c r="FI109" s="260"/>
      <c r="FJ109" s="260"/>
      <c r="FK109" s="260"/>
      <c r="FL109" s="260"/>
      <c r="FM109" s="260"/>
      <c r="FN109" s="260"/>
    </row>
    <row r="110" spans="1:170" ht="19.899999999999999" customHeight="1">
      <c r="A110" s="261" t="s">
        <v>385</v>
      </c>
      <c r="B110" s="262" t="s">
        <v>386</v>
      </c>
      <c r="C110" s="263">
        <v>0</v>
      </c>
      <c r="D110" s="258">
        <v>5.8051322646612575E-3</v>
      </c>
      <c r="E110" s="258">
        <v>0</v>
      </c>
      <c r="F110" s="258">
        <v>0</v>
      </c>
      <c r="G110" s="258">
        <v>0</v>
      </c>
      <c r="H110" s="258">
        <v>0</v>
      </c>
      <c r="I110" s="258">
        <v>0</v>
      </c>
      <c r="J110" s="258">
        <v>0</v>
      </c>
      <c r="K110" s="258">
        <v>0</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c r="AA110" s="258">
        <v>0</v>
      </c>
      <c r="AB110" s="258">
        <v>0</v>
      </c>
      <c r="AC110" s="258">
        <v>0</v>
      </c>
      <c r="AD110" s="258">
        <v>0</v>
      </c>
      <c r="AE110" s="258">
        <v>0</v>
      </c>
      <c r="AF110" s="258">
        <v>0</v>
      </c>
      <c r="AG110" s="258">
        <v>0</v>
      </c>
      <c r="AH110" s="258">
        <v>0</v>
      </c>
      <c r="AI110" s="258">
        <v>0</v>
      </c>
      <c r="AJ110" s="258">
        <v>0</v>
      </c>
      <c r="AK110" s="258">
        <v>0</v>
      </c>
      <c r="AL110" s="258">
        <v>0</v>
      </c>
      <c r="AM110" s="258">
        <v>0</v>
      </c>
      <c r="AN110" s="258">
        <v>0</v>
      </c>
      <c r="AO110" s="258">
        <v>0</v>
      </c>
      <c r="AP110" s="258">
        <v>0</v>
      </c>
      <c r="AQ110" s="258">
        <v>0</v>
      </c>
      <c r="AR110" s="258">
        <v>0</v>
      </c>
      <c r="AS110" s="258">
        <v>0</v>
      </c>
      <c r="AT110" s="258">
        <v>0</v>
      </c>
      <c r="AU110" s="258">
        <v>0</v>
      </c>
      <c r="AV110" s="258">
        <v>0</v>
      </c>
      <c r="AW110" s="258">
        <v>0</v>
      </c>
      <c r="AX110" s="258">
        <v>0</v>
      </c>
      <c r="AY110" s="258">
        <v>0</v>
      </c>
      <c r="AZ110" s="258">
        <v>0</v>
      </c>
      <c r="BA110" s="258">
        <v>0</v>
      </c>
      <c r="BB110" s="258">
        <v>0</v>
      </c>
      <c r="BC110" s="258">
        <v>0</v>
      </c>
      <c r="BD110" s="258">
        <v>0</v>
      </c>
      <c r="BE110" s="258">
        <v>0</v>
      </c>
      <c r="BF110" s="258">
        <v>0</v>
      </c>
      <c r="BG110" s="258">
        <v>0</v>
      </c>
      <c r="BH110" s="258">
        <v>0</v>
      </c>
      <c r="BI110" s="258">
        <v>0</v>
      </c>
      <c r="BJ110" s="258">
        <v>0</v>
      </c>
      <c r="BK110" s="258">
        <v>0</v>
      </c>
      <c r="BL110" s="258">
        <v>0</v>
      </c>
      <c r="BM110" s="258">
        <v>0</v>
      </c>
      <c r="BN110" s="258">
        <v>0</v>
      </c>
      <c r="BO110" s="258">
        <v>0</v>
      </c>
      <c r="BP110" s="258">
        <v>0</v>
      </c>
      <c r="BQ110" s="258">
        <v>0</v>
      </c>
      <c r="BR110" s="258">
        <v>0</v>
      </c>
      <c r="BS110" s="258">
        <v>0</v>
      </c>
      <c r="BT110" s="258">
        <v>0</v>
      </c>
      <c r="BU110" s="258">
        <v>0</v>
      </c>
      <c r="BV110" s="258">
        <v>0</v>
      </c>
      <c r="BW110" s="258">
        <v>0</v>
      </c>
      <c r="BX110" s="258">
        <v>0</v>
      </c>
      <c r="BY110" s="258">
        <v>0</v>
      </c>
      <c r="BZ110" s="258">
        <v>0</v>
      </c>
      <c r="CA110" s="258">
        <v>0</v>
      </c>
      <c r="CB110" s="258">
        <v>0</v>
      </c>
      <c r="CC110" s="258">
        <v>0</v>
      </c>
      <c r="CD110" s="258">
        <v>0</v>
      </c>
      <c r="CE110" s="258">
        <v>0</v>
      </c>
      <c r="CF110" s="258">
        <v>0</v>
      </c>
      <c r="CG110" s="258">
        <v>0</v>
      </c>
      <c r="CH110" s="258">
        <v>0</v>
      </c>
      <c r="CI110" s="258">
        <v>0</v>
      </c>
      <c r="CJ110" s="258">
        <v>0</v>
      </c>
      <c r="CK110" s="258">
        <v>0</v>
      </c>
      <c r="CL110" s="258">
        <v>0</v>
      </c>
      <c r="CM110" s="258">
        <v>0</v>
      </c>
      <c r="CN110" s="258">
        <v>2.2288355753566892E-4</v>
      </c>
      <c r="CO110" s="258">
        <v>0</v>
      </c>
      <c r="CP110" s="258">
        <v>0</v>
      </c>
      <c r="CQ110" s="258">
        <v>0</v>
      </c>
      <c r="CR110" s="258">
        <v>0</v>
      </c>
      <c r="CS110" s="258">
        <v>0</v>
      </c>
      <c r="CT110" s="258">
        <v>0</v>
      </c>
      <c r="CU110" s="258">
        <v>0</v>
      </c>
      <c r="CV110" s="258">
        <v>0</v>
      </c>
      <c r="CW110" s="258">
        <v>0</v>
      </c>
      <c r="CX110" s="258">
        <v>0</v>
      </c>
      <c r="CY110" s="258">
        <v>0</v>
      </c>
      <c r="CZ110" s="258">
        <v>0</v>
      </c>
      <c r="DA110" s="258">
        <v>0</v>
      </c>
      <c r="DB110" s="258">
        <v>1.1583150797299369E-3</v>
      </c>
      <c r="DC110" s="258">
        <v>2.0860713019170995E-3</v>
      </c>
      <c r="DD110" s="258">
        <v>0</v>
      </c>
      <c r="DE110" s="258">
        <v>0</v>
      </c>
      <c r="DF110" s="259">
        <v>0</v>
      </c>
      <c r="DG110" s="260"/>
      <c r="DH110" s="3"/>
      <c r="DI110" s="3"/>
      <c r="DJ110" s="3"/>
      <c r="DK110" s="3"/>
      <c r="DL110" s="3"/>
      <c r="DM110" s="3"/>
      <c r="DN110" s="3"/>
      <c r="DO110" s="3"/>
      <c r="DP110" s="3"/>
      <c r="DQ110" s="260"/>
      <c r="DR110" s="260"/>
      <c r="DS110" s="260"/>
      <c r="DT110" s="260"/>
      <c r="DU110" s="260"/>
      <c r="DV110" s="260"/>
      <c r="DW110" s="260"/>
      <c r="DX110" s="260"/>
      <c r="DY110" s="260"/>
      <c r="DZ110" s="260"/>
      <c r="EA110" s="260"/>
      <c r="EB110" s="260"/>
      <c r="EC110" s="260"/>
      <c r="ED110" s="260"/>
      <c r="EE110" s="260"/>
      <c r="EF110" s="260"/>
      <c r="EG110" s="260"/>
      <c r="EH110" s="260"/>
      <c r="EI110" s="260"/>
      <c r="EJ110" s="260"/>
      <c r="EK110" s="260"/>
      <c r="EL110" s="260"/>
      <c r="EM110" s="260"/>
      <c r="EN110" s="260"/>
      <c r="EO110" s="260"/>
      <c r="EP110" s="260"/>
      <c r="EQ110" s="260"/>
      <c r="ER110" s="260"/>
      <c r="ES110" s="260"/>
      <c r="ET110" s="260"/>
      <c r="EU110" s="260"/>
      <c r="EV110" s="260"/>
      <c r="EW110" s="260"/>
      <c r="EX110" s="260"/>
      <c r="EY110" s="260"/>
      <c r="EZ110" s="260"/>
      <c r="FA110" s="260"/>
      <c r="FB110" s="260"/>
      <c r="FC110" s="260"/>
      <c r="FD110" s="260"/>
      <c r="FE110" s="260"/>
      <c r="FF110" s="260"/>
      <c r="FG110" s="260"/>
      <c r="FH110" s="260"/>
      <c r="FI110" s="260"/>
      <c r="FJ110" s="260"/>
      <c r="FK110" s="260"/>
      <c r="FL110" s="260"/>
      <c r="FM110" s="260"/>
      <c r="FN110" s="260"/>
    </row>
    <row r="111" spans="1:170" ht="19.899999999999999" customHeight="1">
      <c r="A111" s="261" t="s">
        <v>109</v>
      </c>
      <c r="B111" s="262" t="s">
        <v>108</v>
      </c>
      <c r="C111" s="263">
        <v>0</v>
      </c>
      <c r="D111" s="258">
        <v>0</v>
      </c>
      <c r="E111" s="258">
        <v>2.4552788495264821E-3</v>
      </c>
      <c r="F111" s="258">
        <v>0</v>
      </c>
      <c r="G111" s="258">
        <v>1.4373448320919901E-3</v>
      </c>
      <c r="H111" s="258">
        <v>0</v>
      </c>
      <c r="I111" s="258">
        <v>0</v>
      </c>
      <c r="J111" s="258">
        <v>1.5635923340039982E-4</v>
      </c>
      <c r="K111" s="258">
        <v>8.7203105722461586E-5</v>
      </c>
      <c r="L111" s="258">
        <v>0</v>
      </c>
      <c r="M111" s="258">
        <v>0</v>
      </c>
      <c r="N111" s="258">
        <v>0</v>
      </c>
      <c r="O111" s="258">
        <v>0</v>
      </c>
      <c r="P111" s="258">
        <v>7.696155770192789E-5</v>
      </c>
      <c r="Q111" s="258">
        <v>8.5642101657174667E-5</v>
      </c>
      <c r="R111" s="258">
        <v>1.4693349789885097E-5</v>
      </c>
      <c r="S111" s="258">
        <v>2.9286350217890445E-5</v>
      </c>
      <c r="T111" s="258">
        <v>1.0067316791613254E-4</v>
      </c>
      <c r="U111" s="258">
        <v>2.7352297592997811E-4</v>
      </c>
      <c r="V111" s="258">
        <v>2.8535419589565547E-4</v>
      </c>
      <c r="W111" s="258">
        <v>1.6972813795503054E-5</v>
      </c>
      <c r="X111" s="258">
        <v>5.8884145443839244E-5</v>
      </c>
      <c r="Y111" s="258">
        <v>5.1174453712706614E-5</v>
      </c>
      <c r="Z111" s="258">
        <v>0</v>
      </c>
      <c r="AA111" s="258">
        <v>7.3153407414923761E-5</v>
      </c>
      <c r="AB111" s="258">
        <v>3.6231841847427832E-4</v>
      </c>
      <c r="AC111" s="258">
        <v>4.4426646362043849E-5</v>
      </c>
      <c r="AD111" s="258">
        <v>2.4862943026566053E-5</v>
      </c>
      <c r="AE111" s="258">
        <v>3.8318926168445493E-5</v>
      </c>
      <c r="AF111" s="258">
        <v>4.5302849549236644E-5</v>
      </c>
      <c r="AG111" s="258">
        <v>0</v>
      </c>
      <c r="AH111" s="258">
        <v>2.396291278421397E-4</v>
      </c>
      <c r="AI111" s="258">
        <v>1.0719358267751704E-4</v>
      </c>
      <c r="AJ111" s="258">
        <v>1.3269639065817409E-3</v>
      </c>
      <c r="AK111" s="258">
        <v>2.615551320853417E-4</v>
      </c>
      <c r="AL111" s="258">
        <v>4.0139686107654641E-5</v>
      </c>
      <c r="AM111" s="258">
        <v>2.5437913684071287E-5</v>
      </c>
      <c r="AN111" s="258">
        <v>6.5289067345672961E-5</v>
      </c>
      <c r="AO111" s="258">
        <v>2.5247743482926212E-5</v>
      </c>
      <c r="AP111" s="258">
        <v>0</v>
      </c>
      <c r="AQ111" s="258">
        <v>3.7244641427214658E-5</v>
      </c>
      <c r="AR111" s="258">
        <v>5.8333697918945325E-5</v>
      </c>
      <c r="AS111" s="258">
        <v>6.8244479021647143E-5</v>
      </c>
      <c r="AT111" s="258">
        <v>9.8754722315275419E-5</v>
      </c>
      <c r="AU111" s="258">
        <v>1.5654738072512747E-4</v>
      </c>
      <c r="AV111" s="258">
        <v>1.3502383170629616E-4</v>
      </c>
      <c r="AW111" s="258">
        <v>1.0209603152725454E-4</v>
      </c>
      <c r="AX111" s="258">
        <v>2.6666666666666668E-4</v>
      </c>
      <c r="AY111" s="258">
        <v>1.1879967775587409E-4</v>
      </c>
      <c r="AZ111" s="258">
        <v>1.5657620041753653E-4</v>
      </c>
      <c r="BA111" s="258">
        <v>6.081183803780469E-5</v>
      </c>
      <c r="BB111" s="258">
        <v>1.4141537939389368E-4</v>
      </c>
      <c r="BC111" s="258">
        <v>1.6410177720093517E-4</v>
      </c>
      <c r="BD111" s="258">
        <v>4.303269870348626E-5</v>
      </c>
      <c r="BE111" s="258">
        <v>5.5846812194151446E-5</v>
      </c>
      <c r="BF111" s="258">
        <v>9.2793099868344054E-5</v>
      </c>
      <c r="BG111" s="258">
        <v>5.174282992213936E-5</v>
      </c>
      <c r="BH111" s="258">
        <v>7.2672017969808078E-4</v>
      </c>
      <c r="BI111" s="258">
        <v>9.1891655362534455E-5</v>
      </c>
      <c r="BJ111" s="258">
        <v>1.4888231916115448E-4</v>
      </c>
      <c r="BK111" s="258">
        <v>8.5442334968130015E-5</v>
      </c>
      <c r="BL111" s="258">
        <v>2.5585362071639013E-4</v>
      </c>
      <c r="BM111" s="258">
        <v>1.2889183583166461E-4</v>
      </c>
      <c r="BN111" s="258">
        <v>4.932243921881228E-4</v>
      </c>
      <c r="BO111" s="258">
        <v>5.262988878144859E-4</v>
      </c>
      <c r="BP111" s="258">
        <v>3.0197944444410206E-5</v>
      </c>
      <c r="BQ111" s="258">
        <v>8.4053751479882543E-5</v>
      </c>
      <c r="BR111" s="258">
        <v>3.4182906453942023E-4</v>
      </c>
      <c r="BS111" s="258">
        <v>0</v>
      </c>
      <c r="BT111" s="258">
        <v>4.7262833973269499E-4</v>
      </c>
      <c r="BU111" s="258">
        <v>1.9552630975471104E-4</v>
      </c>
      <c r="BV111" s="258">
        <v>1.5303693157711128E-3</v>
      </c>
      <c r="BW111" s="258">
        <v>9.3665310378376377E-4</v>
      </c>
      <c r="BX111" s="258">
        <v>4.3295636779304788E-4</v>
      </c>
      <c r="BY111" s="258">
        <v>2.3738872403560832E-4</v>
      </c>
      <c r="BZ111" s="258">
        <v>5.3797881213691928E-4</v>
      </c>
      <c r="CA111" s="258">
        <v>0</v>
      </c>
      <c r="CB111" s="258">
        <v>1.3852837447171865E-4</v>
      </c>
      <c r="CC111" s="258">
        <v>0</v>
      </c>
      <c r="CD111" s="258">
        <v>1.9508388607101054E-4</v>
      </c>
      <c r="CE111" s="258">
        <v>2.4559255816765282E-4</v>
      </c>
      <c r="CF111" s="258">
        <v>4.9365470470179155E-4</v>
      </c>
      <c r="CG111" s="258">
        <v>3.2781511227667593E-4</v>
      </c>
      <c r="CH111" s="258">
        <v>4.0466916502920788E-4</v>
      </c>
      <c r="CI111" s="258">
        <v>1.1553546634776176E-3</v>
      </c>
      <c r="CJ111" s="258">
        <v>8.2628334850602171E-4</v>
      </c>
      <c r="CK111" s="258">
        <v>9.1711956521739124E-5</v>
      </c>
      <c r="CL111" s="258">
        <v>2.8739290976226421E-3</v>
      </c>
      <c r="CM111" s="258">
        <v>3.1847916763153846E-4</v>
      </c>
      <c r="CN111" s="258">
        <v>3.8433823214077544E-3</v>
      </c>
      <c r="CO111" s="258">
        <v>3.0305894841276726E-3</v>
      </c>
      <c r="CP111" s="258">
        <v>2.516638059168729E-4</v>
      </c>
      <c r="CQ111" s="258">
        <v>2.0501311004887944E-4</v>
      </c>
      <c r="CR111" s="258">
        <v>2.3365658027093604E-4</v>
      </c>
      <c r="CS111" s="258">
        <v>2.5104417825791891E-4</v>
      </c>
      <c r="CT111" s="258">
        <v>2.3057223086868088E-3</v>
      </c>
      <c r="CU111" s="258">
        <v>6.8675100528422877E-4</v>
      </c>
      <c r="CV111" s="258">
        <v>1.442380392932336E-3</v>
      </c>
      <c r="CW111" s="258">
        <v>5.5673318227225101E-4</v>
      </c>
      <c r="CX111" s="258">
        <v>8.8318517825845214E-4</v>
      </c>
      <c r="CY111" s="258">
        <v>1.7142383747235871E-3</v>
      </c>
      <c r="CZ111" s="258">
        <v>4.6455962683254959E-4</v>
      </c>
      <c r="DA111" s="258">
        <v>1.5240312010751348E-3</v>
      </c>
      <c r="DB111" s="258">
        <v>2.4473349739041078E-3</v>
      </c>
      <c r="DC111" s="258">
        <v>1.2933642071886018E-3</v>
      </c>
      <c r="DD111" s="258">
        <v>3.0898422542568332E-3</v>
      </c>
      <c r="DE111" s="258">
        <v>0</v>
      </c>
      <c r="DF111" s="259">
        <v>1.4677103718199608E-3</v>
      </c>
      <c r="DG111" s="260"/>
      <c r="DH111" s="3"/>
      <c r="DI111" s="3"/>
      <c r="DJ111" s="3"/>
      <c r="DK111" s="3"/>
      <c r="DL111" s="3"/>
      <c r="DM111" s="3"/>
      <c r="DN111" s="3"/>
      <c r="DO111" s="3"/>
      <c r="DP111" s="3"/>
      <c r="DQ111" s="260"/>
      <c r="DR111" s="260"/>
      <c r="DS111" s="260"/>
      <c r="DT111" s="260"/>
      <c r="DU111" s="260"/>
      <c r="DV111" s="260"/>
      <c r="DW111" s="260"/>
      <c r="DX111" s="260"/>
      <c r="DY111" s="260"/>
      <c r="DZ111" s="260"/>
      <c r="EA111" s="260"/>
      <c r="EB111" s="260"/>
      <c r="EC111" s="260"/>
      <c r="ED111" s="260"/>
      <c r="EE111" s="260"/>
      <c r="EF111" s="260"/>
      <c r="EG111" s="260"/>
      <c r="EH111" s="260"/>
      <c r="EI111" s="260"/>
      <c r="EJ111" s="260"/>
      <c r="EK111" s="260"/>
      <c r="EL111" s="260"/>
      <c r="EM111" s="260"/>
      <c r="EN111" s="260"/>
      <c r="EO111" s="260"/>
      <c r="EP111" s="260"/>
      <c r="EQ111" s="260"/>
      <c r="ER111" s="260"/>
      <c r="ES111" s="260"/>
      <c r="ET111" s="260"/>
      <c r="EU111" s="260"/>
      <c r="EV111" s="260"/>
      <c r="EW111" s="260"/>
      <c r="EX111" s="260"/>
      <c r="EY111" s="260"/>
      <c r="EZ111" s="260"/>
      <c r="FA111" s="260"/>
      <c r="FB111" s="260"/>
      <c r="FC111" s="260"/>
      <c r="FD111" s="260"/>
      <c r="FE111" s="260"/>
      <c r="FF111" s="260"/>
      <c r="FG111" s="260"/>
      <c r="FH111" s="260"/>
      <c r="FI111" s="260"/>
      <c r="FJ111" s="260"/>
      <c r="FK111" s="260"/>
      <c r="FL111" s="260"/>
      <c r="FM111" s="260"/>
      <c r="FN111" s="260"/>
    </row>
    <row r="112" spans="1:170" ht="19.899999999999999" customHeight="1">
      <c r="A112" s="261" t="s">
        <v>107</v>
      </c>
      <c r="B112" s="262" t="s">
        <v>28</v>
      </c>
      <c r="C112" s="263">
        <v>2.9237486355839702E-4</v>
      </c>
      <c r="D112" s="258">
        <v>3.9580447259054025E-4</v>
      </c>
      <c r="E112" s="258">
        <v>7.0150824272185194E-4</v>
      </c>
      <c r="F112" s="258">
        <v>2.4691358024691358E-3</v>
      </c>
      <c r="G112" s="258">
        <v>9.8000784006272053E-4</v>
      </c>
      <c r="H112" s="258">
        <v>0</v>
      </c>
      <c r="I112" s="258">
        <v>7.894736842105263E-4</v>
      </c>
      <c r="J112" s="258">
        <v>8.8323583495184519E-4</v>
      </c>
      <c r="K112" s="258">
        <v>2.7129855113654716E-4</v>
      </c>
      <c r="L112" s="258">
        <v>0</v>
      </c>
      <c r="M112" s="258">
        <v>0</v>
      </c>
      <c r="N112" s="258">
        <v>9.6264921062764726E-4</v>
      </c>
      <c r="O112" s="258">
        <v>1.1066537557061834E-3</v>
      </c>
      <c r="P112" s="258">
        <v>6.5417324046638701E-4</v>
      </c>
      <c r="Q112" s="258">
        <v>1.1989894232004453E-3</v>
      </c>
      <c r="R112" s="258">
        <v>4.1141379411678276E-4</v>
      </c>
      <c r="S112" s="258">
        <v>7.145869453165269E-4</v>
      </c>
      <c r="T112" s="258">
        <v>8.1209688785680251E-4</v>
      </c>
      <c r="U112" s="258">
        <v>9.5733041575492338E-4</v>
      </c>
      <c r="V112" s="258">
        <v>7.9265054415459855E-4</v>
      </c>
      <c r="W112" s="258">
        <v>1.0608008622189409E-4</v>
      </c>
      <c r="X112" s="258">
        <v>2.1947726938158265E-4</v>
      </c>
      <c r="Y112" s="258">
        <v>3.6845606673148766E-4</v>
      </c>
      <c r="Z112" s="258">
        <v>4.3802014892685063E-4</v>
      </c>
      <c r="AA112" s="258">
        <v>8.4716365361153648E-4</v>
      </c>
      <c r="AB112" s="258">
        <v>6.0930074875256452E-4</v>
      </c>
      <c r="AC112" s="258">
        <v>1.4808882120681282E-5</v>
      </c>
      <c r="AD112" s="258">
        <v>1.2431471513283028E-4</v>
      </c>
      <c r="AE112" s="258">
        <v>1.2171894194682686E-4</v>
      </c>
      <c r="AF112" s="258">
        <v>4.2282659579287538E-4</v>
      </c>
      <c r="AG112" s="258">
        <v>1.3212221304706854E-3</v>
      </c>
      <c r="AH112" s="258">
        <v>1.7142699145629994E-3</v>
      </c>
      <c r="AI112" s="258">
        <v>6.1636310039572297E-4</v>
      </c>
      <c r="AJ112" s="258">
        <v>1.0615711252653928E-3</v>
      </c>
      <c r="AK112" s="258">
        <v>1.6440608302507192E-3</v>
      </c>
      <c r="AL112" s="258">
        <v>1.0498071751232752E-4</v>
      </c>
      <c r="AM112" s="258">
        <v>7.6313741052213855E-5</v>
      </c>
      <c r="AN112" s="258">
        <v>1.9586720203701891E-4</v>
      </c>
      <c r="AO112" s="258">
        <v>6.5644133055608154E-4</v>
      </c>
      <c r="AP112" s="258">
        <v>1.0474128901613015E-4</v>
      </c>
      <c r="AQ112" s="258">
        <v>6.6295461740442099E-4</v>
      </c>
      <c r="AR112" s="258">
        <v>8.6042204430444359E-4</v>
      </c>
      <c r="AS112" s="258">
        <v>3.2416127535282393E-4</v>
      </c>
      <c r="AT112" s="258">
        <v>6.0608290362120008E-4</v>
      </c>
      <c r="AU112" s="258">
        <v>8.5768989197281963E-4</v>
      </c>
      <c r="AV112" s="258">
        <v>8.123933874328819E-4</v>
      </c>
      <c r="AW112" s="258">
        <v>8.2697785537076175E-4</v>
      </c>
      <c r="AX112" s="258">
        <v>2.0479999999999999E-3</v>
      </c>
      <c r="AY112" s="258">
        <v>9.0956003281841098E-4</v>
      </c>
      <c r="AZ112" s="258">
        <v>4.6972860125260959E-4</v>
      </c>
      <c r="BA112" s="258">
        <v>5.0169766381188876E-4</v>
      </c>
      <c r="BB112" s="258">
        <v>9.3334150399969828E-4</v>
      </c>
      <c r="BC112" s="258">
        <v>9.888730470290119E-4</v>
      </c>
      <c r="BD112" s="258">
        <v>8.8524408761457454E-4</v>
      </c>
      <c r="BE112" s="258">
        <v>1.1867447591257181E-4</v>
      </c>
      <c r="BF112" s="258">
        <v>1.1576168894466684E-4</v>
      </c>
      <c r="BG112" s="258">
        <v>3.580932356516311E-4</v>
      </c>
      <c r="BH112" s="258">
        <v>5.3953467886675691E-4</v>
      </c>
      <c r="BI112" s="258">
        <v>1.3696232442130137E-3</v>
      </c>
      <c r="BJ112" s="258">
        <v>1.361209775187698E-3</v>
      </c>
      <c r="BK112" s="258">
        <v>2.5632700490439003E-4</v>
      </c>
      <c r="BL112" s="258">
        <v>5.3040599089690149E-4</v>
      </c>
      <c r="BM112" s="258">
        <v>2.2589290815858747E-5</v>
      </c>
      <c r="BN112" s="258">
        <v>2.4079978743191178E-3</v>
      </c>
      <c r="BO112" s="258">
        <v>4.406638145429763E-4</v>
      </c>
      <c r="BP112" s="258">
        <v>2.46513832199267E-5</v>
      </c>
      <c r="BQ112" s="258">
        <v>1.3233994913853847E-4</v>
      </c>
      <c r="BR112" s="258">
        <v>9.1735759157007672E-4</v>
      </c>
      <c r="BS112" s="258">
        <v>3.6809671653024742E-3</v>
      </c>
      <c r="BT112" s="258">
        <v>1.7995260849715446E-3</v>
      </c>
      <c r="BU112" s="258">
        <v>3.4778337133222212E-3</v>
      </c>
      <c r="BV112" s="258">
        <v>1.1585314111690443E-3</v>
      </c>
      <c r="BW112" s="258">
        <v>4.9329940674075511E-4</v>
      </c>
      <c r="BX112" s="258">
        <v>0</v>
      </c>
      <c r="BY112" s="258">
        <v>2.9277942631058358E-3</v>
      </c>
      <c r="BZ112" s="258">
        <v>1.8909881952496618E-3</v>
      </c>
      <c r="CA112" s="258">
        <v>9.2525504725624746E-4</v>
      </c>
      <c r="CB112" s="258">
        <v>1.021930631348744E-3</v>
      </c>
      <c r="CC112" s="258">
        <v>0</v>
      </c>
      <c r="CD112" s="258">
        <v>4.8337451770928165E-3</v>
      </c>
      <c r="CE112" s="258">
        <v>3.1927032561794868E-3</v>
      </c>
      <c r="CF112" s="258">
        <v>2.6989331453565199E-3</v>
      </c>
      <c r="CG112" s="258">
        <v>3.2890782931759822E-3</v>
      </c>
      <c r="CH112" s="258">
        <v>2.6728654469903882E-3</v>
      </c>
      <c r="CI112" s="258">
        <v>2.5336725076263544E-3</v>
      </c>
      <c r="CJ112" s="258">
        <v>5.5484202042224533E-4</v>
      </c>
      <c r="CK112" s="258">
        <v>1.7051630434782609E-3</v>
      </c>
      <c r="CL112" s="258">
        <v>2.4464776179129455E-3</v>
      </c>
      <c r="CM112" s="258">
        <v>2.6970668468904255E-3</v>
      </c>
      <c r="CN112" s="258">
        <v>1.8356182421433546E-3</v>
      </c>
      <c r="CO112" s="258">
        <v>7.0940683875130523E-3</v>
      </c>
      <c r="CP112" s="258">
        <v>1.2011382736821633E-3</v>
      </c>
      <c r="CQ112" s="258">
        <v>4.8124130043052755E-3</v>
      </c>
      <c r="CR112" s="258">
        <v>5.1114027051359567E-3</v>
      </c>
      <c r="CS112" s="258">
        <v>4.9670883841031101E-3</v>
      </c>
      <c r="CT112" s="258">
        <v>4.3396987738498153E-3</v>
      </c>
      <c r="CU112" s="258">
        <v>1.1593063594026371E-3</v>
      </c>
      <c r="CV112" s="258">
        <v>1.0468889948702439E-3</v>
      </c>
      <c r="CW112" s="258">
        <v>1.0623005140949736E-3</v>
      </c>
      <c r="CX112" s="258">
        <v>1.8375251776286358E-3</v>
      </c>
      <c r="CY112" s="258">
        <v>2.2622848439660722E-3</v>
      </c>
      <c r="CZ112" s="258">
        <v>6.3035042302557844E-4</v>
      </c>
      <c r="DA112" s="258">
        <v>3.8828158554664229E-3</v>
      </c>
      <c r="DB112" s="258">
        <v>2.2783201276400118E-3</v>
      </c>
      <c r="DC112" s="258">
        <v>2.6701712664538874E-3</v>
      </c>
      <c r="DD112" s="258">
        <v>2.5719174064802578E-3</v>
      </c>
      <c r="DE112" s="258">
        <v>0</v>
      </c>
      <c r="DF112" s="259">
        <v>1.163823202324198E-4</v>
      </c>
      <c r="DG112" s="260"/>
      <c r="DH112" s="3"/>
      <c r="DI112" s="3"/>
      <c r="DJ112" s="3"/>
      <c r="DK112" s="3"/>
      <c r="DL112" s="3"/>
      <c r="DM112" s="3"/>
      <c r="DN112" s="3"/>
      <c r="DO112" s="3"/>
      <c r="DP112" s="3"/>
      <c r="DQ112" s="260"/>
      <c r="DR112" s="260"/>
      <c r="DS112" s="260"/>
      <c r="DT112" s="260"/>
      <c r="DU112" s="260"/>
      <c r="DV112" s="260"/>
      <c r="DW112" s="260"/>
      <c r="DX112" s="260"/>
      <c r="DY112" s="260"/>
      <c r="DZ112" s="260"/>
      <c r="EA112" s="260"/>
      <c r="EB112" s="260"/>
      <c r="EC112" s="260"/>
      <c r="ED112" s="260"/>
      <c r="EE112" s="260"/>
      <c r="EF112" s="260"/>
      <c r="EG112" s="260"/>
      <c r="EH112" s="260"/>
      <c r="EI112" s="260"/>
      <c r="EJ112" s="260"/>
      <c r="EK112" s="260"/>
      <c r="EL112" s="260"/>
      <c r="EM112" s="260"/>
      <c r="EN112" s="260"/>
      <c r="EO112" s="260"/>
      <c r="EP112" s="260"/>
      <c r="EQ112" s="260"/>
      <c r="ER112" s="260"/>
      <c r="ES112" s="260"/>
      <c r="ET112" s="260"/>
      <c r="EU112" s="260"/>
      <c r="EV112" s="260"/>
      <c r="EW112" s="260"/>
      <c r="EX112" s="260"/>
      <c r="EY112" s="260"/>
      <c r="EZ112" s="260"/>
      <c r="FA112" s="260"/>
      <c r="FB112" s="260"/>
      <c r="FC112" s="260"/>
      <c r="FD112" s="260"/>
      <c r="FE112" s="260"/>
      <c r="FF112" s="260"/>
      <c r="FG112" s="260"/>
      <c r="FH112" s="260"/>
      <c r="FI112" s="260"/>
      <c r="FJ112" s="260"/>
      <c r="FK112" s="260"/>
      <c r="FL112" s="260"/>
      <c r="FM112" s="260"/>
      <c r="FN112" s="260"/>
    </row>
    <row r="113" spans="1:170" ht="19.899999999999999" customHeight="1">
      <c r="A113" s="264" t="s">
        <v>106</v>
      </c>
      <c r="B113" s="265" t="s">
        <v>29</v>
      </c>
      <c r="C113" s="266">
        <v>9.8043037579915795E-3</v>
      </c>
      <c r="D113" s="267">
        <v>1.3193482419684676E-4</v>
      </c>
      <c r="E113" s="267">
        <v>1.052262364082778E-3</v>
      </c>
      <c r="F113" s="267">
        <v>8.2304526748971192E-4</v>
      </c>
      <c r="G113" s="267">
        <v>8.3627335685352144E-3</v>
      </c>
      <c r="H113" s="267">
        <v>0</v>
      </c>
      <c r="I113" s="267">
        <v>4.4736842105263155E-3</v>
      </c>
      <c r="J113" s="267">
        <v>4.056294492924422E-3</v>
      </c>
      <c r="K113" s="267">
        <v>6.1009876559159236E-3</v>
      </c>
      <c r="L113" s="267">
        <v>2.3355391202802647E-3</v>
      </c>
      <c r="M113" s="267">
        <v>0</v>
      </c>
      <c r="N113" s="267">
        <v>2.2140931844435888E-3</v>
      </c>
      <c r="O113" s="267">
        <v>2.974131968460368E-3</v>
      </c>
      <c r="P113" s="267">
        <v>8.2733674529572483E-3</v>
      </c>
      <c r="Q113" s="267">
        <v>1.6914315077291996E-3</v>
      </c>
      <c r="R113" s="267">
        <v>1.2342413823503483E-3</v>
      </c>
      <c r="S113" s="267">
        <v>2.7412023803945456E-3</v>
      </c>
      <c r="T113" s="267">
        <v>1.9530594575729713E-3</v>
      </c>
      <c r="U113" s="267">
        <v>2.7352297592997811E-4</v>
      </c>
      <c r="V113" s="267">
        <v>2.25112754539906E-3</v>
      </c>
      <c r="W113" s="267">
        <v>1.4002571381290017E-4</v>
      </c>
      <c r="X113" s="267">
        <v>1.9538830079092115E-4</v>
      </c>
      <c r="Y113" s="267">
        <v>9.4160994831380177E-4</v>
      </c>
      <c r="Z113" s="267">
        <v>6.5703022339027592E-3</v>
      </c>
      <c r="AA113" s="267">
        <v>4.7903682920095243E-4</v>
      </c>
      <c r="AB113" s="267">
        <v>8.7841828787654612E-4</v>
      </c>
      <c r="AC113" s="267">
        <v>2.5421914307169536E-4</v>
      </c>
      <c r="AD113" s="267">
        <v>7.9064158824480053E-3</v>
      </c>
      <c r="AE113" s="267">
        <v>1.3479245793370826E-3</v>
      </c>
      <c r="AF113" s="267">
        <v>6.840730281934734E-3</v>
      </c>
      <c r="AG113" s="267">
        <v>3.7985136251032204E-3</v>
      </c>
      <c r="AH113" s="267">
        <v>1.3327066109989769E-2</v>
      </c>
      <c r="AI113" s="267">
        <v>1.195208446854315E-2</v>
      </c>
      <c r="AJ113" s="267">
        <v>7.9617834394904463E-4</v>
      </c>
      <c r="AK113" s="267">
        <v>1.5599895377947166E-2</v>
      </c>
      <c r="AL113" s="267">
        <v>4.205404036817355E-3</v>
      </c>
      <c r="AM113" s="267">
        <v>3.9148949159785711E-3</v>
      </c>
      <c r="AN113" s="267">
        <v>1.5049130023177619E-2</v>
      </c>
      <c r="AO113" s="267">
        <v>8.9881966799217321E-3</v>
      </c>
      <c r="AP113" s="267">
        <v>3.2818937225054115E-3</v>
      </c>
      <c r="AQ113" s="267">
        <v>4.5550196465483526E-3</v>
      </c>
      <c r="AR113" s="267">
        <v>3.0479357162648932E-3</v>
      </c>
      <c r="AS113" s="267">
        <v>6.060109737122267E-3</v>
      </c>
      <c r="AT113" s="267">
        <v>6.585584521455916E-3</v>
      </c>
      <c r="AU113" s="267">
        <v>5.2438628682895732E-3</v>
      </c>
      <c r="AV113" s="267">
        <v>2.4866889005909542E-3</v>
      </c>
      <c r="AW113" s="267">
        <v>8.5760666482893812E-4</v>
      </c>
      <c r="AX113" s="267">
        <v>5.6533333333333338E-4</v>
      </c>
      <c r="AY113" s="267">
        <v>1.8673824347251458E-3</v>
      </c>
      <c r="AZ113" s="267">
        <v>3.1315240083507306E-4</v>
      </c>
      <c r="BA113" s="267">
        <v>7.2974205645365633E-4</v>
      </c>
      <c r="BB113" s="267">
        <v>5.6848982516345264E-3</v>
      </c>
      <c r="BC113" s="267">
        <v>4.0961508542882779E-3</v>
      </c>
      <c r="BD113" s="267">
        <v>1.4139315288288345E-3</v>
      </c>
      <c r="BE113" s="267">
        <v>3.6300427926198436E-4</v>
      </c>
      <c r="BF113" s="267">
        <v>7.3683233756843488E-4</v>
      </c>
      <c r="BG113" s="267">
        <v>4.7800519070928743E-4</v>
      </c>
      <c r="BH113" s="267">
        <v>3.2151862495733274E-3</v>
      </c>
      <c r="BI113" s="267">
        <v>1.298735395790487E-2</v>
      </c>
      <c r="BJ113" s="267">
        <v>1.5845332539294297E-3</v>
      </c>
      <c r="BK113" s="267">
        <v>2.1018814402159981E-3</v>
      </c>
      <c r="BL113" s="267">
        <v>1.4719564364744192E-2</v>
      </c>
      <c r="BM113" s="267">
        <v>1.7597057545553962E-2</v>
      </c>
      <c r="BN113" s="267">
        <v>1.3358575793808954E-2</v>
      </c>
      <c r="BO113" s="267">
        <v>1.4308193492448057E-2</v>
      </c>
      <c r="BP113" s="267">
        <v>3.351971833329533E-3</v>
      </c>
      <c r="BQ113" s="267">
        <v>2.4000028614043056E-3</v>
      </c>
      <c r="BR113" s="267">
        <v>7.0981851667114302E-3</v>
      </c>
      <c r="BS113" s="267">
        <v>9.8292407564211128E-3</v>
      </c>
      <c r="BT113" s="267">
        <v>3.5466655576635296E-3</v>
      </c>
      <c r="BU113" s="267">
        <v>9.459490448781159E-3</v>
      </c>
      <c r="BV113" s="267">
        <v>1.0189890723263028E-2</v>
      </c>
      <c r="BW113" s="267">
        <v>6.7645648189262764E-3</v>
      </c>
      <c r="BX113" s="267">
        <v>8.257952382093633E-5</v>
      </c>
      <c r="BY113" s="267">
        <v>5.8674579624134523E-3</v>
      </c>
      <c r="BZ113" s="267">
        <v>2.2149481883893323E-3</v>
      </c>
      <c r="CA113" s="267">
        <v>0</v>
      </c>
      <c r="CB113" s="267">
        <v>9.7060700408545149E-3</v>
      </c>
      <c r="CC113" s="267">
        <v>0</v>
      </c>
      <c r="CD113" s="267">
        <v>6.0909524428837732E-3</v>
      </c>
      <c r="CE113" s="267">
        <v>2.4294771523353962E-3</v>
      </c>
      <c r="CF113" s="267">
        <v>4.2682808528801191E-3</v>
      </c>
      <c r="CG113" s="267">
        <v>9.9437250723925048E-4</v>
      </c>
      <c r="CH113" s="267">
        <v>5.7760120314801879E-3</v>
      </c>
      <c r="CI113" s="267">
        <v>6.4355281693709394E-3</v>
      </c>
      <c r="CJ113" s="267">
        <v>7.9149247067418927E-4</v>
      </c>
      <c r="CK113" s="267">
        <v>1.0601222826086956E-2</v>
      </c>
      <c r="CL113" s="267">
        <v>4.6928715644724154E-3</v>
      </c>
      <c r="CM113" s="267">
        <v>3.3220178885803202E-4</v>
      </c>
      <c r="CN113" s="267">
        <v>7.999647252039022E-3</v>
      </c>
      <c r="CO113" s="267">
        <v>6.8122135921656511E-4</v>
      </c>
      <c r="CP113" s="267">
        <v>1.3812405347872997E-3</v>
      </c>
      <c r="CQ113" s="267">
        <v>1.7944042211120344E-2</v>
      </c>
      <c r="CR113" s="267">
        <v>6.9106903825895483E-3</v>
      </c>
      <c r="CS113" s="267">
        <v>3.2056410454472726E-3</v>
      </c>
      <c r="CT113" s="267">
        <v>1.241796157678467E-2</v>
      </c>
      <c r="CU113" s="267">
        <v>2.8397485298891261E-3</v>
      </c>
      <c r="CV113" s="267">
        <v>1.7448149914504066E-4</v>
      </c>
      <c r="CW113" s="267">
        <v>5.1372950320395681E-3</v>
      </c>
      <c r="CX113" s="267">
        <v>2.9918679174209839E-3</v>
      </c>
      <c r="CY113" s="267">
        <v>1.9309079090752673E-2</v>
      </c>
      <c r="CZ113" s="267">
        <v>1.4299456171648739E-3</v>
      </c>
      <c r="DA113" s="267">
        <v>8.8705543317123183E-3</v>
      </c>
      <c r="DB113" s="267">
        <v>1.4197247086184051E-3</v>
      </c>
      <c r="DC113" s="267">
        <v>1.3559463462461147E-3</v>
      </c>
      <c r="DD113" s="267">
        <v>5.006606861840227E-3</v>
      </c>
      <c r="DE113" s="267">
        <v>4.9379464726602364E-4</v>
      </c>
      <c r="DF113" s="268">
        <v>0</v>
      </c>
      <c r="DG113" s="260"/>
      <c r="DH113" s="3"/>
      <c r="DI113" s="3"/>
      <c r="DJ113" s="3"/>
      <c r="DK113" s="3"/>
      <c r="DL113" s="3"/>
      <c r="DM113" s="3"/>
      <c r="DN113" s="3"/>
      <c r="DO113" s="3"/>
      <c r="DP113" s="3"/>
      <c r="DQ113" s="260"/>
      <c r="DR113" s="260"/>
      <c r="DS113" s="260"/>
      <c r="DT113" s="260"/>
      <c r="DU113" s="260"/>
      <c r="DV113" s="260"/>
      <c r="DW113" s="260"/>
      <c r="DX113" s="260"/>
      <c r="DY113" s="260"/>
      <c r="DZ113" s="260"/>
      <c r="EA113" s="260"/>
      <c r="EB113" s="260"/>
      <c r="EC113" s="260"/>
      <c r="ED113" s="260"/>
      <c r="EE113" s="260"/>
      <c r="EF113" s="260"/>
      <c r="EG113" s="260"/>
      <c r="EH113" s="260"/>
      <c r="EI113" s="260"/>
      <c r="EJ113" s="260"/>
      <c r="EK113" s="260"/>
      <c r="EL113" s="260"/>
      <c r="EM113" s="260"/>
      <c r="EN113" s="260"/>
      <c r="EO113" s="260"/>
      <c r="EP113" s="260"/>
      <c r="EQ113" s="260"/>
      <c r="ER113" s="260"/>
      <c r="ES113" s="260"/>
      <c r="ET113" s="260"/>
      <c r="EU113" s="260"/>
      <c r="EV113" s="260"/>
      <c r="EW113" s="260"/>
      <c r="EX113" s="260"/>
      <c r="EY113" s="260"/>
      <c r="EZ113" s="260"/>
      <c r="FA113" s="260"/>
      <c r="FB113" s="260"/>
      <c r="FC113" s="260"/>
      <c r="FD113" s="260"/>
      <c r="FE113" s="260"/>
      <c r="FF113" s="260"/>
      <c r="FG113" s="260"/>
      <c r="FH113" s="260"/>
      <c r="FI113" s="260"/>
      <c r="FJ113" s="260"/>
      <c r="FK113" s="260"/>
      <c r="FL113" s="260"/>
      <c r="FM113" s="260"/>
      <c r="FN113" s="260"/>
    </row>
    <row r="114" spans="1:170" ht="19.899999999999999" customHeight="1">
      <c r="A114" s="264" t="s">
        <v>111</v>
      </c>
      <c r="B114" s="265" t="s">
        <v>110</v>
      </c>
      <c r="C114" s="266">
        <v>0.45513020427257134</v>
      </c>
      <c r="D114" s="267">
        <v>0.66864568902961941</v>
      </c>
      <c r="E114" s="267">
        <v>0.38828481234654505</v>
      </c>
      <c r="F114" s="267">
        <v>0.32839506172839505</v>
      </c>
      <c r="G114" s="267">
        <v>0.33856004181366783</v>
      </c>
      <c r="H114" s="267">
        <v>0</v>
      </c>
      <c r="I114" s="267">
        <v>0.43552631578947371</v>
      </c>
      <c r="J114" s="267">
        <v>0.71152561383921364</v>
      </c>
      <c r="K114" s="267">
        <v>0.49640852394209711</v>
      </c>
      <c r="L114" s="267">
        <v>0.67652783184118337</v>
      </c>
      <c r="M114" s="267">
        <v>0</v>
      </c>
      <c r="N114" s="267">
        <v>0.63616673084328068</v>
      </c>
      <c r="O114" s="267">
        <v>0.49744086318992947</v>
      </c>
      <c r="P114" s="267">
        <v>0.44241351444953247</v>
      </c>
      <c r="Q114" s="267">
        <v>0.56298976576885196</v>
      </c>
      <c r="R114" s="267">
        <v>0.76631696494166746</v>
      </c>
      <c r="S114" s="267">
        <v>0.58012745419614831</v>
      </c>
      <c r="T114" s="267">
        <v>0.35848372786029248</v>
      </c>
      <c r="U114" s="267">
        <v>0.62937636761487969</v>
      </c>
      <c r="V114" s="267">
        <v>0.5999254908488495</v>
      </c>
      <c r="W114" s="267">
        <v>0.87772360621374712</v>
      </c>
      <c r="X114" s="267">
        <v>0.71002770231387924</v>
      </c>
      <c r="Y114" s="267">
        <v>0.71449772273680978</v>
      </c>
      <c r="Z114" s="267">
        <v>0.51116951379763464</v>
      </c>
      <c r="AA114" s="267">
        <v>0.58657705767556223</v>
      </c>
      <c r="AB114" s="267">
        <v>0.58678691133450844</v>
      </c>
      <c r="AC114" s="267">
        <v>0.58627994093724178</v>
      </c>
      <c r="AD114" s="267">
        <v>0.70459094242985543</v>
      </c>
      <c r="AE114" s="267">
        <v>0.55675145668270798</v>
      </c>
      <c r="AF114" s="267">
        <v>0.52492411772700498</v>
      </c>
      <c r="AG114" s="267">
        <v>0.51048720066061104</v>
      </c>
      <c r="AH114" s="267">
        <v>0.54679680371609474</v>
      </c>
      <c r="AI114" s="267">
        <v>0.57847910171777717</v>
      </c>
      <c r="AJ114" s="267">
        <v>0.37181528662420382</v>
      </c>
      <c r="AK114" s="267">
        <v>0.56976049022904751</v>
      </c>
      <c r="AL114" s="267">
        <v>0.78956615174653955</v>
      </c>
      <c r="AM114" s="267">
        <v>0.85526590251173962</v>
      </c>
      <c r="AN114" s="267">
        <v>0.61113831488917181</v>
      </c>
      <c r="AO114" s="267">
        <v>0.60628668812724862</v>
      </c>
      <c r="AP114" s="267">
        <v>0.78447734096780952</v>
      </c>
      <c r="AQ114" s="267">
        <v>0.74113111976014456</v>
      </c>
      <c r="AR114" s="267">
        <v>0.49936562103513149</v>
      </c>
      <c r="AS114" s="267">
        <v>0.49534913875467473</v>
      </c>
      <c r="AT114" s="267">
        <v>0.4934328109660342</v>
      </c>
      <c r="AU114" s="267">
        <v>0.47932436048023042</v>
      </c>
      <c r="AV114" s="267">
        <v>0.58139236575255537</v>
      </c>
      <c r="AW114" s="267">
        <v>0.56691884386453895</v>
      </c>
      <c r="AX114" s="267">
        <v>0.63915733333333336</v>
      </c>
      <c r="AY114" s="267">
        <v>0.57809408191980283</v>
      </c>
      <c r="AZ114" s="267">
        <v>0.58251565762004176</v>
      </c>
      <c r="BA114" s="267">
        <v>0.57289312319464858</v>
      </c>
      <c r="BB114" s="267">
        <v>0.64639084382556888</v>
      </c>
      <c r="BC114" s="267">
        <v>0.61264308289697178</v>
      </c>
      <c r="BD114" s="267">
        <v>0.70295142837822056</v>
      </c>
      <c r="BE114" s="267">
        <v>0.84963943901877148</v>
      </c>
      <c r="BF114" s="267">
        <v>0.77991497947067512</v>
      </c>
      <c r="BG114" s="267">
        <v>0.77879858076809361</v>
      </c>
      <c r="BH114" s="267">
        <v>0.68045232825730295</v>
      </c>
      <c r="BI114" s="267">
        <v>0.70154027917560058</v>
      </c>
      <c r="BJ114" s="267">
        <v>0.50132930642108176</v>
      </c>
      <c r="BK114" s="267">
        <v>0.82333942821989436</v>
      </c>
      <c r="BL114" s="267">
        <v>0.52780823292256895</v>
      </c>
      <c r="BM114" s="267">
        <v>0.52043998623382037</v>
      </c>
      <c r="BN114" s="267">
        <v>0.5058124086621496</v>
      </c>
      <c r="BO114" s="267">
        <v>0.49277454069271637</v>
      </c>
      <c r="BP114" s="267">
        <v>0.54996989449824263</v>
      </c>
      <c r="BQ114" s="267">
        <v>0.74996512663502435</v>
      </c>
      <c r="BR114" s="267">
        <v>0.52861423194846058</v>
      </c>
      <c r="BS114" s="267">
        <v>0.44616614921441339</v>
      </c>
      <c r="BT114" s="267">
        <v>0.27631249717100803</v>
      </c>
      <c r="BU114" s="267">
        <v>0.36494865020463879</v>
      </c>
      <c r="BV114" s="267">
        <v>0.29067411678185195</v>
      </c>
      <c r="BW114" s="267">
        <v>0.35918149244622455</v>
      </c>
      <c r="BX114" s="267">
        <v>0.10904013937964803</v>
      </c>
      <c r="BY114" s="267">
        <v>0.34589910979228489</v>
      </c>
      <c r="BZ114" s="267">
        <v>0.22510235523312661</v>
      </c>
      <c r="CA114" s="267">
        <v>1</v>
      </c>
      <c r="CB114" s="267">
        <v>0.76536926895624546</v>
      </c>
      <c r="CC114" s="267">
        <v>0</v>
      </c>
      <c r="CD114" s="267">
        <v>0.3239259548272424</v>
      </c>
      <c r="CE114" s="267">
        <v>0.40592293683359404</v>
      </c>
      <c r="CF114" s="267">
        <v>0.39721095870330492</v>
      </c>
      <c r="CG114" s="267">
        <v>0.2195487078620991</v>
      </c>
      <c r="CH114" s="267">
        <v>0.54555242975660434</v>
      </c>
      <c r="CI114" s="267">
        <v>0.48775222709813421</v>
      </c>
      <c r="CJ114" s="267">
        <v>0.32377876770710717</v>
      </c>
      <c r="CK114" s="267">
        <v>0.55748301630434782</v>
      </c>
      <c r="CL114" s="267">
        <v>0.47957327609727707</v>
      </c>
      <c r="CM114" s="267">
        <v>0.28333724999814175</v>
      </c>
      <c r="CN114" s="267">
        <v>0.20969175022786674</v>
      </c>
      <c r="CO114" s="267">
        <v>0.4548407910666773</v>
      </c>
      <c r="CP114" s="267">
        <v>0.48541120325088005</v>
      </c>
      <c r="CQ114" s="267">
        <v>0.44707964219817214</v>
      </c>
      <c r="CR114" s="267">
        <v>0.30097739735611639</v>
      </c>
      <c r="CS114" s="267">
        <v>0.23296761805973196</v>
      </c>
      <c r="CT114" s="267">
        <v>0.37237415285291964</v>
      </c>
      <c r="CU114" s="267">
        <v>0.35040200328138904</v>
      </c>
      <c r="CV114" s="267">
        <v>0.79728739429329176</v>
      </c>
      <c r="CW114" s="267">
        <v>0.67738956703944642</v>
      </c>
      <c r="CX114" s="267">
        <v>0.33504353304840956</v>
      </c>
      <c r="CY114" s="267">
        <v>0.5772458753130556</v>
      </c>
      <c r="CZ114" s="267">
        <v>0.59027654250202488</v>
      </c>
      <c r="DA114" s="267">
        <v>0.3399143771561578</v>
      </c>
      <c r="DB114" s="267">
        <v>0.31776143216420133</v>
      </c>
      <c r="DC114" s="267">
        <v>0.27846965809291363</v>
      </c>
      <c r="DD114" s="267">
        <v>0.22325438299435815</v>
      </c>
      <c r="DE114" s="267">
        <v>1</v>
      </c>
      <c r="DF114" s="268">
        <v>0.35129572316525426</v>
      </c>
      <c r="DG114" s="260"/>
      <c r="DH114" s="3"/>
      <c r="DI114" s="3"/>
      <c r="DJ114" s="3"/>
      <c r="DK114" s="3"/>
      <c r="DL114" s="3"/>
      <c r="DM114" s="3"/>
      <c r="DN114" s="3"/>
      <c r="DO114" s="3"/>
      <c r="DP114" s="3"/>
      <c r="DQ114" s="260"/>
      <c r="DR114" s="260"/>
      <c r="DS114" s="260"/>
      <c r="DT114" s="260"/>
      <c r="DU114" s="260"/>
      <c r="DV114" s="260"/>
      <c r="DW114" s="260"/>
      <c r="DX114" s="260"/>
      <c r="DY114" s="260"/>
      <c r="DZ114" s="260"/>
      <c r="EA114" s="260"/>
      <c r="EB114" s="260"/>
      <c r="EC114" s="260"/>
      <c r="ED114" s="260"/>
      <c r="EE114" s="260"/>
      <c r="EF114" s="260"/>
      <c r="EG114" s="260"/>
      <c r="EH114" s="260"/>
      <c r="EI114" s="260"/>
      <c r="EJ114" s="260"/>
      <c r="EK114" s="260"/>
      <c r="EL114" s="260"/>
      <c r="EM114" s="260"/>
      <c r="EN114" s="260"/>
      <c r="EO114" s="260"/>
      <c r="EP114" s="260"/>
      <c r="EQ114" s="260"/>
      <c r="ER114" s="260"/>
      <c r="ES114" s="260"/>
      <c r="ET114" s="260"/>
      <c r="EU114" s="260"/>
      <c r="EV114" s="260"/>
      <c r="EW114" s="260"/>
      <c r="EX114" s="260"/>
      <c r="EY114" s="260"/>
      <c r="EZ114" s="260"/>
      <c r="FA114" s="260"/>
      <c r="FB114" s="260"/>
      <c r="FC114" s="260"/>
      <c r="FD114" s="260"/>
      <c r="FE114" s="260"/>
      <c r="FF114" s="260"/>
      <c r="FG114" s="260"/>
      <c r="FH114" s="260"/>
      <c r="FI114" s="260"/>
      <c r="FJ114" s="260"/>
      <c r="FK114" s="260"/>
      <c r="FL114" s="260"/>
      <c r="FM114" s="260"/>
      <c r="FN114" s="260"/>
    </row>
    <row r="115" spans="1:170" ht="19.899999999999999" customHeight="1">
      <c r="A115" s="261" t="s">
        <v>393</v>
      </c>
      <c r="B115" s="262" t="s">
        <v>55</v>
      </c>
      <c r="C115" s="263">
        <v>2.9822236082956495E-3</v>
      </c>
      <c r="D115" s="258">
        <v>1.4512830661653144E-3</v>
      </c>
      <c r="E115" s="258">
        <v>1.4030164854437039E-3</v>
      </c>
      <c r="F115" s="258">
        <v>1.0699588477366255E-2</v>
      </c>
      <c r="G115" s="258">
        <v>3.5149614530249576E-2</v>
      </c>
      <c r="H115" s="258">
        <v>0</v>
      </c>
      <c r="I115" s="258">
        <v>1.0263157894736842E-2</v>
      </c>
      <c r="J115" s="258">
        <v>5.5539833483877555E-3</v>
      </c>
      <c r="K115" s="258">
        <v>3.5559488666826E-3</v>
      </c>
      <c r="L115" s="258">
        <v>1.946282600233554E-3</v>
      </c>
      <c r="M115" s="258">
        <v>0</v>
      </c>
      <c r="N115" s="258">
        <v>1.0252214093184444E-2</v>
      </c>
      <c r="O115" s="258">
        <v>9.6832203624291052E-3</v>
      </c>
      <c r="P115" s="258">
        <v>8.0040020010004997E-3</v>
      </c>
      <c r="Q115" s="258">
        <v>8.928189097760459E-3</v>
      </c>
      <c r="R115" s="258">
        <v>1.2401187222663023E-2</v>
      </c>
      <c r="S115" s="258">
        <v>1.2294409821470408E-2</v>
      </c>
      <c r="T115" s="258">
        <v>1.2731799969126895E-2</v>
      </c>
      <c r="U115" s="258">
        <v>2.6258205689277898E-2</v>
      </c>
      <c r="V115" s="258">
        <v>7.4033560824039507E-3</v>
      </c>
      <c r="W115" s="258">
        <v>7.6377662079763734E-4</v>
      </c>
      <c r="X115" s="258">
        <v>6.5281104880692692E-3</v>
      </c>
      <c r="Y115" s="258">
        <v>3.8380840284529963E-3</v>
      </c>
      <c r="Z115" s="258">
        <v>1.4454664914586071E-2</v>
      </c>
      <c r="AA115" s="258">
        <v>8.4150016400521988E-3</v>
      </c>
      <c r="AB115" s="258">
        <v>1.5696193093581837E-2</v>
      </c>
      <c r="AC115" s="258">
        <v>1.722766620039256E-3</v>
      </c>
      <c r="AD115" s="258">
        <v>4.4877612162951726E-3</v>
      </c>
      <c r="AE115" s="258">
        <v>1.5674694857374702E-2</v>
      </c>
      <c r="AF115" s="258">
        <v>8.0639072197641239E-3</v>
      </c>
      <c r="AG115" s="258">
        <v>1.3542526837324525E-2</v>
      </c>
      <c r="AH115" s="258">
        <v>8.0828748122137115E-3</v>
      </c>
      <c r="AI115" s="258">
        <v>8.2717714632817314E-3</v>
      </c>
      <c r="AJ115" s="258">
        <v>1.7250530785562632E-2</v>
      </c>
      <c r="AK115" s="258">
        <v>1.3526136830699099E-2</v>
      </c>
      <c r="AL115" s="258">
        <v>9.5254562801626586E-3</v>
      </c>
      <c r="AM115" s="258">
        <v>1.8976683608317179E-3</v>
      </c>
      <c r="AN115" s="258">
        <v>4.3417229784872523E-3</v>
      </c>
      <c r="AO115" s="258">
        <v>1.880956889478003E-3</v>
      </c>
      <c r="AP115" s="258">
        <v>3.2818937225054115E-3</v>
      </c>
      <c r="AQ115" s="258">
        <v>4.6108866086891753E-3</v>
      </c>
      <c r="AR115" s="258">
        <v>1.0777150690525148E-2</v>
      </c>
      <c r="AS115" s="258">
        <v>8.4281931591734232E-3</v>
      </c>
      <c r="AT115" s="258">
        <v>9.6527900145421171E-3</v>
      </c>
      <c r="AU115" s="258">
        <v>1.2017146207663421E-2</v>
      </c>
      <c r="AV115" s="258">
        <v>1.2861019970024709E-2</v>
      </c>
      <c r="AW115" s="258">
        <v>1.2884519178739522E-2</v>
      </c>
      <c r="AX115" s="258">
        <v>1.0394666666666667E-2</v>
      </c>
      <c r="AY115" s="258">
        <v>1.2574203392473298E-2</v>
      </c>
      <c r="AZ115" s="258">
        <v>9.4989561586638835E-3</v>
      </c>
      <c r="BA115" s="258">
        <v>1.3900572644808189E-2</v>
      </c>
      <c r="BB115" s="258">
        <v>6.5711012958362602E-3</v>
      </c>
      <c r="BC115" s="258">
        <v>9.0000234431110281E-3</v>
      </c>
      <c r="BD115" s="258">
        <v>1.7483570730387848E-2</v>
      </c>
      <c r="BE115" s="258">
        <v>4.4328407179107712E-3</v>
      </c>
      <c r="BF115" s="258">
        <v>5.0236898027733196E-3</v>
      </c>
      <c r="BG115" s="258">
        <v>5.0305529090968826E-3</v>
      </c>
      <c r="BH115" s="258">
        <v>8.324249331087108E-3</v>
      </c>
      <c r="BI115" s="258">
        <v>5.9335754605522248E-3</v>
      </c>
      <c r="BJ115" s="258">
        <v>9.6029095858944629E-3</v>
      </c>
      <c r="BK115" s="258">
        <v>6.8866521984312784E-3</v>
      </c>
      <c r="BL115" s="258">
        <v>1.3301651874891685E-2</v>
      </c>
      <c r="BM115" s="258">
        <v>1.2138421858992332E-2</v>
      </c>
      <c r="BN115" s="258">
        <v>1.1623156636110004E-2</v>
      </c>
      <c r="BO115" s="258">
        <v>9.7249330083958047E-3</v>
      </c>
      <c r="BP115" s="258">
        <v>3.2767851145087566E-3</v>
      </c>
      <c r="BQ115" s="258">
        <v>8.6593247801189637E-3</v>
      </c>
      <c r="BR115" s="258">
        <v>8.566654923559347E-3</v>
      </c>
      <c r="BS115" s="258">
        <v>1.738639570985041E-2</v>
      </c>
      <c r="BT115" s="258">
        <v>1.3661187746955201E-2</v>
      </c>
      <c r="BU115" s="258">
        <v>2.3933868657011852E-2</v>
      </c>
      <c r="BV115" s="258">
        <v>5.4868189061012063E-3</v>
      </c>
      <c r="BW115" s="258">
        <v>3.526988130025787E-3</v>
      </c>
      <c r="BX115" s="258">
        <v>0</v>
      </c>
      <c r="BY115" s="258">
        <v>1.3016815034619189E-2</v>
      </c>
      <c r="BZ115" s="258">
        <v>6.2578516321866711E-3</v>
      </c>
      <c r="CA115" s="258">
        <v>0</v>
      </c>
      <c r="CB115" s="258">
        <v>5.0665049745312173E-3</v>
      </c>
      <c r="CC115" s="258">
        <v>0</v>
      </c>
      <c r="CD115" s="258">
        <v>9.2556465947023891E-3</v>
      </c>
      <c r="CE115" s="258">
        <v>1.1342597840296826E-2</v>
      </c>
      <c r="CF115" s="258">
        <v>1.9774212254277442E-2</v>
      </c>
      <c r="CG115" s="258">
        <v>3.1251707370376441E-3</v>
      </c>
      <c r="CH115" s="258">
        <v>1.9639260490151686E-3</v>
      </c>
      <c r="CI115" s="258">
        <v>7.3273808920554162E-3</v>
      </c>
      <c r="CJ115" s="258">
        <v>9.5316133109898584E-3</v>
      </c>
      <c r="CK115" s="258">
        <v>3.654891304347826E-3</v>
      </c>
      <c r="CL115" s="258">
        <v>1.3805773323389781E-2</v>
      </c>
      <c r="CM115" s="258">
        <v>9.3102267262914554E-3</v>
      </c>
      <c r="CN115" s="258">
        <v>4.0590176331699052E-3</v>
      </c>
      <c r="CO115" s="258">
        <v>2.5076404330677251E-3</v>
      </c>
      <c r="CP115" s="258">
        <v>5.97556019164798E-3</v>
      </c>
      <c r="CQ115" s="258">
        <v>1.5850750455884417E-2</v>
      </c>
      <c r="CR115" s="258">
        <v>9.5931207278468471E-3</v>
      </c>
      <c r="CS115" s="258">
        <v>1.2367374188244511E-2</v>
      </c>
      <c r="CT115" s="258">
        <v>3.5088152704694613E-2</v>
      </c>
      <c r="CU115" s="258">
        <v>4.1602536783134636E-3</v>
      </c>
      <c r="CV115" s="258">
        <v>9.0265095557701038E-3</v>
      </c>
      <c r="CW115" s="258">
        <v>5.6989011524498697E-3</v>
      </c>
      <c r="CX115" s="258">
        <v>9.691959721563493E-3</v>
      </c>
      <c r="CY115" s="258">
        <v>2.0354190962331365E-2</v>
      </c>
      <c r="CZ115" s="258">
        <v>1.2292696742728952E-2</v>
      </c>
      <c r="DA115" s="258">
        <v>1.3740526760602409E-2</v>
      </c>
      <c r="DB115" s="258">
        <v>1.6525144902061532E-2</v>
      </c>
      <c r="DC115" s="258">
        <v>1.6313077580991719E-2</v>
      </c>
      <c r="DD115" s="258">
        <v>1.4641337042914721E-2</v>
      </c>
      <c r="DE115" s="258">
        <v>0</v>
      </c>
      <c r="DF115" s="259">
        <v>1.9978964973232068E-3</v>
      </c>
      <c r="DG115" s="260"/>
      <c r="DH115" s="3"/>
      <c r="DI115" s="3"/>
      <c r="DJ115" s="3"/>
      <c r="DK115" s="3"/>
      <c r="DL115" s="3"/>
      <c r="DM115" s="3"/>
      <c r="DN115" s="3"/>
      <c r="DO115" s="3"/>
      <c r="DP115" s="3"/>
      <c r="DQ115" s="260"/>
      <c r="DR115" s="260"/>
      <c r="DS115" s="260"/>
      <c r="DT115" s="260"/>
      <c r="DU115" s="260"/>
      <c r="DV115" s="260"/>
      <c r="DW115" s="260"/>
      <c r="DX115" s="260"/>
      <c r="DY115" s="260"/>
      <c r="DZ115" s="260"/>
      <c r="EA115" s="260"/>
      <c r="EB115" s="260"/>
      <c r="EC115" s="260"/>
      <c r="ED115" s="260"/>
      <c r="EE115" s="260"/>
      <c r="EF115" s="260"/>
      <c r="EG115" s="260"/>
      <c r="EH115" s="260"/>
      <c r="EI115" s="260"/>
      <c r="EJ115" s="260"/>
      <c r="EK115" s="260"/>
      <c r="EL115" s="260"/>
      <c r="EM115" s="260"/>
      <c r="EN115" s="260"/>
      <c r="EO115" s="260"/>
      <c r="EP115" s="260"/>
      <c r="EQ115" s="260"/>
      <c r="ER115" s="260"/>
      <c r="ES115" s="260"/>
      <c r="ET115" s="260"/>
      <c r="EU115" s="260"/>
      <c r="EV115" s="260"/>
      <c r="EW115" s="260"/>
      <c r="EX115" s="260"/>
      <c r="EY115" s="260"/>
      <c r="EZ115" s="260"/>
      <c r="FA115" s="260"/>
      <c r="FB115" s="260"/>
      <c r="FC115" s="260"/>
      <c r="FD115" s="260"/>
      <c r="FE115" s="260"/>
      <c r="FF115" s="260"/>
      <c r="FG115" s="260"/>
      <c r="FH115" s="260"/>
      <c r="FI115" s="260"/>
      <c r="FJ115" s="260"/>
      <c r="FK115" s="260"/>
      <c r="FL115" s="260"/>
      <c r="FM115" s="260"/>
      <c r="FN115" s="260"/>
    </row>
    <row r="116" spans="1:170" ht="19.899999999999999" customHeight="1">
      <c r="A116" s="261" t="s">
        <v>394</v>
      </c>
      <c r="B116" s="262" t="s">
        <v>56</v>
      </c>
      <c r="C116" s="263">
        <v>0.23091766723842194</v>
      </c>
      <c r="D116" s="258">
        <v>0.12514018075070915</v>
      </c>
      <c r="E116" s="258">
        <v>0.16836197825324448</v>
      </c>
      <c r="F116" s="258">
        <v>0.22304526748971193</v>
      </c>
      <c r="G116" s="258">
        <v>0.18345746765974127</v>
      </c>
      <c r="H116" s="258">
        <v>0</v>
      </c>
      <c r="I116" s="258">
        <v>0.2781578947368421</v>
      </c>
      <c r="J116" s="258">
        <v>0.14121887837448424</v>
      </c>
      <c r="K116" s="258">
        <v>6.8948588924559628E-2</v>
      </c>
      <c r="L116" s="258">
        <v>9.1669910471000385E-2</v>
      </c>
      <c r="M116" s="258">
        <v>0</v>
      </c>
      <c r="N116" s="258">
        <v>0.2504813246053138</v>
      </c>
      <c r="O116" s="258">
        <v>0.37750726241527183</v>
      </c>
      <c r="P116" s="258">
        <v>0.25362681340670334</v>
      </c>
      <c r="Q116" s="258">
        <v>0.19344409711814328</v>
      </c>
      <c r="R116" s="258">
        <v>7.8330247729877456E-2</v>
      </c>
      <c r="S116" s="258">
        <v>0.21884518063820815</v>
      </c>
      <c r="T116" s="258">
        <v>0.29039510862634821</v>
      </c>
      <c r="U116" s="258">
        <v>0.10475929978118162</v>
      </c>
      <c r="V116" s="258">
        <v>9.7472237414690979E-2</v>
      </c>
      <c r="W116" s="258">
        <v>1.9438114999299871E-2</v>
      </c>
      <c r="X116" s="258">
        <v>0.10122452257002529</v>
      </c>
      <c r="Y116" s="258">
        <v>7.6239701141190316E-2</v>
      </c>
      <c r="Z116" s="258">
        <v>0.22689443714410862</v>
      </c>
      <c r="AA116" s="258">
        <v>0.10215755356127305</v>
      </c>
      <c r="AB116" s="258">
        <v>0.14655139271239023</v>
      </c>
      <c r="AC116" s="258">
        <v>1.2644317184041702E-2</v>
      </c>
      <c r="AD116" s="258">
        <v>3.9992043858231498E-2</v>
      </c>
      <c r="AE116" s="258">
        <v>0.23166946545097994</v>
      </c>
      <c r="AF116" s="258">
        <v>0.2277978284834116</v>
      </c>
      <c r="AG116" s="258">
        <v>0.45796862097440133</v>
      </c>
      <c r="AH116" s="258">
        <v>0.19727007124358301</v>
      </c>
      <c r="AI116" s="258">
        <v>0.1630682376481728</v>
      </c>
      <c r="AJ116" s="258">
        <v>0.41719745222929938</v>
      </c>
      <c r="AK116" s="258">
        <v>0.21596980906475358</v>
      </c>
      <c r="AL116" s="258">
        <v>2.3666976462705599E-2</v>
      </c>
      <c r="AM116" s="258">
        <v>4.5650879897434334E-2</v>
      </c>
      <c r="AN116" s="258">
        <v>0.21104691019488786</v>
      </c>
      <c r="AO116" s="258">
        <v>0.11582402322792401</v>
      </c>
      <c r="AP116" s="258">
        <v>7.1119335241952381E-2</v>
      </c>
      <c r="AQ116" s="258">
        <v>0.16277770535764166</v>
      </c>
      <c r="AR116" s="258">
        <v>0.29957270566274374</v>
      </c>
      <c r="AS116" s="258">
        <v>0.37153659268965139</v>
      </c>
      <c r="AT116" s="258">
        <v>0.27248170617178286</v>
      </c>
      <c r="AU116" s="258">
        <v>0.27071121846993434</v>
      </c>
      <c r="AV116" s="258">
        <v>0.2651035407749468</v>
      </c>
      <c r="AW116" s="258">
        <v>0.17930105056816442</v>
      </c>
      <c r="AX116" s="258">
        <v>0.34882666666666667</v>
      </c>
      <c r="AY116" s="258">
        <v>0.2866227850356956</v>
      </c>
      <c r="AZ116" s="258">
        <v>0.20678496868475993</v>
      </c>
      <c r="BA116" s="258">
        <v>0.28260781432118787</v>
      </c>
      <c r="BB116" s="258">
        <v>0.15676837575009075</v>
      </c>
      <c r="BC116" s="258">
        <v>0.20587740105408753</v>
      </c>
      <c r="BD116" s="258">
        <v>0.1783889787111092</v>
      </c>
      <c r="BE116" s="258">
        <v>7.6984830609637761E-2</v>
      </c>
      <c r="BF116" s="258">
        <v>9.6456130454236011E-2</v>
      </c>
      <c r="BG116" s="258">
        <v>0.16888120503301685</v>
      </c>
      <c r="BH116" s="258">
        <v>0.22267366960658011</v>
      </c>
      <c r="BI116" s="258">
        <v>0.17210869470091453</v>
      </c>
      <c r="BJ116" s="258">
        <v>0.33323053363676969</v>
      </c>
      <c r="BK116" s="258">
        <v>0.24516823595755224</v>
      </c>
      <c r="BL116" s="258">
        <v>0.32839199875949759</v>
      </c>
      <c r="BM116" s="258">
        <v>0.34253470445899314</v>
      </c>
      <c r="BN116" s="258">
        <v>0.32743955094991367</v>
      </c>
      <c r="BO116" s="258">
        <v>0.40521981452870381</v>
      </c>
      <c r="BP116" s="258">
        <v>6.457861233666147E-2</v>
      </c>
      <c r="BQ116" s="258">
        <v>8.212766870660948E-2</v>
      </c>
      <c r="BR116" s="258">
        <v>0.11879606408248544</v>
      </c>
      <c r="BS116" s="258">
        <v>0.38353090601185436</v>
      </c>
      <c r="BT116" s="258">
        <v>0.4840228874351859</v>
      </c>
      <c r="BU116" s="258">
        <v>0.3050337162189074</v>
      </c>
      <c r="BV116" s="258">
        <v>0.19128378951735323</v>
      </c>
      <c r="BW116" s="258">
        <v>0.10239623094622489</v>
      </c>
      <c r="BX116" s="258">
        <v>0</v>
      </c>
      <c r="BY116" s="258">
        <v>0.29117705242334324</v>
      </c>
      <c r="BZ116" s="258">
        <v>0.60292179664400902</v>
      </c>
      <c r="CA116" s="258">
        <v>0</v>
      </c>
      <c r="CB116" s="258">
        <v>0.11117015599203349</v>
      </c>
      <c r="CC116" s="258">
        <v>0</v>
      </c>
      <c r="CD116" s="258">
        <v>0.45731998092513115</v>
      </c>
      <c r="CE116" s="258">
        <v>0.30751966629638866</v>
      </c>
      <c r="CF116" s="258">
        <v>0.258006799069601</v>
      </c>
      <c r="CG116" s="258">
        <v>0.59427416270556743</v>
      </c>
      <c r="CH116" s="258">
        <v>6.9344927702524109E-2</v>
      </c>
      <c r="CI116" s="258">
        <v>0.16149628563610383</v>
      </c>
      <c r="CJ116" s="258">
        <v>0.37261501284363241</v>
      </c>
      <c r="CK116" s="258">
        <v>0.25746942934782607</v>
      </c>
      <c r="CL116" s="258">
        <v>0.23413427433290285</v>
      </c>
      <c r="CM116" s="258">
        <v>0.34185107868379477</v>
      </c>
      <c r="CN116" s="258">
        <v>0.59585231216020074</v>
      </c>
      <c r="CO116" s="258">
        <v>0.36871116908165635</v>
      </c>
      <c r="CP116" s="258">
        <v>0.43635867468019007</v>
      </c>
      <c r="CQ116" s="258">
        <v>0.50024277868295264</v>
      </c>
      <c r="CR116" s="258">
        <v>0.63175590939933102</v>
      </c>
      <c r="CS116" s="258">
        <v>0.65129549830890021</v>
      </c>
      <c r="CT116" s="258">
        <v>0.53467229921687787</v>
      </c>
      <c r="CU116" s="258">
        <v>0.14508332652470868</v>
      </c>
      <c r="CV116" s="258">
        <v>0.11249403854877921</v>
      </c>
      <c r="CW116" s="258">
        <v>0.22870526033672003</v>
      </c>
      <c r="CX116" s="258">
        <v>0.39620807304330852</v>
      </c>
      <c r="CY116" s="258">
        <v>0.350112476978862</v>
      </c>
      <c r="CZ116" s="258">
        <v>0.31563459017724071</v>
      </c>
      <c r="DA116" s="258">
        <v>0.3421519320559181</v>
      </c>
      <c r="DB116" s="258">
        <v>0.29108638236115991</v>
      </c>
      <c r="DC116" s="258">
        <v>0.38210568037215514</v>
      </c>
      <c r="DD116" s="258">
        <v>0.44333260292649673</v>
      </c>
      <c r="DE116" s="258">
        <v>0</v>
      </c>
      <c r="DF116" s="259">
        <v>7.4226057570454407E-3</v>
      </c>
      <c r="DG116" s="260"/>
      <c r="DH116" s="3"/>
      <c r="DI116" s="3"/>
      <c r="DJ116" s="3"/>
      <c r="DK116" s="3"/>
      <c r="DL116" s="3"/>
      <c r="DM116" s="3"/>
      <c r="DN116" s="3"/>
      <c r="DO116" s="3"/>
      <c r="DP116" s="3"/>
      <c r="DQ116" s="260"/>
      <c r="DR116" s="260"/>
      <c r="DS116" s="260"/>
      <c r="DT116" s="260"/>
      <c r="DU116" s="260"/>
      <c r="DV116" s="260"/>
      <c r="DW116" s="260"/>
      <c r="DX116" s="260"/>
      <c r="DY116" s="260"/>
      <c r="DZ116" s="260"/>
      <c r="EA116" s="260"/>
      <c r="EB116" s="260"/>
      <c r="EC116" s="260"/>
      <c r="ED116" s="260"/>
      <c r="EE116" s="260"/>
      <c r="EF116" s="260"/>
      <c r="EG116" s="260"/>
      <c r="EH116" s="260"/>
      <c r="EI116" s="260"/>
      <c r="EJ116" s="260"/>
      <c r="EK116" s="260"/>
      <c r="EL116" s="260"/>
      <c r="EM116" s="260"/>
      <c r="EN116" s="260"/>
      <c r="EO116" s="260"/>
      <c r="EP116" s="260"/>
      <c r="EQ116" s="260"/>
      <c r="ER116" s="260"/>
      <c r="ES116" s="260"/>
      <c r="ET116" s="260"/>
      <c r="EU116" s="260"/>
      <c r="EV116" s="260"/>
      <c r="EW116" s="260"/>
      <c r="EX116" s="260"/>
      <c r="EY116" s="260"/>
      <c r="EZ116" s="260"/>
      <c r="FA116" s="260"/>
      <c r="FB116" s="260"/>
      <c r="FC116" s="260"/>
      <c r="FD116" s="260"/>
      <c r="FE116" s="260"/>
      <c r="FF116" s="260"/>
      <c r="FG116" s="260"/>
      <c r="FH116" s="260"/>
      <c r="FI116" s="260"/>
      <c r="FJ116" s="260"/>
      <c r="FK116" s="260"/>
      <c r="FL116" s="260"/>
      <c r="FM116" s="260"/>
      <c r="FN116" s="260"/>
    </row>
    <row r="117" spans="1:170" ht="19.899999999999999" customHeight="1">
      <c r="A117" s="261" t="s">
        <v>395</v>
      </c>
      <c r="B117" s="262" t="s">
        <v>57</v>
      </c>
      <c r="C117" s="263">
        <v>0.14938406362077031</v>
      </c>
      <c r="D117" s="258">
        <v>5.0267168018998616E-2</v>
      </c>
      <c r="E117" s="258">
        <v>0.2388635566467906</v>
      </c>
      <c r="F117" s="258">
        <v>0.34320987654320989</v>
      </c>
      <c r="G117" s="258">
        <v>0.2482686528158892</v>
      </c>
      <c r="H117" s="258">
        <v>0</v>
      </c>
      <c r="I117" s="258">
        <v>0.1168421052631579</v>
      </c>
      <c r="J117" s="258">
        <v>7.8665493326303626E-2</v>
      </c>
      <c r="K117" s="258">
        <v>6.998533695926E-2</v>
      </c>
      <c r="L117" s="258">
        <v>0.14636045153756325</v>
      </c>
      <c r="M117" s="258">
        <v>0</v>
      </c>
      <c r="N117" s="258">
        <v>-1.6461301501732768E-2</v>
      </c>
      <c r="O117" s="258">
        <v>2.310139715036658E-2</v>
      </c>
      <c r="P117" s="258">
        <v>0.20752684034324856</v>
      </c>
      <c r="Q117" s="258">
        <v>0.13681325739733652</v>
      </c>
      <c r="R117" s="258">
        <v>7.7316406594375386E-2</v>
      </c>
      <c r="S117" s="258">
        <v>9.0600253034065881E-2</v>
      </c>
      <c r="T117" s="258">
        <v>0.13030463700611422</v>
      </c>
      <c r="U117" s="258">
        <v>9.8878555798687096E-2</v>
      </c>
      <c r="V117" s="258">
        <v>0.15207000689605973</v>
      </c>
      <c r="W117" s="258">
        <v>5.7868808635767661E-2</v>
      </c>
      <c r="X117" s="258">
        <v>3.6583113633017944E-2</v>
      </c>
      <c r="Y117" s="258">
        <v>8.4355969500025593E-2</v>
      </c>
      <c r="Z117" s="258">
        <v>0.13315812527376258</v>
      </c>
      <c r="AA117" s="258">
        <v>1.2563507776679165E-2</v>
      </c>
      <c r="AB117" s="258">
        <v>0.14207542048159225</v>
      </c>
      <c r="AC117" s="258">
        <v>8.0277715902703176E-2</v>
      </c>
      <c r="AD117" s="258">
        <v>0.14676595268581943</v>
      </c>
      <c r="AE117" s="258">
        <v>6.6242153072839774E-2</v>
      </c>
      <c r="AF117" s="258">
        <v>3.4701982754715269E-2</v>
      </c>
      <c r="AG117" s="258">
        <v>-8.604459124690339E-2</v>
      </c>
      <c r="AH117" s="258">
        <v>8.0745799577884081E-2</v>
      </c>
      <c r="AI117" s="258">
        <v>0.12717625304831751</v>
      </c>
      <c r="AJ117" s="258">
        <v>4.2728237791932057E-2</v>
      </c>
      <c r="AK117" s="258">
        <v>9.3038896984642974E-2</v>
      </c>
      <c r="AL117" s="258">
        <v>5.3413571536639816E-2</v>
      </c>
      <c r="AM117" s="258">
        <v>7.9618126039774723E-2</v>
      </c>
      <c r="AN117" s="258">
        <v>8.3080338197368847E-2</v>
      </c>
      <c r="AO117" s="258">
        <v>0.21915041343179953</v>
      </c>
      <c r="AP117" s="258">
        <v>9.2835695831296694E-2</v>
      </c>
      <c r="AQ117" s="258">
        <v>6.4247006461945283E-2</v>
      </c>
      <c r="AR117" s="258">
        <v>0.10594857884528446</v>
      </c>
      <c r="AS117" s="258">
        <v>1.7129364234433436E-2</v>
      </c>
      <c r="AT117" s="258">
        <v>9.9097459292722553E-2</v>
      </c>
      <c r="AU117" s="258">
        <v>9.8557487044518277E-2</v>
      </c>
      <c r="AV117" s="258">
        <v>1.0734394620650544E-2</v>
      </c>
      <c r="AW117" s="258">
        <v>8.39535667248614E-2</v>
      </c>
      <c r="AX117" s="258">
        <v>-0.104736</v>
      </c>
      <c r="AY117" s="258">
        <v>-2.2041052713644513E-2</v>
      </c>
      <c r="AZ117" s="258">
        <v>-4.3006263048016705E-2</v>
      </c>
      <c r="BA117" s="258">
        <v>-1.6652308316018851E-2</v>
      </c>
      <c r="BB117" s="258">
        <v>4.9995050461721216E-2</v>
      </c>
      <c r="BC117" s="258">
        <v>1.5998857681135327E-2</v>
      </c>
      <c r="BD117" s="258">
        <v>-5.2672023213067187E-2</v>
      </c>
      <c r="BE117" s="258">
        <v>2.1633658873709414E-2</v>
      </c>
      <c r="BF117" s="258">
        <v>2.6101504626333212E-2</v>
      </c>
      <c r="BG117" s="258">
        <v>-2.6646736095141101E-2</v>
      </c>
      <c r="BH117" s="258">
        <v>-3.5212895979916094E-2</v>
      </c>
      <c r="BI117" s="258">
        <v>1.8518356452106945E-2</v>
      </c>
      <c r="BJ117" s="258">
        <v>3.4540698045387841E-2</v>
      </c>
      <c r="BK117" s="258">
        <v>-0.12226798133939404</v>
      </c>
      <c r="BL117" s="258">
        <v>4.6621911285835468E-2</v>
      </c>
      <c r="BM117" s="258">
        <v>4.7877337493306263E-2</v>
      </c>
      <c r="BN117" s="258">
        <v>2.2440879500464993E-2</v>
      </c>
      <c r="BO117" s="258">
        <v>2.2006429766751469E-2</v>
      </c>
      <c r="BP117" s="258">
        <v>0.14707384999756568</v>
      </c>
      <c r="BQ117" s="258">
        <v>-8.9973281637295548E-3</v>
      </c>
      <c r="BR117" s="258">
        <v>0.12912418510392651</v>
      </c>
      <c r="BS117" s="258">
        <v>5.5957757079687649E-2</v>
      </c>
      <c r="BT117" s="258">
        <v>8.5970107004250895E-2</v>
      </c>
      <c r="BU117" s="258">
        <v>0.22528131046077826</v>
      </c>
      <c r="BV117" s="258">
        <v>0.1915949312188269</v>
      </c>
      <c r="BW117" s="258">
        <v>0.19723150246957588</v>
      </c>
      <c r="BX117" s="258">
        <v>0.44350258054499359</v>
      </c>
      <c r="BY117" s="258">
        <v>-0.19663699307616223</v>
      </c>
      <c r="BZ117" s="258">
        <v>-1.1435347993133808E-2</v>
      </c>
      <c r="CA117" s="258">
        <v>0</v>
      </c>
      <c r="CB117" s="258">
        <v>2.4292426585638922E-2</v>
      </c>
      <c r="CC117" s="258">
        <v>0</v>
      </c>
      <c r="CD117" s="258">
        <v>3.5787055100359823E-2</v>
      </c>
      <c r="CE117" s="258">
        <v>5.2364111748392311E-2</v>
      </c>
      <c r="CF117" s="258">
        <v>0.21525069682918468</v>
      </c>
      <c r="CG117" s="258">
        <v>3.4486149811506307E-2</v>
      </c>
      <c r="CH117" s="258">
        <v>0.16848989761357885</v>
      </c>
      <c r="CI117" s="258">
        <v>8.5790151108228352E-2</v>
      </c>
      <c r="CJ117" s="258">
        <v>0.12623036489832365</v>
      </c>
      <c r="CK117" s="258">
        <v>0.12790760869565218</v>
      </c>
      <c r="CL117" s="258">
        <v>0.10156974734889135</v>
      </c>
      <c r="CM117" s="258">
        <v>0</v>
      </c>
      <c r="CN117" s="258">
        <v>4.1266679270560705E-3</v>
      </c>
      <c r="CO117" s="258">
        <v>4.387655280311098E-2</v>
      </c>
      <c r="CP117" s="258">
        <v>1.706520283931557E-2</v>
      </c>
      <c r="CQ117" s="258">
        <v>8.2113145656419612E-3</v>
      </c>
      <c r="CR117" s="258">
        <v>1.6474769049611759E-2</v>
      </c>
      <c r="CS117" s="258">
        <v>1.853726764619875E-2</v>
      </c>
      <c r="CT117" s="258">
        <v>-6.9789273450431089E-3</v>
      </c>
      <c r="CU117" s="258">
        <v>8.6676368036709153E-2</v>
      </c>
      <c r="CV117" s="258">
        <v>-1.2132280240551827E-2</v>
      </c>
      <c r="CW117" s="258">
        <v>2.3223204931413395E-2</v>
      </c>
      <c r="CX117" s="258">
        <v>9.2010876110562093E-2</v>
      </c>
      <c r="CY117" s="258">
        <v>-0.12947916467521875</v>
      </c>
      <c r="CZ117" s="258">
        <v>-1.0874840037786486E-2</v>
      </c>
      <c r="DA117" s="258">
        <v>9.1195948847970956E-2</v>
      </c>
      <c r="DB117" s="258">
        <v>0.12850086084895029</v>
      </c>
      <c r="DC117" s="258">
        <v>0.22099839372509752</v>
      </c>
      <c r="DD117" s="258">
        <v>4.8892990971728827E-2</v>
      </c>
      <c r="DE117" s="258">
        <v>0</v>
      </c>
      <c r="DF117" s="259">
        <v>0.57420450528892986</v>
      </c>
      <c r="DG117" s="260"/>
      <c r="DH117" s="3"/>
      <c r="DI117" s="3"/>
      <c r="DJ117" s="3"/>
      <c r="DK117" s="3"/>
      <c r="DL117" s="3"/>
      <c r="DM117" s="3"/>
      <c r="DN117" s="3"/>
      <c r="DO117" s="3"/>
      <c r="DP117" s="3"/>
      <c r="DQ117" s="260"/>
      <c r="DR117" s="260"/>
      <c r="DS117" s="260"/>
      <c r="DT117" s="260"/>
      <c r="DU117" s="260"/>
      <c r="DV117" s="260"/>
      <c r="DW117" s="260"/>
      <c r="DX117" s="260"/>
      <c r="DY117" s="260"/>
      <c r="DZ117" s="260"/>
      <c r="EA117" s="260"/>
      <c r="EB117" s="260"/>
      <c r="EC117" s="260"/>
      <c r="ED117" s="260"/>
      <c r="EE117" s="260"/>
      <c r="EF117" s="260"/>
      <c r="EG117" s="260"/>
      <c r="EH117" s="260"/>
      <c r="EI117" s="260"/>
      <c r="EJ117" s="260"/>
      <c r="EK117" s="260"/>
      <c r="EL117" s="260"/>
      <c r="EM117" s="260"/>
      <c r="EN117" s="260"/>
      <c r="EO117" s="260"/>
      <c r="EP117" s="260"/>
      <c r="EQ117" s="260"/>
      <c r="ER117" s="260"/>
      <c r="ES117" s="260"/>
      <c r="ET117" s="260"/>
      <c r="EU117" s="260"/>
      <c r="EV117" s="260"/>
      <c r="EW117" s="260"/>
      <c r="EX117" s="260"/>
      <c r="EY117" s="260"/>
      <c r="EZ117" s="260"/>
      <c r="FA117" s="260"/>
      <c r="FB117" s="260"/>
      <c r="FC117" s="260"/>
      <c r="FD117" s="260"/>
      <c r="FE117" s="260"/>
      <c r="FF117" s="260"/>
      <c r="FG117" s="260"/>
      <c r="FH117" s="260"/>
      <c r="FI117" s="260"/>
      <c r="FJ117" s="260"/>
      <c r="FK117" s="260"/>
      <c r="FL117" s="260"/>
      <c r="FM117" s="260"/>
      <c r="FN117" s="260"/>
    </row>
    <row r="118" spans="1:170" ht="19.899999999999999" customHeight="1">
      <c r="A118" s="261" t="s">
        <v>396</v>
      </c>
      <c r="B118" s="262" t="s">
        <v>58</v>
      </c>
      <c r="C118" s="263">
        <v>0.15369171994386402</v>
      </c>
      <c r="D118" s="258">
        <v>0.13800382610990169</v>
      </c>
      <c r="E118" s="258">
        <v>0.14591371448614521</v>
      </c>
      <c r="F118" s="258">
        <v>6.7489711934156385E-2</v>
      </c>
      <c r="G118" s="258">
        <v>0.15444923559388474</v>
      </c>
      <c r="H118" s="258">
        <v>0</v>
      </c>
      <c r="I118" s="258">
        <v>0.10684210526315789</v>
      </c>
      <c r="J118" s="258">
        <v>4.7101603780533664E-2</v>
      </c>
      <c r="K118" s="258">
        <v>9.5965402975240782E-2</v>
      </c>
      <c r="L118" s="258">
        <v>4.6710782405605292E-2</v>
      </c>
      <c r="M118" s="258">
        <v>0</v>
      </c>
      <c r="N118" s="258">
        <v>0.13438582980361957</v>
      </c>
      <c r="O118" s="258">
        <v>5.9828468667865543E-2</v>
      </c>
      <c r="P118" s="258">
        <v>3.2323854234809712E-2</v>
      </c>
      <c r="Q118" s="258">
        <v>4.9105040037682526E-2</v>
      </c>
      <c r="R118" s="258">
        <v>4.9795762437920596E-2</v>
      </c>
      <c r="S118" s="258">
        <v>4.8949205754182087E-2</v>
      </c>
      <c r="T118" s="258">
        <v>0.16462076417645993</v>
      </c>
      <c r="U118" s="258">
        <v>0.10092997811816193</v>
      </c>
      <c r="V118" s="258">
        <v>0.12810025444082468</v>
      </c>
      <c r="W118" s="258">
        <v>5.3994763886944089E-2</v>
      </c>
      <c r="X118" s="258">
        <v>0.14205532433119655</v>
      </c>
      <c r="Y118" s="258">
        <v>0.13250089555293998</v>
      </c>
      <c r="Z118" s="258">
        <v>0.13885238720981166</v>
      </c>
      <c r="AA118" s="258">
        <v>0.27705319196633998</v>
      </c>
      <c r="AB118" s="258">
        <v>0.10892037266371608</v>
      </c>
      <c r="AC118" s="258">
        <v>2.3647316599707896E-2</v>
      </c>
      <c r="AD118" s="258">
        <v>7.8380427891249493E-2</v>
      </c>
      <c r="AE118" s="258">
        <v>0.10327176007844109</v>
      </c>
      <c r="AF118" s="258">
        <v>0.1844279005149424</v>
      </c>
      <c r="AG118" s="258">
        <v>7.7952105697770432E-2</v>
      </c>
      <c r="AH118" s="258">
        <v>0.15236725928793282</v>
      </c>
      <c r="AI118" s="258">
        <v>7.4383413579640359E-2</v>
      </c>
      <c r="AJ118" s="258">
        <v>0.11358811040339703</v>
      </c>
      <c r="AK118" s="258">
        <v>7.6411463587789108E-2</v>
      </c>
      <c r="AL118" s="258">
        <v>9.2142193294202285E-2</v>
      </c>
      <c r="AM118" s="258">
        <v>1.9149661421368865E-2</v>
      </c>
      <c r="AN118" s="258">
        <v>5.3700257891816018E-2</v>
      </c>
      <c r="AO118" s="258">
        <v>2.393486082181405E-2</v>
      </c>
      <c r="AP118" s="258">
        <v>4.5527546959011241E-2</v>
      </c>
      <c r="AQ118" s="258">
        <v>3.9568707052272854E-2</v>
      </c>
      <c r="AR118" s="258">
        <v>4.3531522072012947E-2</v>
      </c>
      <c r="AS118" s="258">
        <v>7.4765238992165528E-2</v>
      </c>
      <c r="AT118" s="258">
        <v>0.12352085757826312</v>
      </c>
      <c r="AU118" s="258">
        <v>0.13545333275141982</v>
      </c>
      <c r="AV118" s="258">
        <v>0.15344558314542517</v>
      </c>
      <c r="AW118" s="258">
        <v>0.23677090671485598</v>
      </c>
      <c r="AX118" s="258">
        <v>0.118464</v>
      </c>
      <c r="AY118" s="258">
        <v>0.17433852710674522</v>
      </c>
      <c r="AZ118" s="258">
        <v>0.23580375782881002</v>
      </c>
      <c r="BA118" s="258">
        <v>0.19265190290376527</v>
      </c>
      <c r="BB118" s="258">
        <v>0.14335277009159003</v>
      </c>
      <c r="BC118" s="258">
        <v>0.20595199277099704</v>
      </c>
      <c r="BD118" s="258">
        <v>0.21315939926352609</v>
      </c>
      <c r="BE118" s="258">
        <v>9.0772012370068905E-2</v>
      </c>
      <c r="BF118" s="258">
        <v>0.10814162983270599</v>
      </c>
      <c r="BG118" s="258">
        <v>7.8061040113012917E-2</v>
      </c>
      <c r="BH118" s="258">
        <v>0.13993767823913497</v>
      </c>
      <c r="BI118" s="258">
        <v>9.0644554325471485E-2</v>
      </c>
      <c r="BJ118" s="258">
        <v>0.1157560031477976</v>
      </c>
      <c r="BK118" s="258">
        <v>3.1955433278080626E-2</v>
      </c>
      <c r="BL118" s="258">
        <v>3.7269344084354165E-2</v>
      </c>
      <c r="BM118" s="258">
        <v>2.8845195590038921E-2</v>
      </c>
      <c r="BN118" s="258">
        <v>8.1425202603959079E-2</v>
      </c>
      <c r="BO118" s="258">
        <v>6.0563621507248651E-2</v>
      </c>
      <c r="BP118" s="258">
        <v>0.1918580178932065</v>
      </c>
      <c r="BQ118" s="258">
        <v>0.16600437079507696</v>
      </c>
      <c r="BR118" s="258">
        <v>0.19335316872054775</v>
      </c>
      <c r="BS118" s="258">
        <v>2.6352432025590365E-2</v>
      </c>
      <c r="BT118" s="258">
        <v>8.2932143023723093E-2</v>
      </c>
      <c r="BU118" s="258">
        <v>7.408033234644848E-2</v>
      </c>
      <c r="BV118" s="258">
        <v>0.24256677760911174</v>
      </c>
      <c r="BW118" s="258">
        <v>0.28008390879229222</v>
      </c>
      <c r="BX118" s="258">
        <v>0.37561986743511644</v>
      </c>
      <c r="BY118" s="258">
        <v>0.56962413452027694</v>
      </c>
      <c r="BZ118" s="258">
        <v>0.10078380727751937</v>
      </c>
      <c r="CA118" s="258">
        <v>0</v>
      </c>
      <c r="CB118" s="258">
        <v>8.6035204374771482E-2</v>
      </c>
      <c r="CC118" s="258">
        <v>0</v>
      </c>
      <c r="CD118" s="258">
        <v>0.10907356830103611</v>
      </c>
      <c r="CE118" s="258">
        <v>0.166874475754347</v>
      </c>
      <c r="CF118" s="258">
        <v>8.0758891712852485E-2</v>
      </c>
      <c r="CG118" s="258">
        <v>7.0228924220073208E-2</v>
      </c>
      <c r="CH118" s="258">
        <v>0.19697348443714105</v>
      </c>
      <c r="CI118" s="258">
        <v>0.22261860121008198</v>
      </c>
      <c r="CJ118" s="258">
        <v>0.11487404252604967</v>
      </c>
      <c r="CK118" s="258">
        <v>2.3797554347826086E-2</v>
      </c>
      <c r="CL118" s="258">
        <v>0.14081343107117522</v>
      </c>
      <c r="CM118" s="258">
        <v>0</v>
      </c>
      <c r="CN118" s="258">
        <v>8.0694116176091304E-2</v>
      </c>
      <c r="CO118" s="258">
        <v>8.0655134613850252E-2</v>
      </c>
      <c r="CP118" s="258">
        <v>6.1443632614670528E-2</v>
      </c>
      <c r="CQ118" s="258">
        <v>1.2074193165510321E-2</v>
      </c>
      <c r="CR118" s="258">
        <v>2.9588579605608813E-2</v>
      </c>
      <c r="CS118" s="258">
        <v>7.7391954447895914E-2</v>
      </c>
      <c r="CT118" s="258">
        <v>4.5113927386216723E-2</v>
      </c>
      <c r="CU118" s="258">
        <v>0.39533009316406725</v>
      </c>
      <c r="CV118" s="258">
        <v>9.0532633856390099E-2</v>
      </c>
      <c r="CW118" s="258">
        <v>3.3807226567258729E-2</v>
      </c>
      <c r="CX118" s="258">
        <v>9.8779238080906398E-2</v>
      </c>
      <c r="CY118" s="258">
        <v>0.18127592865199688</v>
      </c>
      <c r="CZ118" s="258">
        <v>5.7694333581443866E-2</v>
      </c>
      <c r="DA118" s="258">
        <v>0.14131579311969186</v>
      </c>
      <c r="DB118" s="258">
        <v>0.17529769148255317</v>
      </c>
      <c r="DC118" s="258">
        <v>2.8725201827398461E-2</v>
      </c>
      <c r="DD118" s="258">
        <v>0.15443899221563381</v>
      </c>
      <c r="DE118" s="258">
        <v>0</v>
      </c>
      <c r="DF118" s="259">
        <v>3.515823685095304E-2</v>
      </c>
      <c r="DG118" s="260"/>
      <c r="DH118" s="3"/>
      <c r="DI118" s="3"/>
      <c r="DJ118" s="3"/>
      <c r="DK118" s="3"/>
      <c r="DL118" s="3"/>
      <c r="DM118" s="3"/>
      <c r="DN118" s="3"/>
      <c r="DO118" s="3"/>
      <c r="DP118" s="3"/>
      <c r="DQ118" s="260"/>
      <c r="DR118" s="260"/>
      <c r="DS118" s="260"/>
      <c r="DT118" s="260"/>
      <c r="DU118" s="260"/>
      <c r="DV118" s="260"/>
      <c r="DW118" s="260"/>
      <c r="DX118" s="260"/>
      <c r="DY118" s="260"/>
      <c r="DZ118" s="260"/>
      <c r="EA118" s="260"/>
      <c r="EB118" s="260"/>
      <c r="EC118" s="260"/>
      <c r="ED118" s="260"/>
      <c r="EE118" s="260"/>
      <c r="EF118" s="260"/>
      <c r="EG118" s="260"/>
      <c r="EH118" s="260"/>
      <c r="EI118" s="260"/>
      <c r="EJ118" s="260"/>
      <c r="EK118" s="260"/>
      <c r="EL118" s="260"/>
      <c r="EM118" s="260"/>
      <c r="EN118" s="260"/>
      <c r="EO118" s="260"/>
      <c r="EP118" s="260"/>
      <c r="EQ118" s="260"/>
      <c r="ER118" s="260"/>
      <c r="ES118" s="260"/>
      <c r="ET118" s="260"/>
      <c r="EU118" s="260"/>
      <c r="EV118" s="260"/>
      <c r="EW118" s="260"/>
      <c r="EX118" s="260"/>
      <c r="EY118" s="260"/>
      <c r="EZ118" s="260"/>
      <c r="FA118" s="260"/>
      <c r="FB118" s="260"/>
      <c r="FC118" s="260"/>
      <c r="FD118" s="260"/>
      <c r="FE118" s="260"/>
      <c r="FF118" s="260"/>
      <c r="FG118" s="260"/>
      <c r="FH118" s="260"/>
      <c r="FI118" s="260"/>
      <c r="FJ118" s="260"/>
      <c r="FK118" s="260"/>
      <c r="FL118" s="260"/>
      <c r="FM118" s="260"/>
      <c r="FN118" s="260"/>
    </row>
    <row r="119" spans="1:170" ht="19.899999999999999" customHeight="1">
      <c r="A119" s="261" t="s">
        <v>397</v>
      </c>
      <c r="B119" s="262" t="s">
        <v>398</v>
      </c>
      <c r="C119" s="263">
        <v>0</v>
      </c>
      <c r="D119" s="258">
        <v>0</v>
      </c>
      <c r="E119" s="258">
        <v>0</v>
      </c>
      <c r="F119" s="258">
        <v>0</v>
      </c>
      <c r="G119" s="258">
        <v>0</v>
      </c>
      <c r="H119" s="258">
        <v>0</v>
      </c>
      <c r="I119" s="258">
        <v>0</v>
      </c>
      <c r="J119" s="258">
        <v>0</v>
      </c>
      <c r="K119" s="258">
        <v>0</v>
      </c>
      <c r="L119" s="258">
        <v>0</v>
      </c>
      <c r="M119" s="258">
        <v>0</v>
      </c>
      <c r="N119" s="258">
        <v>0</v>
      </c>
      <c r="O119" s="258">
        <v>0</v>
      </c>
      <c r="P119" s="258">
        <v>0</v>
      </c>
      <c r="Q119" s="258">
        <v>0</v>
      </c>
      <c r="R119" s="258">
        <v>0</v>
      </c>
      <c r="S119" s="258">
        <v>0</v>
      </c>
      <c r="T119" s="258">
        <v>0</v>
      </c>
      <c r="U119" s="258">
        <v>0</v>
      </c>
      <c r="V119" s="258">
        <v>0</v>
      </c>
      <c r="W119" s="258">
        <v>0</v>
      </c>
      <c r="X119" s="258">
        <v>0</v>
      </c>
      <c r="Y119" s="258">
        <v>0</v>
      </c>
      <c r="Z119" s="258">
        <v>0</v>
      </c>
      <c r="AA119" s="258">
        <v>0</v>
      </c>
      <c r="AB119" s="258">
        <v>0</v>
      </c>
      <c r="AC119" s="258">
        <v>0</v>
      </c>
      <c r="AD119" s="258">
        <v>0</v>
      </c>
      <c r="AE119" s="258">
        <v>0</v>
      </c>
      <c r="AF119" s="258">
        <v>0</v>
      </c>
      <c r="AG119" s="258">
        <v>0</v>
      </c>
      <c r="AH119" s="258">
        <v>0</v>
      </c>
      <c r="AI119" s="258">
        <v>0</v>
      </c>
      <c r="AJ119" s="258">
        <v>0</v>
      </c>
      <c r="AK119" s="258">
        <v>0</v>
      </c>
      <c r="AL119" s="258">
        <v>0</v>
      </c>
      <c r="AM119" s="258">
        <v>0</v>
      </c>
      <c r="AN119" s="258">
        <v>0</v>
      </c>
      <c r="AO119" s="258">
        <v>0</v>
      </c>
      <c r="AP119" s="258">
        <v>0</v>
      </c>
      <c r="AQ119" s="258">
        <v>0</v>
      </c>
      <c r="AR119" s="258">
        <v>0</v>
      </c>
      <c r="AS119" s="258">
        <v>0</v>
      </c>
      <c r="AT119" s="258">
        <v>0</v>
      </c>
      <c r="AU119" s="258">
        <v>0</v>
      </c>
      <c r="AV119" s="258">
        <v>0</v>
      </c>
      <c r="AW119" s="258">
        <v>0</v>
      </c>
      <c r="AX119" s="258">
        <v>0</v>
      </c>
      <c r="AY119" s="258">
        <v>0</v>
      </c>
      <c r="AZ119" s="258">
        <v>0</v>
      </c>
      <c r="BA119" s="258">
        <v>0</v>
      </c>
      <c r="BB119" s="258">
        <v>0</v>
      </c>
      <c r="BC119" s="258">
        <v>0</v>
      </c>
      <c r="BD119" s="258">
        <v>0</v>
      </c>
      <c r="BE119" s="258">
        <v>0</v>
      </c>
      <c r="BF119" s="258">
        <v>0</v>
      </c>
      <c r="BG119" s="258">
        <v>0</v>
      </c>
      <c r="BH119" s="258">
        <v>0</v>
      </c>
      <c r="BI119" s="258">
        <v>0</v>
      </c>
      <c r="BJ119" s="258">
        <v>0</v>
      </c>
      <c r="BK119" s="258">
        <v>0</v>
      </c>
      <c r="BL119" s="258">
        <v>0</v>
      </c>
      <c r="BM119" s="258">
        <v>0</v>
      </c>
      <c r="BN119" s="258">
        <v>0</v>
      </c>
      <c r="BO119" s="258">
        <v>0</v>
      </c>
      <c r="BP119" s="258">
        <v>0</v>
      </c>
      <c r="BQ119" s="258">
        <v>0</v>
      </c>
      <c r="BR119" s="258">
        <v>2.3042069391300102E-2</v>
      </c>
      <c r="BS119" s="258">
        <v>2.774720105372095E-2</v>
      </c>
      <c r="BT119" s="258">
        <v>0</v>
      </c>
      <c r="BU119" s="258">
        <v>0</v>
      </c>
      <c r="BV119" s="258">
        <v>0</v>
      </c>
      <c r="BW119" s="258">
        <v>0</v>
      </c>
      <c r="BX119" s="258">
        <v>0</v>
      </c>
      <c r="BY119" s="258">
        <v>0</v>
      </c>
      <c r="BZ119" s="258">
        <v>0</v>
      </c>
      <c r="CA119" s="258">
        <v>0</v>
      </c>
      <c r="CB119" s="258">
        <v>0</v>
      </c>
      <c r="CC119" s="258">
        <v>0</v>
      </c>
      <c r="CD119" s="258">
        <v>0</v>
      </c>
      <c r="CE119" s="258">
        <v>0</v>
      </c>
      <c r="CF119" s="258">
        <v>6.8982316814224156E-4</v>
      </c>
      <c r="CG119" s="258">
        <v>0</v>
      </c>
      <c r="CH119" s="258">
        <v>0</v>
      </c>
      <c r="CI119" s="258">
        <v>0</v>
      </c>
      <c r="CJ119" s="258">
        <v>0</v>
      </c>
      <c r="CK119" s="258">
        <v>0</v>
      </c>
      <c r="CL119" s="258">
        <v>0</v>
      </c>
      <c r="CM119" s="258">
        <v>0.36373980309182091</v>
      </c>
      <c r="CN119" s="258">
        <v>9.62567038723149E-2</v>
      </c>
      <c r="CO119" s="258">
        <v>3.9755402072369904E-2</v>
      </c>
      <c r="CP119" s="258">
        <v>0</v>
      </c>
      <c r="CQ119" s="258">
        <v>2.1256622462962763E-3</v>
      </c>
      <c r="CR119" s="258">
        <v>2.1002690350907299E-3</v>
      </c>
      <c r="CS119" s="258">
        <v>0</v>
      </c>
      <c r="CT119" s="258">
        <v>0</v>
      </c>
      <c r="CU119" s="258">
        <v>0</v>
      </c>
      <c r="CV119" s="258">
        <v>0</v>
      </c>
      <c r="CW119" s="258">
        <v>0</v>
      </c>
      <c r="CX119" s="258">
        <v>4.6875642286444788E-5</v>
      </c>
      <c r="CY119" s="258">
        <v>0</v>
      </c>
      <c r="CZ119" s="258">
        <v>0</v>
      </c>
      <c r="DA119" s="258">
        <v>0</v>
      </c>
      <c r="DB119" s="258">
        <v>0</v>
      </c>
      <c r="DC119" s="258">
        <v>0</v>
      </c>
      <c r="DD119" s="258">
        <v>0</v>
      </c>
      <c r="DE119" s="258">
        <v>0</v>
      </c>
      <c r="DF119" s="259">
        <v>0</v>
      </c>
      <c r="DG119" s="260"/>
      <c r="DH119" s="3"/>
      <c r="DI119" s="3"/>
      <c r="DJ119" s="3"/>
      <c r="DK119" s="3"/>
      <c r="DL119" s="3"/>
      <c r="DM119" s="3"/>
      <c r="DN119" s="3"/>
      <c r="DO119" s="3"/>
      <c r="DP119" s="3"/>
      <c r="DQ119" s="260"/>
      <c r="DR119" s="260"/>
      <c r="DS119" s="260"/>
      <c r="DT119" s="260"/>
      <c r="DU119" s="260"/>
      <c r="DV119" s="260"/>
      <c r="DW119" s="260"/>
      <c r="DX119" s="260"/>
      <c r="DY119" s="260"/>
      <c r="DZ119" s="260"/>
      <c r="EA119" s="260"/>
      <c r="EB119" s="260"/>
      <c r="EC119" s="260"/>
      <c r="ED119" s="260"/>
      <c r="EE119" s="260"/>
      <c r="EF119" s="260"/>
      <c r="EG119" s="260"/>
      <c r="EH119" s="260"/>
      <c r="EI119" s="260"/>
      <c r="EJ119" s="260"/>
      <c r="EK119" s="260"/>
      <c r="EL119" s="260"/>
      <c r="EM119" s="260"/>
      <c r="EN119" s="260"/>
      <c r="EO119" s="260"/>
      <c r="EP119" s="260"/>
      <c r="EQ119" s="260"/>
      <c r="ER119" s="260"/>
      <c r="ES119" s="260"/>
      <c r="ET119" s="260"/>
      <c r="EU119" s="260"/>
      <c r="EV119" s="260"/>
      <c r="EW119" s="260"/>
      <c r="EX119" s="260"/>
      <c r="EY119" s="260"/>
      <c r="EZ119" s="260"/>
      <c r="FA119" s="260"/>
      <c r="FB119" s="260"/>
      <c r="FC119" s="260"/>
      <c r="FD119" s="260"/>
      <c r="FE119" s="260"/>
      <c r="FF119" s="260"/>
      <c r="FG119" s="260"/>
      <c r="FH119" s="260"/>
      <c r="FI119" s="260"/>
      <c r="FJ119" s="260"/>
      <c r="FK119" s="260"/>
      <c r="FL119" s="260"/>
      <c r="FM119" s="260"/>
      <c r="FN119" s="260"/>
    </row>
    <row r="120" spans="1:170" ht="19.899999999999999" customHeight="1">
      <c r="A120" s="261" t="s">
        <v>399</v>
      </c>
      <c r="B120" s="269" t="s">
        <v>59</v>
      </c>
      <c r="C120" s="263">
        <v>2.3994230469359116E-2</v>
      </c>
      <c r="D120" s="258">
        <v>2.2165050465070255E-2</v>
      </c>
      <c r="E120" s="258">
        <v>5.7172921781830935E-2</v>
      </c>
      <c r="F120" s="258">
        <v>3.4567901234567898E-2</v>
      </c>
      <c r="G120" s="258">
        <v>4.3512348098784792E-2</v>
      </c>
      <c r="H120" s="258">
        <v>0</v>
      </c>
      <c r="I120" s="258">
        <v>5.2368421052631578E-2</v>
      </c>
      <c r="J120" s="258">
        <v>1.7660193911293916E-2</v>
      </c>
      <c r="K120" s="258">
        <v>0.26525892862910261</v>
      </c>
      <c r="L120" s="258">
        <v>3.834176722460101E-2</v>
      </c>
      <c r="M120" s="258">
        <v>0</v>
      </c>
      <c r="N120" s="258">
        <v>-1.4824797843665768E-2</v>
      </c>
      <c r="O120" s="258">
        <v>3.2438788214137503E-2</v>
      </c>
      <c r="P120" s="258">
        <v>5.610497556470543E-2</v>
      </c>
      <c r="Q120" s="258">
        <v>4.8719650580225239E-2</v>
      </c>
      <c r="R120" s="258">
        <v>1.5839431073496137E-2</v>
      </c>
      <c r="S120" s="258">
        <v>4.9183496555925216E-2</v>
      </c>
      <c r="T120" s="258">
        <v>4.3463962361658288E-2</v>
      </c>
      <c r="U120" s="258">
        <v>3.9797592997811819E-2</v>
      </c>
      <c r="V120" s="258">
        <v>1.5036580822612734E-2</v>
      </c>
      <c r="W120" s="258">
        <v>-9.7890703565563855E-3</v>
      </c>
      <c r="X120" s="258">
        <v>3.5812266638116778E-3</v>
      </c>
      <c r="Y120" s="258">
        <v>-1.1432372959418659E-2</v>
      </c>
      <c r="Z120" s="258">
        <v>-2.4529128339903637E-2</v>
      </c>
      <c r="AA120" s="258">
        <v>1.3233687380093307E-2</v>
      </c>
      <c r="AB120" s="258">
        <v>-2.6795252813210294E-5</v>
      </c>
      <c r="AC120" s="258">
        <v>0.30102693427139376</v>
      </c>
      <c r="AD120" s="258">
        <v>2.5782871918549E-2</v>
      </c>
      <c r="AE120" s="258">
        <v>2.6392723912136956E-2</v>
      </c>
      <c r="AF120" s="258">
        <v>2.0084263300161581E-2</v>
      </c>
      <c r="AG120" s="258">
        <v>2.6094137076796035E-2</v>
      </c>
      <c r="AH120" s="258">
        <v>1.4737191362291591E-2</v>
      </c>
      <c r="AI120" s="258">
        <v>4.8621222542810434E-2</v>
      </c>
      <c r="AJ120" s="258">
        <v>3.7420382165605094E-2</v>
      </c>
      <c r="AK120" s="258">
        <v>3.1293203303067667E-2</v>
      </c>
      <c r="AL120" s="258">
        <v>3.1685650679750148E-2</v>
      </c>
      <c r="AM120" s="258">
        <v>-1.579694439780827E-3</v>
      </c>
      <c r="AN120" s="258">
        <v>3.6692455848268204E-2</v>
      </c>
      <c r="AO120" s="258">
        <v>3.2923057501735783E-2</v>
      </c>
      <c r="AP120" s="258">
        <v>2.7581872774247607E-3</v>
      </c>
      <c r="AQ120" s="258">
        <v>-1.2331700776550774E-2</v>
      </c>
      <c r="AR120" s="258">
        <v>4.0804421694302255E-2</v>
      </c>
      <c r="AS120" s="258">
        <v>3.2798296617803618E-2</v>
      </c>
      <c r="AT120" s="258">
        <v>1.8182487108636004E-3</v>
      </c>
      <c r="AU120" s="258">
        <v>3.9393013622468437E-3</v>
      </c>
      <c r="AV120" s="258">
        <v>-2.3532403469212315E-2</v>
      </c>
      <c r="AW120" s="258">
        <v>-7.9828887051160327E-2</v>
      </c>
      <c r="AX120" s="258">
        <v>-1.2101333333333334E-2</v>
      </c>
      <c r="AY120" s="258">
        <v>-2.9588544741072389E-2</v>
      </c>
      <c r="AZ120" s="258">
        <v>8.4029227557411278E-3</v>
      </c>
      <c r="BA120" s="258">
        <v>-4.5396037095221206E-2</v>
      </c>
      <c r="BB120" s="258">
        <v>-3.0781414248070857E-3</v>
      </c>
      <c r="BC120" s="258">
        <v>-4.9469226654390998E-2</v>
      </c>
      <c r="BD120" s="258">
        <v>-5.9305206341790283E-2</v>
      </c>
      <c r="BE120" s="258">
        <v>-4.3462781590098358E-2</v>
      </c>
      <c r="BF120" s="258">
        <v>-1.5633340468908338E-2</v>
      </c>
      <c r="BG120" s="258">
        <v>-4.1213574690364338E-3</v>
      </c>
      <c r="BH120" s="258">
        <v>-1.61750294541891E-2</v>
      </c>
      <c r="BI120" s="258">
        <v>1.1267667264691725E-2</v>
      </c>
      <c r="BJ120" s="258">
        <v>5.5405491630686771E-3</v>
      </c>
      <c r="BK120" s="258">
        <v>1.4918231685435499E-2</v>
      </c>
      <c r="BL120" s="258">
        <v>4.6610053542272857E-2</v>
      </c>
      <c r="BM120" s="258">
        <v>4.8174984619350519E-2</v>
      </c>
      <c r="BN120" s="258">
        <v>5.3952437890261724E-2</v>
      </c>
      <c r="BO120" s="258">
        <v>4.1839869549238386E-2</v>
      </c>
      <c r="BP120" s="258">
        <v>4.3245921582717409E-2</v>
      </c>
      <c r="BQ120" s="258">
        <v>3.083163139389734E-3</v>
      </c>
      <c r="BR120" s="258">
        <v>3.7290760499907566E-2</v>
      </c>
      <c r="BS120" s="258">
        <v>4.2861510960579545E-2</v>
      </c>
      <c r="BT120" s="258">
        <v>5.7821493537720772E-2</v>
      </c>
      <c r="BU120" s="258">
        <v>1.7391582471669807E-2</v>
      </c>
      <c r="BV120" s="258">
        <v>7.8398280234959122E-2</v>
      </c>
      <c r="BW120" s="258">
        <v>5.9067301501723811E-2</v>
      </c>
      <c r="BX120" s="258">
        <v>7.1837412640241918E-2</v>
      </c>
      <c r="BY120" s="258">
        <v>-8.1740850642927788E-3</v>
      </c>
      <c r="BZ120" s="258">
        <v>8.4225200569348693E-2</v>
      </c>
      <c r="CA120" s="258">
        <v>0</v>
      </c>
      <c r="CB120" s="258">
        <v>8.9634671154077625E-3</v>
      </c>
      <c r="CC120" s="258">
        <v>0</v>
      </c>
      <c r="CD120" s="258">
        <v>6.4637794251528158E-2</v>
      </c>
      <c r="CE120" s="258">
        <v>5.5979989874029912E-2</v>
      </c>
      <c r="CF120" s="258">
        <v>3.1365397176467545E-2</v>
      </c>
      <c r="CG120" s="258">
        <v>7.8336884663716327E-2</v>
      </c>
      <c r="CH120" s="258">
        <v>1.7678407877832942E-2</v>
      </c>
      <c r="CI120" s="258">
        <v>3.5015354055396214E-2</v>
      </c>
      <c r="CJ120" s="258">
        <v>5.2980708458242251E-2</v>
      </c>
      <c r="CK120" s="258">
        <v>2.9687499999999999E-2</v>
      </c>
      <c r="CL120" s="258">
        <v>3.0112592538698E-2</v>
      </c>
      <c r="CM120" s="258">
        <v>1.7616414999511133E-3</v>
      </c>
      <c r="CN120" s="258">
        <v>9.5489597861284272E-3</v>
      </c>
      <c r="CO120" s="258">
        <v>1.2958382621787289E-2</v>
      </c>
      <c r="CP120" s="258">
        <v>1.1750474138034345E-2</v>
      </c>
      <c r="CQ120" s="258">
        <v>1.441565868554226E-2</v>
      </c>
      <c r="CR120" s="258">
        <v>9.5125950137421745E-3</v>
      </c>
      <c r="CS120" s="258">
        <v>1.0234878036669002E-2</v>
      </c>
      <c r="CT120" s="258">
        <v>3.3330039444320926E-2</v>
      </c>
      <c r="CU120" s="258">
        <v>1.8350163517401742E-2</v>
      </c>
      <c r="CV120" s="258">
        <v>2.7917039863206506E-3</v>
      </c>
      <c r="CW120" s="258">
        <v>3.1178276441780572E-2</v>
      </c>
      <c r="CX120" s="258">
        <v>6.8282185597254574E-2</v>
      </c>
      <c r="CY120" s="258">
        <v>4.9706540233620741E-4</v>
      </c>
      <c r="CZ120" s="258">
        <v>3.4977540528078228E-2</v>
      </c>
      <c r="DA120" s="258">
        <v>7.168834947420924E-2</v>
      </c>
      <c r="DB120" s="258">
        <v>7.0832995303640803E-2</v>
      </c>
      <c r="DC120" s="258">
        <v>7.338798840144356E-2</v>
      </c>
      <c r="DD120" s="258">
        <v>0.11545076061911939</v>
      </c>
      <c r="DE120" s="258">
        <v>0</v>
      </c>
      <c r="DF120" s="259">
        <v>3.2882315921963501E-2</v>
      </c>
      <c r="DG120" s="260"/>
      <c r="DH120" s="3"/>
      <c r="DI120" s="3"/>
      <c r="DJ120" s="3"/>
      <c r="DK120" s="3"/>
      <c r="DL120" s="3"/>
      <c r="DM120" s="3"/>
      <c r="DN120" s="3"/>
      <c r="DO120" s="3"/>
      <c r="DP120" s="3"/>
      <c r="DQ120" s="260"/>
      <c r="DR120" s="260"/>
      <c r="DS120" s="260"/>
      <c r="DT120" s="260"/>
      <c r="DU120" s="260"/>
      <c r="DV120" s="260"/>
      <c r="DW120" s="260"/>
      <c r="DX120" s="260"/>
      <c r="DY120" s="260"/>
      <c r="DZ120" s="260"/>
      <c r="EA120" s="260"/>
      <c r="EB120" s="260"/>
      <c r="EC120" s="260"/>
      <c r="ED120" s="260"/>
      <c r="EE120" s="260"/>
      <c r="EF120" s="260"/>
      <c r="EG120" s="260"/>
      <c r="EH120" s="260"/>
      <c r="EI120" s="260"/>
      <c r="EJ120" s="260"/>
      <c r="EK120" s="260"/>
      <c r="EL120" s="260"/>
      <c r="EM120" s="260"/>
      <c r="EN120" s="260"/>
      <c r="EO120" s="260"/>
      <c r="EP120" s="260"/>
      <c r="EQ120" s="260"/>
      <c r="ER120" s="260"/>
      <c r="ES120" s="260"/>
      <c r="ET120" s="260"/>
      <c r="EU120" s="260"/>
      <c r="EV120" s="260"/>
      <c r="EW120" s="260"/>
      <c r="EX120" s="260"/>
      <c r="EY120" s="260"/>
      <c r="EZ120" s="260"/>
      <c r="FA120" s="260"/>
      <c r="FB120" s="260"/>
      <c r="FC120" s="260"/>
      <c r="FD120" s="260"/>
      <c r="FE120" s="260"/>
      <c r="FF120" s="260"/>
      <c r="FG120" s="260"/>
      <c r="FH120" s="260"/>
      <c r="FI120" s="260"/>
      <c r="FJ120" s="260"/>
      <c r="FK120" s="260"/>
      <c r="FL120" s="260"/>
      <c r="FM120" s="260"/>
      <c r="FN120" s="260"/>
    </row>
    <row r="121" spans="1:170" ht="19.899999999999999" customHeight="1">
      <c r="A121" s="264" t="s">
        <v>400</v>
      </c>
      <c r="B121" s="265" t="s">
        <v>60</v>
      </c>
      <c r="C121" s="266">
        <v>-1.6100109153282395E-2</v>
      </c>
      <c r="D121" s="267">
        <v>-5.6731974404644102E-3</v>
      </c>
      <c r="E121" s="267">
        <v>0</v>
      </c>
      <c r="F121" s="267">
        <v>-7.4074074074074077E-3</v>
      </c>
      <c r="G121" s="267">
        <v>-3.3973605122174311E-3</v>
      </c>
      <c r="H121" s="267">
        <v>0</v>
      </c>
      <c r="I121" s="267">
        <v>0</v>
      </c>
      <c r="J121" s="267">
        <v>-1.7257665802168096E-3</v>
      </c>
      <c r="K121" s="267">
        <v>-1.227302969427237E-4</v>
      </c>
      <c r="L121" s="267">
        <v>-1.557026080186843E-3</v>
      </c>
      <c r="M121" s="267">
        <v>0</v>
      </c>
      <c r="N121" s="267">
        <v>0</v>
      </c>
      <c r="O121" s="267">
        <v>0</v>
      </c>
      <c r="P121" s="267">
        <v>0</v>
      </c>
      <c r="Q121" s="267">
        <v>0</v>
      </c>
      <c r="R121" s="267">
        <v>0</v>
      </c>
      <c r="S121" s="267">
        <v>0</v>
      </c>
      <c r="T121" s="267">
        <v>0</v>
      </c>
      <c r="U121" s="267">
        <v>0</v>
      </c>
      <c r="V121" s="267">
        <v>-7.9265054415459864E-6</v>
      </c>
      <c r="W121" s="267">
        <v>0</v>
      </c>
      <c r="X121" s="267">
        <v>0</v>
      </c>
      <c r="Y121" s="267">
        <v>0</v>
      </c>
      <c r="Z121" s="267">
        <v>0</v>
      </c>
      <c r="AA121" s="267">
        <v>0</v>
      </c>
      <c r="AB121" s="267">
        <v>-3.495032975636125E-6</v>
      </c>
      <c r="AC121" s="267">
        <v>-5.5989915151275814E-3</v>
      </c>
      <c r="AD121" s="267">
        <v>0</v>
      </c>
      <c r="AE121" s="267">
        <v>-2.2540544804967935E-6</v>
      </c>
      <c r="AF121" s="267">
        <v>0</v>
      </c>
      <c r="AG121" s="267">
        <v>0</v>
      </c>
      <c r="AH121" s="267">
        <v>0</v>
      </c>
      <c r="AI121" s="267">
        <v>0</v>
      </c>
      <c r="AJ121" s="267">
        <v>0</v>
      </c>
      <c r="AK121" s="267">
        <v>0</v>
      </c>
      <c r="AL121" s="267">
        <v>0</v>
      </c>
      <c r="AM121" s="267">
        <v>-2.5437913684071286E-6</v>
      </c>
      <c r="AN121" s="267">
        <v>0</v>
      </c>
      <c r="AO121" s="267">
        <v>0</v>
      </c>
      <c r="AP121" s="267">
        <v>0</v>
      </c>
      <c r="AQ121" s="267">
        <v>-3.7244641427214661E-6</v>
      </c>
      <c r="AR121" s="267">
        <v>0</v>
      </c>
      <c r="AS121" s="267">
        <v>-6.8244479021647146E-6</v>
      </c>
      <c r="AT121" s="267">
        <v>-3.872734208442173E-6</v>
      </c>
      <c r="AU121" s="267">
        <v>-2.8463160131841358E-6</v>
      </c>
      <c r="AV121" s="267">
        <v>-4.5007943902098723E-6</v>
      </c>
      <c r="AW121" s="267">
        <v>0</v>
      </c>
      <c r="AX121" s="267">
        <v>-5.3333333333333337E-6</v>
      </c>
      <c r="AY121" s="267">
        <v>0</v>
      </c>
      <c r="AZ121" s="267">
        <v>0</v>
      </c>
      <c r="BA121" s="267">
        <v>-5.0676531698170578E-6</v>
      </c>
      <c r="BB121" s="267">
        <v>0</v>
      </c>
      <c r="BC121" s="267">
        <v>-2.1311919117004569E-6</v>
      </c>
      <c r="BD121" s="267">
        <v>-6.1475283862123235E-6</v>
      </c>
      <c r="BE121" s="267">
        <v>0</v>
      </c>
      <c r="BF121" s="267">
        <v>-4.5937178152645569E-6</v>
      </c>
      <c r="BG121" s="267">
        <v>-3.2852590426755151E-6</v>
      </c>
      <c r="BH121" s="267">
        <v>0</v>
      </c>
      <c r="BI121" s="267">
        <v>-1.3127379337504923E-5</v>
      </c>
      <c r="BJ121" s="267">
        <v>0</v>
      </c>
      <c r="BK121" s="267">
        <v>0</v>
      </c>
      <c r="BL121" s="267">
        <v>-3.1924694207036201E-6</v>
      </c>
      <c r="BM121" s="267">
        <v>-1.0630254501580587E-5</v>
      </c>
      <c r="BN121" s="267">
        <v>-2.6936362428590407E-3</v>
      </c>
      <c r="BO121" s="267">
        <v>-3.2129209053054497E-2</v>
      </c>
      <c r="BP121" s="267">
        <v>-3.0814229024908375E-6</v>
      </c>
      <c r="BQ121" s="267">
        <v>-8.4232589248988668E-4</v>
      </c>
      <c r="BR121" s="267">
        <v>-3.8787134670187275E-2</v>
      </c>
      <c r="BS121" s="267">
        <v>-2.3520556966788974E-6</v>
      </c>
      <c r="BT121" s="267">
        <v>-7.2031591884394691E-4</v>
      </c>
      <c r="BU121" s="267">
        <v>-1.0669460359454602E-2</v>
      </c>
      <c r="BV121" s="267">
        <v>-4.7142682041466707E-6</v>
      </c>
      <c r="BW121" s="267">
        <v>-1.4874242860671311E-3</v>
      </c>
      <c r="BX121" s="267">
        <v>0</v>
      </c>
      <c r="BY121" s="267">
        <v>-1.4906033630069239E-2</v>
      </c>
      <c r="BZ121" s="267">
        <v>-7.8556633630565403E-3</v>
      </c>
      <c r="CA121" s="267">
        <v>0</v>
      </c>
      <c r="CB121" s="267">
        <v>-8.9702799862834202E-4</v>
      </c>
      <c r="CC121" s="267">
        <v>0</v>
      </c>
      <c r="CD121" s="267">
        <v>0</v>
      </c>
      <c r="CE121" s="267">
        <v>-3.77834704873312E-6</v>
      </c>
      <c r="CF121" s="267">
        <v>-3.0567789138303079E-3</v>
      </c>
      <c r="CG121" s="267">
        <v>0</v>
      </c>
      <c r="CH121" s="267">
        <v>-3.0734366964243637E-6</v>
      </c>
      <c r="CI121" s="267">
        <v>0</v>
      </c>
      <c r="CJ121" s="267">
        <v>-1.0509744345032732E-5</v>
      </c>
      <c r="CK121" s="267">
        <v>0</v>
      </c>
      <c r="CL121" s="267">
        <v>-9.094712334248868E-6</v>
      </c>
      <c r="CM121" s="267">
        <v>0</v>
      </c>
      <c r="CN121" s="267">
        <v>-2.2952778282806015E-4</v>
      </c>
      <c r="CO121" s="267">
        <v>-3.3050726925198341E-3</v>
      </c>
      <c r="CP121" s="267">
        <v>-1.8004747714738562E-2</v>
      </c>
      <c r="CQ121" s="267">
        <v>0</v>
      </c>
      <c r="CR121" s="267">
        <v>-2.6401873476941923E-6</v>
      </c>
      <c r="CS121" s="267">
        <v>-2.7945906876403501E-3</v>
      </c>
      <c r="CT121" s="267">
        <v>-1.359964425998666E-2</v>
      </c>
      <c r="CU121" s="267">
        <v>-2.2082025893383561E-6</v>
      </c>
      <c r="CV121" s="267">
        <v>0</v>
      </c>
      <c r="CW121" s="267">
        <v>-2.4364690690251685E-6</v>
      </c>
      <c r="CX121" s="267">
        <v>-6.2741244291087645E-5</v>
      </c>
      <c r="CY121" s="267">
        <v>-6.3726333632847104E-6</v>
      </c>
      <c r="CZ121" s="267">
        <v>-8.6349373017202518E-7</v>
      </c>
      <c r="DA121" s="267">
        <v>-6.9274145503415216E-6</v>
      </c>
      <c r="DB121" s="267">
        <v>-4.5070625670425556E-6</v>
      </c>
      <c r="DC121" s="267">
        <v>0</v>
      </c>
      <c r="DD121" s="267">
        <v>-1.1066770251636223E-5</v>
      </c>
      <c r="DE121" s="267">
        <v>0</v>
      </c>
      <c r="DF121" s="268">
        <v>-2.9612834814693482E-3</v>
      </c>
      <c r="DG121" s="260"/>
      <c r="DH121" s="3"/>
      <c r="DI121" s="3"/>
      <c r="DJ121" s="3"/>
      <c r="DK121" s="3"/>
      <c r="DL121" s="3"/>
      <c r="DM121" s="3"/>
      <c r="DN121" s="3"/>
      <c r="DO121" s="3"/>
      <c r="DP121" s="3"/>
      <c r="DQ121" s="260"/>
      <c r="DR121" s="260"/>
      <c r="DS121" s="260"/>
      <c r="DT121" s="260"/>
      <c r="DU121" s="260"/>
      <c r="DV121" s="260"/>
      <c r="DW121" s="260"/>
      <c r="DX121" s="260"/>
      <c r="DY121" s="260"/>
      <c r="DZ121" s="260"/>
      <c r="EA121" s="260"/>
      <c r="EB121" s="260"/>
      <c r="EC121" s="260"/>
      <c r="ED121" s="260"/>
      <c r="EE121" s="260"/>
      <c r="EF121" s="260"/>
      <c r="EG121" s="260"/>
      <c r="EH121" s="260"/>
      <c r="EI121" s="260"/>
      <c r="EJ121" s="260"/>
      <c r="EK121" s="260"/>
      <c r="EL121" s="260"/>
      <c r="EM121" s="260"/>
      <c r="EN121" s="260"/>
      <c r="EO121" s="260"/>
      <c r="EP121" s="260"/>
      <c r="EQ121" s="260"/>
      <c r="ER121" s="260"/>
      <c r="ES121" s="260"/>
      <c r="ET121" s="260"/>
      <c r="EU121" s="260"/>
      <c r="EV121" s="260"/>
      <c r="EW121" s="260"/>
      <c r="EX121" s="260"/>
      <c r="EY121" s="260"/>
      <c r="EZ121" s="260"/>
      <c r="FA121" s="260"/>
      <c r="FB121" s="260"/>
      <c r="FC121" s="260"/>
      <c r="FD121" s="260"/>
      <c r="FE121" s="260"/>
      <c r="FF121" s="260"/>
      <c r="FG121" s="260"/>
      <c r="FH121" s="260"/>
      <c r="FI121" s="260"/>
      <c r="FJ121" s="260"/>
      <c r="FK121" s="260"/>
      <c r="FL121" s="260"/>
      <c r="FM121" s="260"/>
      <c r="FN121" s="260"/>
    </row>
    <row r="122" spans="1:170" ht="19.899999999999999" customHeight="1">
      <c r="A122" s="264" t="s">
        <v>401</v>
      </c>
      <c r="B122" s="265" t="s">
        <v>61</v>
      </c>
      <c r="C122" s="266">
        <v>0.54486979572742866</v>
      </c>
      <c r="D122" s="267">
        <v>0.33135431097038065</v>
      </c>
      <c r="E122" s="267">
        <v>0.61171518765345489</v>
      </c>
      <c r="F122" s="267">
        <v>0.67160493827160495</v>
      </c>
      <c r="G122" s="267">
        <v>0.66143995818633217</v>
      </c>
      <c r="H122" s="267">
        <v>0</v>
      </c>
      <c r="I122" s="267">
        <v>0.56447368421052635</v>
      </c>
      <c r="J122" s="267">
        <v>0.28847438616078641</v>
      </c>
      <c r="K122" s="267">
        <v>0.50359147605790289</v>
      </c>
      <c r="L122" s="267">
        <v>0.32347216815881669</v>
      </c>
      <c r="M122" s="267">
        <v>0</v>
      </c>
      <c r="N122" s="267">
        <v>0.36383326915671932</v>
      </c>
      <c r="O122" s="267">
        <v>0.50255913681007058</v>
      </c>
      <c r="P122" s="267">
        <v>0.55758648555046753</v>
      </c>
      <c r="Q122" s="267">
        <v>0.43701023423114804</v>
      </c>
      <c r="R122" s="267">
        <v>0.2336830350583326</v>
      </c>
      <c r="S122" s="267">
        <v>0.41987254580385175</v>
      </c>
      <c r="T122" s="267">
        <v>0.64151627213970752</v>
      </c>
      <c r="U122" s="267">
        <v>0.37062363238512036</v>
      </c>
      <c r="V122" s="267">
        <v>0.40007450915115056</v>
      </c>
      <c r="W122" s="267">
        <v>0.12227639378625287</v>
      </c>
      <c r="X122" s="267">
        <v>0.28997229768612076</v>
      </c>
      <c r="Y122" s="267">
        <v>0.28550227726319022</v>
      </c>
      <c r="Z122" s="267">
        <v>0.4888304862023653</v>
      </c>
      <c r="AA122" s="267">
        <v>0.41342294232443771</v>
      </c>
      <c r="AB122" s="267">
        <v>0.41321308866549156</v>
      </c>
      <c r="AC122" s="267">
        <v>0.41372005906275822</v>
      </c>
      <c r="AD122" s="267">
        <v>0.29540905757014457</v>
      </c>
      <c r="AE122" s="267">
        <v>0.44324854331729197</v>
      </c>
      <c r="AF122" s="267">
        <v>0.47507588227299496</v>
      </c>
      <c r="AG122" s="267">
        <v>0.48951279933938896</v>
      </c>
      <c r="AH122" s="267">
        <v>0.45320319628390521</v>
      </c>
      <c r="AI122" s="267">
        <v>0.42152089828222283</v>
      </c>
      <c r="AJ122" s="267">
        <v>0.62818471337579618</v>
      </c>
      <c r="AK122" s="267">
        <v>0.43023950977095243</v>
      </c>
      <c r="AL122" s="267">
        <v>0.21043384825346051</v>
      </c>
      <c r="AM122" s="267">
        <v>0.14473409748826041</v>
      </c>
      <c r="AN122" s="267">
        <v>0.38886168511082819</v>
      </c>
      <c r="AO122" s="267">
        <v>0.39371331187275138</v>
      </c>
      <c r="AP122" s="267">
        <v>0.21552265903219048</v>
      </c>
      <c r="AQ122" s="267">
        <v>0.25886888023985549</v>
      </c>
      <c r="AR122" s="267">
        <v>0.50063437896486851</v>
      </c>
      <c r="AS122" s="267">
        <v>0.50465086124532521</v>
      </c>
      <c r="AT122" s="267">
        <v>0.5065671890339658</v>
      </c>
      <c r="AU122" s="267">
        <v>0.52067563951976958</v>
      </c>
      <c r="AV122" s="267">
        <v>0.41860763424744468</v>
      </c>
      <c r="AW122" s="267">
        <v>0.433081156135461</v>
      </c>
      <c r="AX122" s="267">
        <v>0.36084266666666664</v>
      </c>
      <c r="AY122" s="267">
        <v>0.42190591808019723</v>
      </c>
      <c r="AZ122" s="267">
        <v>0.41748434237995824</v>
      </c>
      <c r="BA122" s="267">
        <v>0.42710687680535142</v>
      </c>
      <c r="BB122" s="267">
        <v>0.35360915617443117</v>
      </c>
      <c r="BC122" s="267">
        <v>0.38735691710302822</v>
      </c>
      <c r="BD122" s="267">
        <v>0.29704857162177944</v>
      </c>
      <c r="BE122" s="267">
        <v>0.15036056098122849</v>
      </c>
      <c r="BF122" s="267">
        <v>0.22008502052932491</v>
      </c>
      <c r="BG122" s="267">
        <v>0.22120141923190645</v>
      </c>
      <c r="BH122" s="267">
        <v>0.31954767174269699</v>
      </c>
      <c r="BI122" s="267">
        <v>0.29845972082439942</v>
      </c>
      <c r="BJ122" s="267">
        <v>0.49867069357891824</v>
      </c>
      <c r="BK122" s="267">
        <v>0.17666057178010561</v>
      </c>
      <c r="BL122" s="267">
        <v>0.47219176707743105</v>
      </c>
      <c r="BM122" s="267">
        <v>0.47956001376617957</v>
      </c>
      <c r="BN122" s="267">
        <v>0.4941875913378504</v>
      </c>
      <c r="BO122" s="267">
        <v>0.50722545930728358</v>
      </c>
      <c r="BP122" s="267">
        <v>0.45003010550175732</v>
      </c>
      <c r="BQ122" s="267">
        <v>0.25003487336497571</v>
      </c>
      <c r="BR122" s="267">
        <v>0.47138576805153948</v>
      </c>
      <c r="BS122" s="267">
        <v>0.55383385078558656</v>
      </c>
      <c r="BT122" s="267">
        <v>0.72368750282899197</v>
      </c>
      <c r="BU122" s="267">
        <v>0.63505134979536115</v>
      </c>
      <c r="BV122" s="267">
        <v>0.70932588321814805</v>
      </c>
      <c r="BW122" s="267">
        <v>0.64081850755377545</v>
      </c>
      <c r="BX122" s="267">
        <v>0.89095986062035193</v>
      </c>
      <c r="BY122" s="267">
        <v>0.65410089020771511</v>
      </c>
      <c r="BZ122" s="267">
        <v>0.77489764476687339</v>
      </c>
      <c r="CA122" s="267">
        <v>0</v>
      </c>
      <c r="CB122" s="267">
        <v>0.23463073104375454</v>
      </c>
      <c r="CC122" s="267">
        <v>0</v>
      </c>
      <c r="CD122" s="267">
        <v>0.6760740451727576</v>
      </c>
      <c r="CE122" s="267">
        <v>0.59407706316640596</v>
      </c>
      <c r="CF122" s="267">
        <v>0.60278904129669508</v>
      </c>
      <c r="CG122" s="267">
        <v>0.78045129213790088</v>
      </c>
      <c r="CH122" s="267">
        <v>0.45444757024339572</v>
      </c>
      <c r="CI122" s="267">
        <v>0.51224777290186585</v>
      </c>
      <c r="CJ122" s="267">
        <v>0.67622123229289277</v>
      </c>
      <c r="CK122" s="267">
        <v>0.44251698369565218</v>
      </c>
      <c r="CL122" s="267">
        <v>0.52042672390272293</v>
      </c>
      <c r="CM122" s="267">
        <v>0.71666275000185831</v>
      </c>
      <c r="CN122" s="267">
        <v>0.79030824977213332</v>
      </c>
      <c r="CO122" s="267">
        <v>0.5451592089333227</v>
      </c>
      <c r="CP122" s="267">
        <v>0.51458879674911995</v>
      </c>
      <c r="CQ122" s="267">
        <v>0.5529203578018278</v>
      </c>
      <c r="CR122" s="267">
        <v>0.69902260264388361</v>
      </c>
      <c r="CS122" s="267">
        <v>0.76703238194026802</v>
      </c>
      <c r="CT122" s="267">
        <v>0.62762584714708036</v>
      </c>
      <c r="CU122" s="267">
        <v>0.64959799671861096</v>
      </c>
      <c r="CV122" s="267">
        <v>0.20271260570670824</v>
      </c>
      <c r="CW122" s="267">
        <v>0.32261043296055358</v>
      </c>
      <c r="CX122" s="267">
        <v>0.6649564669515905</v>
      </c>
      <c r="CY122" s="267">
        <v>0.4227541246869444</v>
      </c>
      <c r="CZ122" s="267">
        <v>0.40972345749797512</v>
      </c>
      <c r="DA122" s="267">
        <v>0.6600856228438422</v>
      </c>
      <c r="DB122" s="267">
        <v>0.68223856783579873</v>
      </c>
      <c r="DC122" s="267">
        <v>0.72153034190708643</v>
      </c>
      <c r="DD122" s="267">
        <v>0.77674561700564182</v>
      </c>
      <c r="DE122" s="267">
        <v>0</v>
      </c>
      <c r="DF122" s="268">
        <v>0.64870427683474574</v>
      </c>
      <c r="DG122" s="260"/>
      <c r="DH122" s="3"/>
      <c r="DI122" s="3"/>
      <c r="DJ122" s="3"/>
      <c r="DK122" s="3"/>
      <c r="DL122" s="3"/>
      <c r="DM122" s="3"/>
      <c r="DN122" s="3"/>
      <c r="DO122" s="3"/>
      <c r="DP122" s="3"/>
      <c r="DQ122" s="260"/>
      <c r="DR122" s="260"/>
      <c r="DS122" s="260"/>
      <c r="DT122" s="260"/>
      <c r="DU122" s="260"/>
      <c r="DV122" s="260"/>
      <c r="DW122" s="260"/>
      <c r="DX122" s="260"/>
      <c r="DY122" s="260"/>
      <c r="DZ122" s="260"/>
      <c r="EA122" s="260"/>
      <c r="EB122" s="260"/>
      <c r="EC122" s="260"/>
      <c r="ED122" s="260"/>
      <c r="EE122" s="260"/>
      <c r="EF122" s="260"/>
      <c r="EG122" s="260"/>
      <c r="EH122" s="260"/>
      <c r="EI122" s="260"/>
      <c r="EJ122" s="260"/>
      <c r="EK122" s="260"/>
      <c r="EL122" s="260"/>
      <c r="EM122" s="260"/>
      <c r="EN122" s="260"/>
      <c r="EO122" s="260"/>
      <c r="EP122" s="260"/>
      <c r="EQ122" s="260"/>
      <c r="ER122" s="260"/>
      <c r="ES122" s="260"/>
      <c r="ET122" s="260"/>
      <c r="EU122" s="260"/>
      <c r="EV122" s="260"/>
      <c r="EW122" s="260"/>
      <c r="EX122" s="260"/>
      <c r="EY122" s="260"/>
      <c r="EZ122" s="260"/>
      <c r="FA122" s="260"/>
      <c r="FB122" s="260"/>
      <c r="FC122" s="260"/>
      <c r="FD122" s="260"/>
      <c r="FE122" s="260"/>
      <c r="FF122" s="260"/>
      <c r="FG122" s="260"/>
      <c r="FH122" s="260"/>
      <c r="FI122" s="260"/>
      <c r="FJ122" s="260"/>
      <c r="FK122" s="260"/>
      <c r="FL122" s="260"/>
      <c r="FM122" s="260"/>
      <c r="FN122" s="260"/>
    </row>
    <row r="123" spans="1:170" ht="19.899999999999999" customHeight="1">
      <c r="A123" s="264" t="s">
        <v>402</v>
      </c>
      <c r="B123" s="265" t="s">
        <v>54</v>
      </c>
      <c r="C123" s="266">
        <v>1</v>
      </c>
      <c r="D123" s="267">
        <v>1</v>
      </c>
      <c r="E123" s="267">
        <v>1</v>
      </c>
      <c r="F123" s="267">
        <v>1</v>
      </c>
      <c r="G123" s="267">
        <v>1</v>
      </c>
      <c r="H123" s="267">
        <v>0</v>
      </c>
      <c r="I123" s="267">
        <v>1</v>
      </c>
      <c r="J123" s="267">
        <v>1</v>
      </c>
      <c r="K123" s="267">
        <v>1</v>
      </c>
      <c r="L123" s="267">
        <v>1</v>
      </c>
      <c r="M123" s="267">
        <v>0</v>
      </c>
      <c r="N123" s="267">
        <v>1</v>
      </c>
      <c r="O123" s="267">
        <v>1</v>
      </c>
      <c r="P123" s="267">
        <v>1</v>
      </c>
      <c r="Q123" s="267">
        <v>1</v>
      </c>
      <c r="R123" s="267">
        <v>1</v>
      </c>
      <c r="S123" s="267">
        <v>1</v>
      </c>
      <c r="T123" s="267">
        <v>1</v>
      </c>
      <c r="U123" s="267">
        <v>1</v>
      </c>
      <c r="V123" s="267">
        <v>1</v>
      </c>
      <c r="W123" s="267">
        <v>1</v>
      </c>
      <c r="X123" s="267">
        <v>1</v>
      </c>
      <c r="Y123" s="267">
        <v>1</v>
      </c>
      <c r="Z123" s="267">
        <v>1</v>
      </c>
      <c r="AA123" s="267">
        <v>1</v>
      </c>
      <c r="AB123" s="267">
        <v>1</v>
      </c>
      <c r="AC123" s="267">
        <v>1</v>
      </c>
      <c r="AD123" s="267">
        <v>1</v>
      </c>
      <c r="AE123" s="267">
        <v>1</v>
      </c>
      <c r="AF123" s="267">
        <v>1</v>
      </c>
      <c r="AG123" s="267">
        <v>1</v>
      </c>
      <c r="AH123" s="267">
        <v>1</v>
      </c>
      <c r="AI123" s="267">
        <v>1</v>
      </c>
      <c r="AJ123" s="267">
        <v>1</v>
      </c>
      <c r="AK123" s="267">
        <v>1</v>
      </c>
      <c r="AL123" s="267">
        <v>1</v>
      </c>
      <c r="AM123" s="267">
        <v>1</v>
      </c>
      <c r="AN123" s="267">
        <v>1</v>
      </c>
      <c r="AO123" s="267">
        <v>1</v>
      </c>
      <c r="AP123" s="267">
        <v>1</v>
      </c>
      <c r="AQ123" s="267">
        <v>1</v>
      </c>
      <c r="AR123" s="267">
        <v>1</v>
      </c>
      <c r="AS123" s="267">
        <v>1</v>
      </c>
      <c r="AT123" s="267">
        <v>1</v>
      </c>
      <c r="AU123" s="267">
        <v>1</v>
      </c>
      <c r="AV123" s="267">
        <v>1</v>
      </c>
      <c r="AW123" s="267">
        <v>1</v>
      </c>
      <c r="AX123" s="267">
        <v>1</v>
      </c>
      <c r="AY123" s="267">
        <v>1</v>
      </c>
      <c r="AZ123" s="267">
        <v>1</v>
      </c>
      <c r="BA123" s="267">
        <v>1</v>
      </c>
      <c r="BB123" s="267">
        <v>1</v>
      </c>
      <c r="BC123" s="267">
        <v>1</v>
      </c>
      <c r="BD123" s="267">
        <v>1</v>
      </c>
      <c r="BE123" s="267">
        <v>1</v>
      </c>
      <c r="BF123" s="267">
        <v>1</v>
      </c>
      <c r="BG123" s="267">
        <v>1</v>
      </c>
      <c r="BH123" s="267">
        <v>1</v>
      </c>
      <c r="BI123" s="267">
        <v>1</v>
      </c>
      <c r="BJ123" s="267">
        <v>1</v>
      </c>
      <c r="BK123" s="267">
        <v>1</v>
      </c>
      <c r="BL123" s="267">
        <v>1</v>
      </c>
      <c r="BM123" s="267">
        <v>1</v>
      </c>
      <c r="BN123" s="267">
        <v>1</v>
      </c>
      <c r="BO123" s="267">
        <v>1</v>
      </c>
      <c r="BP123" s="267">
        <v>1</v>
      </c>
      <c r="BQ123" s="267">
        <v>1</v>
      </c>
      <c r="BR123" s="267">
        <v>1</v>
      </c>
      <c r="BS123" s="267">
        <v>1</v>
      </c>
      <c r="BT123" s="267">
        <v>1</v>
      </c>
      <c r="BU123" s="267">
        <v>1</v>
      </c>
      <c r="BV123" s="267">
        <v>1</v>
      </c>
      <c r="BW123" s="267">
        <v>1</v>
      </c>
      <c r="BX123" s="267">
        <v>1</v>
      </c>
      <c r="BY123" s="267">
        <v>1</v>
      </c>
      <c r="BZ123" s="267">
        <v>1</v>
      </c>
      <c r="CA123" s="267">
        <v>1</v>
      </c>
      <c r="CB123" s="267">
        <v>1</v>
      </c>
      <c r="CC123" s="267">
        <v>0</v>
      </c>
      <c r="CD123" s="267">
        <v>1</v>
      </c>
      <c r="CE123" s="267">
        <v>1</v>
      </c>
      <c r="CF123" s="267">
        <v>1</v>
      </c>
      <c r="CG123" s="267">
        <v>1</v>
      </c>
      <c r="CH123" s="267">
        <v>1</v>
      </c>
      <c r="CI123" s="267">
        <v>1</v>
      </c>
      <c r="CJ123" s="267">
        <v>1</v>
      </c>
      <c r="CK123" s="267">
        <v>1</v>
      </c>
      <c r="CL123" s="267">
        <v>1</v>
      </c>
      <c r="CM123" s="267">
        <v>1</v>
      </c>
      <c r="CN123" s="267">
        <v>1</v>
      </c>
      <c r="CO123" s="267">
        <v>1</v>
      </c>
      <c r="CP123" s="267">
        <v>1</v>
      </c>
      <c r="CQ123" s="267">
        <v>1</v>
      </c>
      <c r="CR123" s="267">
        <v>1</v>
      </c>
      <c r="CS123" s="267">
        <v>1</v>
      </c>
      <c r="CT123" s="267">
        <v>1</v>
      </c>
      <c r="CU123" s="267">
        <v>1</v>
      </c>
      <c r="CV123" s="267">
        <v>1</v>
      </c>
      <c r="CW123" s="267">
        <v>1</v>
      </c>
      <c r="CX123" s="267">
        <v>1</v>
      </c>
      <c r="CY123" s="267">
        <v>1</v>
      </c>
      <c r="CZ123" s="267">
        <v>1</v>
      </c>
      <c r="DA123" s="267">
        <v>1</v>
      </c>
      <c r="DB123" s="267">
        <v>1</v>
      </c>
      <c r="DC123" s="267">
        <v>1</v>
      </c>
      <c r="DD123" s="267">
        <v>1</v>
      </c>
      <c r="DE123" s="267">
        <v>1</v>
      </c>
      <c r="DF123" s="268">
        <v>1</v>
      </c>
      <c r="DG123" s="260"/>
      <c r="DH123" s="3"/>
      <c r="DI123" s="3"/>
      <c r="DJ123" s="3"/>
      <c r="DK123" s="3"/>
      <c r="DL123" s="3"/>
      <c r="DM123" s="3"/>
      <c r="DN123" s="3"/>
      <c r="DO123" s="3"/>
      <c r="DP123" s="3"/>
      <c r="DQ123" s="260"/>
      <c r="DR123" s="260"/>
      <c r="DS123" s="260"/>
      <c r="DT123" s="260"/>
      <c r="DU123" s="260"/>
      <c r="DV123" s="260"/>
      <c r="DW123" s="260"/>
      <c r="DX123" s="260"/>
      <c r="DY123" s="260"/>
      <c r="DZ123" s="260"/>
      <c r="EA123" s="260"/>
      <c r="EB123" s="260"/>
      <c r="EC123" s="260"/>
      <c r="ED123" s="260"/>
      <c r="EE123" s="260"/>
      <c r="EF123" s="260"/>
      <c r="EG123" s="260"/>
      <c r="EH123" s="260"/>
      <c r="EI123" s="260"/>
      <c r="EJ123" s="260"/>
      <c r="EK123" s="260"/>
      <c r="EL123" s="260"/>
      <c r="EM123" s="260"/>
      <c r="EN123" s="260"/>
      <c r="EO123" s="260"/>
      <c r="EP123" s="260"/>
      <c r="EQ123" s="260"/>
      <c r="ER123" s="260"/>
      <c r="ES123" s="260"/>
      <c r="ET123" s="260"/>
      <c r="EU123" s="260"/>
      <c r="EV123" s="260"/>
      <c r="EW123" s="260"/>
      <c r="EX123" s="260"/>
      <c r="EY123" s="260"/>
      <c r="EZ123" s="260"/>
      <c r="FA123" s="260"/>
      <c r="FB123" s="260"/>
      <c r="FC123" s="260"/>
      <c r="FD123" s="260"/>
      <c r="FE123" s="260"/>
      <c r="FF123" s="260"/>
      <c r="FG123" s="260"/>
      <c r="FH123" s="260"/>
      <c r="FI123" s="260"/>
      <c r="FJ123" s="260"/>
      <c r="FK123" s="260"/>
      <c r="FL123" s="260"/>
      <c r="FM123" s="260"/>
      <c r="FN123" s="260"/>
    </row>
  </sheetData>
  <mergeCells count="2">
    <mergeCell ref="C2:G2"/>
    <mergeCell ref="H2:K2"/>
  </mergeCells>
  <phoneticPr fontId="3"/>
  <pageMargins left="0.78740157480314965" right="0.78740157480314965" top="0.98425196850393704" bottom="0.98425196850393704" header="0.51181102362204722" footer="0.51181102362204722"/>
  <pageSetup paperSize="8" scale="27" fitToWidth="4" orientation="landscape" r:id="rId1"/>
  <headerFooter alignWithMargins="0">
    <oddHeader>&amp;C&amp;A</oddHeader>
    <oddFooter>&amp;C&amp;P</oddFooter>
  </headerFooter>
  <colBreaks count="1" manualBreakCount="1">
    <brk id="3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58CA-2A0E-4086-8F49-5A9F6E2627E0}">
  <sheetPr codeName="Sheet14">
    <pageSetUpPr fitToPage="1"/>
  </sheetPr>
  <dimension ref="A1:FO114"/>
  <sheetViews>
    <sheetView showGridLines="0" view="pageBreakPreview" zoomScaleNormal="100" zoomScaleSheetLayoutView="100" workbookViewId="0"/>
  </sheetViews>
  <sheetFormatPr defaultRowHeight="16.5"/>
  <cols>
    <col min="1" max="1" width="4" style="246" bestFit="1" customWidth="1"/>
    <col min="2" max="2" width="30.75" style="247" customWidth="1"/>
    <col min="3" max="110" width="15.75" style="3" customWidth="1"/>
    <col min="111" max="111" width="12.75" style="3" customWidth="1"/>
    <col min="112" max="112" width="12.375" style="3" bestFit="1" customWidth="1"/>
    <col min="113" max="121" width="9" style="4"/>
    <col min="122" max="327" width="9" style="3"/>
    <col min="328" max="328" width="4" style="3" bestFit="1" customWidth="1"/>
    <col min="329" max="329" width="26.75" style="3" customWidth="1"/>
    <col min="330" max="367" width="12.75" style="3" customWidth="1"/>
    <col min="368" max="369" width="12.375" style="3" bestFit="1" customWidth="1"/>
    <col min="370" max="583" width="9" style="3"/>
    <col min="584" max="584" width="4" style="3" bestFit="1" customWidth="1"/>
    <col min="585" max="585" width="26.75" style="3" customWidth="1"/>
    <col min="586" max="623" width="12.75" style="3" customWidth="1"/>
    <col min="624" max="625" width="12.375" style="3" bestFit="1" customWidth="1"/>
    <col min="626" max="839" width="9" style="3"/>
    <col min="840" max="840" width="4" style="3" bestFit="1" customWidth="1"/>
    <col min="841" max="841" width="26.75" style="3" customWidth="1"/>
    <col min="842" max="879" width="12.75" style="3" customWidth="1"/>
    <col min="880" max="881" width="12.375" style="3" bestFit="1" customWidth="1"/>
    <col min="882" max="1095" width="9" style="3"/>
    <col min="1096" max="1096" width="4" style="3" bestFit="1" customWidth="1"/>
    <col min="1097" max="1097" width="26.75" style="3" customWidth="1"/>
    <col min="1098" max="1135" width="12.75" style="3" customWidth="1"/>
    <col min="1136" max="1137" width="12.375" style="3" bestFit="1" customWidth="1"/>
    <col min="1138" max="1351" width="9" style="3"/>
    <col min="1352" max="1352" width="4" style="3" bestFit="1" customWidth="1"/>
    <col min="1353" max="1353" width="26.75" style="3" customWidth="1"/>
    <col min="1354" max="1391" width="12.75" style="3" customWidth="1"/>
    <col min="1392" max="1393" width="12.375" style="3" bestFit="1" customWidth="1"/>
    <col min="1394" max="1607" width="9" style="3"/>
    <col min="1608" max="1608" width="4" style="3" bestFit="1" customWidth="1"/>
    <col min="1609" max="1609" width="26.75" style="3" customWidth="1"/>
    <col min="1610" max="1647" width="12.75" style="3" customWidth="1"/>
    <col min="1648" max="1649" width="12.375" style="3" bestFit="1" customWidth="1"/>
    <col min="1650" max="1863" width="9" style="3"/>
    <col min="1864" max="1864" width="4" style="3" bestFit="1" customWidth="1"/>
    <col min="1865" max="1865" width="26.75" style="3" customWidth="1"/>
    <col min="1866" max="1903" width="12.75" style="3" customWidth="1"/>
    <col min="1904" max="1905" width="12.375" style="3" bestFit="1" customWidth="1"/>
    <col min="1906" max="2119" width="9" style="3"/>
    <col min="2120" max="2120" width="4" style="3" bestFit="1" customWidth="1"/>
    <col min="2121" max="2121" width="26.75" style="3" customWidth="1"/>
    <col min="2122" max="2159" width="12.75" style="3" customWidth="1"/>
    <col min="2160" max="2161" width="12.375" style="3" bestFit="1" customWidth="1"/>
    <col min="2162" max="2375" width="9" style="3"/>
    <col min="2376" max="2376" width="4" style="3" bestFit="1" customWidth="1"/>
    <col min="2377" max="2377" width="26.75" style="3" customWidth="1"/>
    <col min="2378" max="2415" width="12.75" style="3" customWidth="1"/>
    <col min="2416" max="2417" width="12.375" style="3" bestFit="1" customWidth="1"/>
    <col min="2418" max="2631" width="9" style="3"/>
    <col min="2632" max="2632" width="4" style="3" bestFit="1" customWidth="1"/>
    <col min="2633" max="2633" width="26.75" style="3" customWidth="1"/>
    <col min="2634" max="2671" width="12.75" style="3" customWidth="1"/>
    <col min="2672" max="2673" width="12.375" style="3" bestFit="1" customWidth="1"/>
    <col min="2674" max="2887" width="9" style="3"/>
    <col min="2888" max="2888" width="4" style="3" bestFit="1" customWidth="1"/>
    <col min="2889" max="2889" width="26.75" style="3" customWidth="1"/>
    <col min="2890" max="2927" width="12.75" style="3" customWidth="1"/>
    <col min="2928" max="2929" width="12.375" style="3" bestFit="1" customWidth="1"/>
    <col min="2930" max="3143" width="9" style="3"/>
    <col min="3144" max="3144" width="4" style="3" bestFit="1" customWidth="1"/>
    <col min="3145" max="3145" width="26.75" style="3" customWidth="1"/>
    <col min="3146" max="3183" width="12.75" style="3" customWidth="1"/>
    <col min="3184" max="3185" width="12.375" style="3" bestFit="1" customWidth="1"/>
    <col min="3186" max="3399" width="9" style="3"/>
    <col min="3400" max="3400" width="4" style="3" bestFit="1" customWidth="1"/>
    <col min="3401" max="3401" width="26.75" style="3" customWidth="1"/>
    <col min="3402" max="3439" width="12.75" style="3" customWidth="1"/>
    <col min="3440" max="3441" width="12.375" style="3" bestFit="1" customWidth="1"/>
    <col min="3442" max="3655" width="9" style="3"/>
    <col min="3656" max="3656" width="4" style="3" bestFit="1" customWidth="1"/>
    <col min="3657" max="3657" width="26.75" style="3" customWidth="1"/>
    <col min="3658" max="3695" width="12.75" style="3" customWidth="1"/>
    <col min="3696" max="3697" width="12.375" style="3" bestFit="1" customWidth="1"/>
    <col min="3698" max="3911" width="9" style="3"/>
    <col min="3912" max="3912" width="4" style="3" bestFit="1" customWidth="1"/>
    <col min="3913" max="3913" width="26.75" style="3" customWidth="1"/>
    <col min="3914" max="3951" width="12.75" style="3" customWidth="1"/>
    <col min="3952" max="3953" width="12.375" style="3" bestFit="1" customWidth="1"/>
    <col min="3954" max="4167" width="9" style="3"/>
    <col min="4168" max="4168" width="4" style="3" bestFit="1" customWidth="1"/>
    <col min="4169" max="4169" width="26.75" style="3" customWidth="1"/>
    <col min="4170" max="4207" width="12.75" style="3" customWidth="1"/>
    <col min="4208" max="4209" width="12.375" style="3" bestFit="1" customWidth="1"/>
    <col min="4210" max="4423" width="9" style="3"/>
    <col min="4424" max="4424" width="4" style="3" bestFit="1" customWidth="1"/>
    <col min="4425" max="4425" width="26.75" style="3" customWidth="1"/>
    <col min="4426" max="4463" width="12.75" style="3" customWidth="1"/>
    <col min="4464" max="4465" width="12.375" style="3" bestFit="1" customWidth="1"/>
    <col min="4466" max="4679" width="9" style="3"/>
    <col min="4680" max="4680" width="4" style="3" bestFit="1" customWidth="1"/>
    <col min="4681" max="4681" width="26.75" style="3" customWidth="1"/>
    <col min="4682" max="4719" width="12.75" style="3" customWidth="1"/>
    <col min="4720" max="4721" width="12.375" style="3" bestFit="1" customWidth="1"/>
    <col min="4722" max="4935" width="9" style="3"/>
    <col min="4936" max="4936" width="4" style="3" bestFit="1" customWidth="1"/>
    <col min="4937" max="4937" width="26.75" style="3" customWidth="1"/>
    <col min="4938" max="4975" width="12.75" style="3" customWidth="1"/>
    <col min="4976" max="4977" width="12.375" style="3" bestFit="1" customWidth="1"/>
    <col min="4978" max="5191" width="9" style="3"/>
    <col min="5192" max="5192" width="4" style="3" bestFit="1" customWidth="1"/>
    <col min="5193" max="5193" width="26.75" style="3" customWidth="1"/>
    <col min="5194" max="5231" width="12.75" style="3" customWidth="1"/>
    <col min="5232" max="5233" width="12.375" style="3" bestFit="1" customWidth="1"/>
    <col min="5234" max="5447" width="9" style="3"/>
    <col min="5448" max="5448" width="4" style="3" bestFit="1" customWidth="1"/>
    <col min="5449" max="5449" width="26.75" style="3" customWidth="1"/>
    <col min="5450" max="5487" width="12.75" style="3" customWidth="1"/>
    <col min="5488" max="5489" width="12.375" style="3" bestFit="1" customWidth="1"/>
    <col min="5490" max="5703" width="9" style="3"/>
    <col min="5704" max="5704" width="4" style="3" bestFit="1" customWidth="1"/>
    <col min="5705" max="5705" width="26.75" style="3" customWidth="1"/>
    <col min="5706" max="5743" width="12.75" style="3" customWidth="1"/>
    <col min="5744" max="5745" width="12.375" style="3" bestFit="1" customWidth="1"/>
    <col min="5746" max="5959" width="9" style="3"/>
    <col min="5960" max="5960" width="4" style="3" bestFit="1" customWidth="1"/>
    <col min="5961" max="5961" width="26.75" style="3" customWidth="1"/>
    <col min="5962" max="5999" width="12.75" style="3" customWidth="1"/>
    <col min="6000" max="6001" width="12.375" style="3" bestFit="1" customWidth="1"/>
    <col min="6002" max="6215" width="9" style="3"/>
    <col min="6216" max="6216" width="4" style="3" bestFit="1" customWidth="1"/>
    <col min="6217" max="6217" width="26.75" style="3" customWidth="1"/>
    <col min="6218" max="6255" width="12.75" style="3" customWidth="1"/>
    <col min="6256" max="6257" width="12.375" style="3" bestFit="1" customWidth="1"/>
    <col min="6258" max="6471" width="9" style="3"/>
    <col min="6472" max="6472" width="4" style="3" bestFit="1" customWidth="1"/>
    <col min="6473" max="6473" width="26.75" style="3" customWidth="1"/>
    <col min="6474" max="6511" width="12.75" style="3" customWidth="1"/>
    <col min="6512" max="6513" width="12.375" style="3" bestFit="1" customWidth="1"/>
    <col min="6514" max="6727" width="9" style="3"/>
    <col min="6728" max="6728" width="4" style="3" bestFit="1" customWidth="1"/>
    <col min="6729" max="6729" width="26.75" style="3" customWidth="1"/>
    <col min="6730" max="6767" width="12.75" style="3" customWidth="1"/>
    <col min="6768" max="6769" width="12.375" style="3" bestFit="1" customWidth="1"/>
    <col min="6770" max="6983" width="9" style="3"/>
    <col min="6984" max="6984" width="4" style="3" bestFit="1" customWidth="1"/>
    <col min="6985" max="6985" width="26.75" style="3" customWidth="1"/>
    <col min="6986" max="7023" width="12.75" style="3" customWidth="1"/>
    <col min="7024" max="7025" width="12.375" style="3" bestFit="1" customWidth="1"/>
    <col min="7026" max="7239" width="9" style="3"/>
    <col min="7240" max="7240" width="4" style="3" bestFit="1" customWidth="1"/>
    <col min="7241" max="7241" width="26.75" style="3" customWidth="1"/>
    <col min="7242" max="7279" width="12.75" style="3" customWidth="1"/>
    <col min="7280" max="7281" width="12.375" style="3" bestFit="1" customWidth="1"/>
    <col min="7282" max="7495" width="9" style="3"/>
    <col min="7496" max="7496" width="4" style="3" bestFit="1" customWidth="1"/>
    <col min="7497" max="7497" width="26.75" style="3" customWidth="1"/>
    <col min="7498" max="7535" width="12.75" style="3" customWidth="1"/>
    <col min="7536" max="7537" width="12.375" style="3" bestFit="1" customWidth="1"/>
    <col min="7538" max="7751" width="9" style="3"/>
    <col min="7752" max="7752" width="4" style="3" bestFit="1" customWidth="1"/>
    <col min="7753" max="7753" width="26.75" style="3" customWidth="1"/>
    <col min="7754" max="7791" width="12.75" style="3" customWidth="1"/>
    <col min="7792" max="7793" width="12.375" style="3" bestFit="1" customWidth="1"/>
    <col min="7794" max="8007" width="9" style="3"/>
    <col min="8008" max="8008" width="4" style="3" bestFit="1" customWidth="1"/>
    <col min="8009" max="8009" width="26.75" style="3" customWidth="1"/>
    <col min="8010" max="8047" width="12.75" style="3" customWidth="1"/>
    <col min="8048" max="8049" width="12.375" style="3" bestFit="1" customWidth="1"/>
    <col min="8050" max="8263" width="9" style="3"/>
    <col min="8264" max="8264" width="4" style="3" bestFit="1" customWidth="1"/>
    <col min="8265" max="8265" width="26.75" style="3" customWidth="1"/>
    <col min="8266" max="8303" width="12.75" style="3" customWidth="1"/>
    <col min="8304" max="8305" width="12.375" style="3" bestFit="1" customWidth="1"/>
    <col min="8306" max="8519" width="9" style="3"/>
    <col min="8520" max="8520" width="4" style="3" bestFit="1" customWidth="1"/>
    <col min="8521" max="8521" width="26.75" style="3" customWidth="1"/>
    <col min="8522" max="8559" width="12.75" style="3" customWidth="1"/>
    <col min="8560" max="8561" width="12.375" style="3" bestFit="1" customWidth="1"/>
    <col min="8562" max="8775" width="9" style="3"/>
    <col min="8776" max="8776" width="4" style="3" bestFit="1" customWidth="1"/>
    <col min="8777" max="8777" width="26.75" style="3" customWidth="1"/>
    <col min="8778" max="8815" width="12.75" style="3" customWidth="1"/>
    <col min="8816" max="8817" width="12.375" style="3" bestFit="1" customWidth="1"/>
    <col min="8818" max="9031" width="9" style="3"/>
    <col min="9032" max="9032" width="4" style="3" bestFit="1" customWidth="1"/>
    <col min="9033" max="9033" width="26.75" style="3" customWidth="1"/>
    <col min="9034" max="9071" width="12.75" style="3" customWidth="1"/>
    <col min="9072" max="9073" width="12.375" style="3" bestFit="1" customWidth="1"/>
    <col min="9074" max="9287" width="9" style="3"/>
    <col min="9288" max="9288" width="4" style="3" bestFit="1" customWidth="1"/>
    <col min="9289" max="9289" width="26.75" style="3" customWidth="1"/>
    <col min="9290" max="9327" width="12.75" style="3" customWidth="1"/>
    <col min="9328" max="9329" width="12.375" style="3" bestFit="1" customWidth="1"/>
    <col min="9330" max="9543" width="9" style="3"/>
    <col min="9544" max="9544" width="4" style="3" bestFit="1" customWidth="1"/>
    <col min="9545" max="9545" width="26.75" style="3" customWidth="1"/>
    <col min="9546" max="9583" width="12.75" style="3" customWidth="1"/>
    <col min="9584" max="9585" width="12.375" style="3" bestFit="1" customWidth="1"/>
    <col min="9586" max="9799" width="9" style="3"/>
    <col min="9800" max="9800" width="4" style="3" bestFit="1" customWidth="1"/>
    <col min="9801" max="9801" width="26.75" style="3" customWidth="1"/>
    <col min="9802" max="9839" width="12.75" style="3" customWidth="1"/>
    <col min="9840" max="9841" width="12.375" style="3" bestFit="1" customWidth="1"/>
    <col min="9842" max="10055" width="9" style="3"/>
    <col min="10056" max="10056" width="4" style="3" bestFit="1" customWidth="1"/>
    <col min="10057" max="10057" width="26.75" style="3" customWidth="1"/>
    <col min="10058" max="10095" width="12.75" style="3" customWidth="1"/>
    <col min="10096" max="10097" width="12.375" style="3" bestFit="1" customWidth="1"/>
    <col min="10098" max="10311" width="9" style="3"/>
    <col min="10312" max="10312" width="4" style="3" bestFit="1" customWidth="1"/>
    <col min="10313" max="10313" width="26.75" style="3" customWidth="1"/>
    <col min="10314" max="10351" width="12.75" style="3" customWidth="1"/>
    <col min="10352" max="10353" width="12.375" style="3" bestFit="1" customWidth="1"/>
    <col min="10354" max="10567" width="9" style="3"/>
    <col min="10568" max="10568" width="4" style="3" bestFit="1" customWidth="1"/>
    <col min="10569" max="10569" width="26.75" style="3" customWidth="1"/>
    <col min="10570" max="10607" width="12.75" style="3" customWidth="1"/>
    <col min="10608" max="10609" width="12.375" style="3" bestFit="1" customWidth="1"/>
    <col min="10610" max="10823" width="9" style="3"/>
    <col min="10824" max="10824" width="4" style="3" bestFit="1" customWidth="1"/>
    <col min="10825" max="10825" width="26.75" style="3" customWidth="1"/>
    <col min="10826" max="10863" width="12.75" style="3" customWidth="1"/>
    <col min="10864" max="10865" width="12.375" style="3" bestFit="1" customWidth="1"/>
    <col min="10866" max="11079" width="9" style="3"/>
    <col min="11080" max="11080" width="4" style="3" bestFit="1" customWidth="1"/>
    <col min="11081" max="11081" width="26.75" style="3" customWidth="1"/>
    <col min="11082" max="11119" width="12.75" style="3" customWidth="1"/>
    <col min="11120" max="11121" width="12.375" style="3" bestFit="1" customWidth="1"/>
    <col min="11122" max="11335" width="9" style="3"/>
    <col min="11336" max="11336" width="4" style="3" bestFit="1" customWidth="1"/>
    <col min="11337" max="11337" width="26.75" style="3" customWidth="1"/>
    <col min="11338" max="11375" width="12.75" style="3" customWidth="1"/>
    <col min="11376" max="11377" width="12.375" style="3" bestFit="1" customWidth="1"/>
    <col min="11378" max="11591" width="9" style="3"/>
    <col min="11592" max="11592" width="4" style="3" bestFit="1" customWidth="1"/>
    <col min="11593" max="11593" width="26.75" style="3" customWidth="1"/>
    <col min="11594" max="11631" width="12.75" style="3" customWidth="1"/>
    <col min="11632" max="11633" width="12.375" style="3" bestFit="1" customWidth="1"/>
    <col min="11634" max="11847" width="9" style="3"/>
    <col min="11848" max="11848" width="4" style="3" bestFit="1" customWidth="1"/>
    <col min="11849" max="11849" width="26.75" style="3" customWidth="1"/>
    <col min="11850" max="11887" width="12.75" style="3" customWidth="1"/>
    <col min="11888" max="11889" width="12.375" style="3" bestFit="1" customWidth="1"/>
    <col min="11890" max="12103" width="9" style="3"/>
    <col min="12104" max="12104" width="4" style="3" bestFit="1" customWidth="1"/>
    <col min="12105" max="12105" width="26.75" style="3" customWidth="1"/>
    <col min="12106" max="12143" width="12.75" style="3" customWidth="1"/>
    <col min="12144" max="12145" width="12.375" style="3" bestFit="1" customWidth="1"/>
    <col min="12146" max="12359" width="9" style="3"/>
    <col min="12360" max="12360" width="4" style="3" bestFit="1" customWidth="1"/>
    <col min="12361" max="12361" width="26.75" style="3" customWidth="1"/>
    <col min="12362" max="12399" width="12.75" style="3" customWidth="1"/>
    <col min="12400" max="12401" width="12.375" style="3" bestFit="1" customWidth="1"/>
    <col min="12402" max="12615" width="9" style="3"/>
    <col min="12616" max="12616" width="4" style="3" bestFit="1" customWidth="1"/>
    <col min="12617" max="12617" width="26.75" style="3" customWidth="1"/>
    <col min="12618" max="12655" width="12.75" style="3" customWidth="1"/>
    <col min="12656" max="12657" width="12.375" style="3" bestFit="1" customWidth="1"/>
    <col min="12658" max="12871" width="9" style="3"/>
    <col min="12872" max="12872" width="4" style="3" bestFit="1" customWidth="1"/>
    <col min="12873" max="12873" width="26.75" style="3" customWidth="1"/>
    <col min="12874" max="12911" width="12.75" style="3" customWidth="1"/>
    <col min="12912" max="12913" width="12.375" style="3" bestFit="1" customWidth="1"/>
    <col min="12914" max="13127" width="9" style="3"/>
    <col min="13128" max="13128" width="4" style="3" bestFit="1" customWidth="1"/>
    <col min="13129" max="13129" width="26.75" style="3" customWidth="1"/>
    <col min="13130" max="13167" width="12.75" style="3" customWidth="1"/>
    <col min="13168" max="13169" width="12.375" style="3" bestFit="1" customWidth="1"/>
    <col min="13170" max="13383" width="9" style="3"/>
    <col min="13384" max="13384" width="4" style="3" bestFit="1" customWidth="1"/>
    <col min="13385" max="13385" width="26.75" style="3" customWidth="1"/>
    <col min="13386" max="13423" width="12.75" style="3" customWidth="1"/>
    <col min="13424" max="13425" width="12.375" style="3" bestFit="1" customWidth="1"/>
    <col min="13426" max="13639" width="9" style="3"/>
    <col min="13640" max="13640" width="4" style="3" bestFit="1" customWidth="1"/>
    <col min="13641" max="13641" width="26.75" style="3" customWidth="1"/>
    <col min="13642" max="13679" width="12.75" style="3" customWidth="1"/>
    <col min="13680" max="13681" width="12.375" style="3" bestFit="1" customWidth="1"/>
    <col min="13682" max="13895" width="9" style="3"/>
    <col min="13896" max="13896" width="4" style="3" bestFit="1" customWidth="1"/>
    <col min="13897" max="13897" width="26.75" style="3" customWidth="1"/>
    <col min="13898" max="13935" width="12.75" style="3" customWidth="1"/>
    <col min="13936" max="13937" width="12.375" style="3" bestFit="1" customWidth="1"/>
    <col min="13938" max="14151" width="9" style="3"/>
    <col min="14152" max="14152" width="4" style="3" bestFit="1" customWidth="1"/>
    <col min="14153" max="14153" width="26.75" style="3" customWidth="1"/>
    <col min="14154" max="14191" width="12.75" style="3" customWidth="1"/>
    <col min="14192" max="14193" width="12.375" style="3" bestFit="1" customWidth="1"/>
    <col min="14194" max="14407" width="9" style="3"/>
    <col min="14408" max="14408" width="4" style="3" bestFit="1" customWidth="1"/>
    <col min="14409" max="14409" width="26.75" style="3" customWidth="1"/>
    <col min="14410" max="14447" width="12.75" style="3" customWidth="1"/>
    <col min="14448" max="14449" width="12.375" style="3" bestFit="1" customWidth="1"/>
    <col min="14450" max="14663" width="9" style="3"/>
    <col min="14664" max="14664" width="4" style="3" bestFit="1" customWidth="1"/>
    <col min="14665" max="14665" width="26.75" style="3" customWidth="1"/>
    <col min="14666" max="14703" width="12.75" style="3" customWidth="1"/>
    <col min="14704" max="14705" width="12.375" style="3" bestFit="1" customWidth="1"/>
    <col min="14706" max="14919" width="9" style="3"/>
    <col min="14920" max="14920" width="4" style="3" bestFit="1" customWidth="1"/>
    <col min="14921" max="14921" width="26.75" style="3" customWidth="1"/>
    <col min="14922" max="14959" width="12.75" style="3" customWidth="1"/>
    <col min="14960" max="14961" width="12.375" style="3" bestFit="1" customWidth="1"/>
    <col min="14962" max="15175" width="9" style="3"/>
    <col min="15176" max="15176" width="4" style="3" bestFit="1" customWidth="1"/>
    <col min="15177" max="15177" width="26.75" style="3" customWidth="1"/>
    <col min="15178" max="15215" width="12.75" style="3" customWidth="1"/>
    <col min="15216" max="15217" width="12.375" style="3" bestFit="1" customWidth="1"/>
    <col min="15218" max="15431" width="9" style="3"/>
    <col min="15432" max="15432" width="4" style="3" bestFit="1" customWidth="1"/>
    <col min="15433" max="15433" width="26.75" style="3" customWidth="1"/>
    <col min="15434" max="15471" width="12.75" style="3" customWidth="1"/>
    <col min="15472" max="15473" width="12.375" style="3" bestFit="1" customWidth="1"/>
    <col min="15474" max="15687" width="9" style="3"/>
    <col min="15688" max="15688" width="4" style="3" bestFit="1" customWidth="1"/>
    <col min="15689" max="15689" width="26.75" style="3" customWidth="1"/>
    <col min="15690" max="15727" width="12.75" style="3" customWidth="1"/>
    <col min="15728" max="15729" width="12.375" style="3" bestFit="1" customWidth="1"/>
    <col min="15730" max="15943" width="9" style="3"/>
    <col min="15944" max="15944" width="4" style="3" bestFit="1" customWidth="1"/>
    <col min="15945" max="15945" width="26.75" style="3" customWidth="1"/>
    <col min="15946" max="15983" width="12.75" style="3" customWidth="1"/>
    <col min="15984" max="15985" width="12.375" style="3" bestFit="1" customWidth="1"/>
    <col min="15986" max="16199" width="9" style="3"/>
    <col min="16200" max="16200" width="4" style="3" bestFit="1" customWidth="1"/>
    <col min="16201" max="16201" width="26.75" style="3" customWidth="1"/>
    <col min="16202" max="16239" width="12.75" style="3" customWidth="1"/>
    <col min="16240" max="16241" width="12.375" style="3" bestFit="1" customWidth="1"/>
    <col min="16242" max="16384" width="9" style="3"/>
  </cols>
  <sheetData>
    <row r="1" spans="1:171" ht="12" customHeight="1"/>
    <row r="2" spans="1:171" ht="31.15" customHeight="1">
      <c r="C2" s="651" t="s">
        <v>538</v>
      </c>
      <c r="D2" s="651"/>
      <c r="E2" s="651"/>
      <c r="F2" s="651"/>
      <c r="G2" s="651"/>
      <c r="H2" s="651" t="s" ph="1">
        <v>403</v>
      </c>
      <c r="I2" s="651" ph="1"/>
      <c r="J2" s="651" ph="1"/>
      <c r="K2" s="651" ph="1"/>
      <c r="L2" s="651" ph="1"/>
      <c r="M2" s="651" ph="1"/>
      <c r="N2" s="651" ph="1"/>
    </row>
    <row r="3" spans="1:171" ht="16.899999999999999" customHeight="1"/>
    <row r="4" spans="1:171" s="246" customFormat="1" ht="17.45" customHeight="1">
      <c r="A4" s="248"/>
      <c r="B4" s="249"/>
      <c r="C4" s="250" t="s">
        <v>101</v>
      </c>
      <c r="D4" s="251" t="s">
        <v>269</v>
      </c>
      <c r="E4" s="251" t="s">
        <v>267</v>
      </c>
      <c r="F4" s="251" t="s">
        <v>265</v>
      </c>
      <c r="G4" s="251" t="s">
        <v>99</v>
      </c>
      <c r="H4" s="251" t="s">
        <v>263</v>
      </c>
      <c r="I4" s="251" t="s">
        <v>261</v>
      </c>
      <c r="J4" s="251" t="s">
        <v>97</v>
      </c>
      <c r="K4" s="251" t="s">
        <v>259</v>
      </c>
      <c r="L4" s="251" t="s">
        <v>257</v>
      </c>
      <c r="M4" s="251" t="s">
        <v>255</v>
      </c>
      <c r="N4" s="251" t="s">
        <v>253</v>
      </c>
      <c r="O4" s="251" t="s">
        <v>95</v>
      </c>
      <c r="P4" s="251" t="s">
        <v>251</v>
      </c>
      <c r="Q4" s="251" t="s">
        <v>249</v>
      </c>
      <c r="R4" s="251" t="s">
        <v>247</v>
      </c>
      <c r="S4" s="251" t="s">
        <v>245</v>
      </c>
      <c r="T4" s="251" t="s">
        <v>243</v>
      </c>
      <c r="U4" s="251" t="s">
        <v>241</v>
      </c>
      <c r="V4" s="251" t="s">
        <v>239</v>
      </c>
      <c r="W4" s="251" t="s">
        <v>237</v>
      </c>
      <c r="X4" s="251" t="s">
        <v>235</v>
      </c>
      <c r="Y4" s="251" t="s">
        <v>233</v>
      </c>
      <c r="Z4" s="251" t="s">
        <v>231</v>
      </c>
      <c r="AA4" s="251" t="s">
        <v>229</v>
      </c>
      <c r="AB4" s="251" t="s">
        <v>93</v>
      </c>
      <c r="AC4" s="251" t="s">
        <v>84</v>
      </c>
      <c r="AD4" s="251" t="s">
        <v>227</v>
      </c>
      <c r="AE4" s="251" t="s">
        <v>225</v>
      </c>
      <c r="AF4" s="251" t="s">
        <v>223</v>
      </c>
      <c r="AG4" s="251" t="s">
        <v>91</v>
      </c>
      <c r="AH4" s="251" t="s">
        <v>221</v>
      </c>
      <c r="AI4" s="251" t="s">
        <v>219</v>
      </c>
      <c r="AJ4" s="251" t="s">
        <v>89</v>
      </c>
      <c r="AK4" s="251" t="s">
        <v>217</v>
      </c>
      <c r="AL4" s="251" t="s">
        <v>215</v>
      </c>
      <c r="AM4" s="251" t="s">
        <v>213</v>
      </c>
      <c r="AN4" s="251" t="s">
        <v>211</v>
      </c>
      <c r="AO4" s="251" t="s">
        <v>209</v>
      </c>
      <c r="AP4" s="251" t="s">
        <v>207</v>
      </c>
      <c r="AQ4" s="251" t="s">
        <v>205</v>
      </c>
      <c r="AR4" s="251" t="s">
        <v>203</v>
      </c>
      <c r="AS4" s="251" t="s">
        <v>201</v>
      </c>
      <c r="AT4" s="251" t="s">
        <v>199</v>
      </c>
      <c r="AU4" s="251" t="s">
        <v>198</v>
      </c>
      <c r="AV4" s="251" t="s">
        <v>197</v>
      </c>
      <c r="AW4" s="251" t="s">
        <v>196</v>
      </c>
      <c r="AX4" s="251" t="s">
        <v>194</v>
      </c>
      <c r="AY4" s="251" t="s">
        <v>192</v>
      </c>
      <c r="AZ4" s="251" t="s">
        <v>190</v>
      </c>
      <c r="BA4" s="251" t="s">
        <v>188</v>
      </c>
      <c r="BB4" s="251" t="s">
        <v>186</v>
      </c>
      <c r="BC4" s="251" t="s">
        <v>184</v>
      </c>
      <c r="BD4" s="251" t="s">
        <v>182</v>
      </c>
      <c r="BE4" s="251" t="s">
        <v>180</v>
      </c>
      <c r="BF4" s="251" t="s">
        <v>178</v>
      </c>
      <c r="BG4" s="251" t="s">
        <v>176</v>
      </c>
      <c r="BH4" s="251" t="s">
        <v>174</v>
      </c>
      <c r="BI4" s="251" t="s">
        <v>172</v>
      </c>
      <c r="BJ4" s="251" t="s">
        <v>87</v>
      </c>
      <c r="BK4" s="251" t="s">
        <v>170</v>
      </c>
      <c r="BL4" s="251" t="s">
        <v>168</v>
      </c>
      <c r="BM4" s="251" t="s">
        <v>166</v>
      </c>
      <c r="BN4" s="251" t="s">
        <v>164</v>
      </c>
      <c r="BO4" s="251" t="s">
        <v>162</v>
      </c>
      <c r="BP4" s="251" t="s">
        <v>160</v>
      </c>
      <c r="BQ4" s="251" t="s">
        <v>159</v>
      </c>
      <c r="BR4" s="251" t="s">
        <v>157</v>
      </c>
      <c r="BS4" s="251" t="s">
        <v>156</v>
      </c>
      <c r="BT4" s="251" t="s">
        <v>155</v>
      </c>
      <c r="BU4" s="251" t="s">
        <v>154</v>
      </c>
      <c r="BV4" s="251" t="s">
        <v>153</v>
      </c>
      <c r="BW4" s="251" t="s">
        <v>151</v>
      </c>
      <c r="BX4" s="251" t="s">
        <v>149</v>
      </c>
      <c r="BY4" s="251" t="s">
        <v>82</v>
      </c>
      <c r="BZ4" s="251" t="s">
        <v>80</v>
      </c>
      <c r="CA4" s="251" t="s">
        <v>147</v>
      </c>
      <c r="CB4" s="251" t="s">
        <v>78</v>
      </c>
      <c r="CC4" s="251" t="s">
        <v>76</v>
      </c>
      <c r="CD4" s="251" t="s">
        <v>145</v>
      </c>
      <c r="CE4" s="251" t="s">
        <v>143</v>
      </c>
      <c r="CF4" s="251" t="s">
        <v>74</v>
      </c>
      <c r="CG4" s="251" t="s">
        <v>141</v>
      </c>
      <c r="CH4" s="251" t="s">
        <v>139</v>
      </c>
      <c r="CI4" s="251" t="s">
        <v>137</v>
      </c>
      <c r="CJ4" s="251" t="s">
        <v>135</v>
      </c>
      <c r="CK4" s="251" t="s">
        <v>133</v>
      </c>
      <c r="CL4" s="251" t="s">
        <v>131</v>
      </c>
      <c r="CM4" s="251" t="s">
        <v>129</v>
      </c>
      <c r="CN4" s="251" t="s">
        <v>68</v>
      </c>
      <c r="CO4" s="251" t="s">
        <v>128</v>
      </c>
      <c r="CP4" s="251" t="s">
        <v>126</v>
      </c>
      <c r="CQ4" s="251" t="s">
        <v>124</v>
      </c>
      <c r="CR4" s="251" t="s">
        <v>122</v>
      </c>
      <c r="CS4" s="251" t="s">
        <v>120</v>
      </c>
      <c r="CT4" s="251" t="s">
        <v>118</v>
      </c>
      <c r="CU4" s="251" t="s">
        <v>72</v>
      </c>
      <c r="CV4" s="251" t="s">
        <v>117</v>
      </c>
      <c r="CW4" s="251" t="s">
        <v>115</v>
      </c>
      <c r="CX4" s="251" t="s">
        <v>113</v>
      </c>
      <c r="CY4" s="251" t="s">
        <v>105</v>
      </c>
      <c r="CZ4" s="251" t="s">
        <v>103</v>
      </c>
      <c r="DA4" s="251" t="s">
        <v>66</v>
      </c>
      <c r="DB4" s="251" t="s">
        <v>64</v>
      </c>
      <c r="DC4" s="251" t="s">
        <v>385</v>
      </c>
      <c r="DD4" s="251" t="s">
        <v>109</v>
      </c>
      <c r="DE4" s="251" t="s">
        <v>107</v>
      </c>
      <c r="DF4" s="251" t="s">
        <v>106</v>
      </c>
      <c r="DG4" s="270"/>
    </row>
    <row r="5" spans="1:171" s="255" customFormat="1" ht="35.450000000000003" customHeight="1">
      <c r="A5" s="252" t="s">
        <v>391</v>
      </c>
      <c r="B5" s="253" t="s">
        <v>392</v>
      </c>
      <c r="C5" s="254" t="s">
        <v>100</v>
      </c>
      <c r="D5" s="254" t="s">
        <v>268</v>
      </c>
      <c r="E5" s="254" t="s">
        <v>266</v>
      </c>
      <c r="F5" s="254" t="s">
        <v>264</v>
      </c>
      <c r="G5" s="254" t="s">
        <v>98</v>
      </c>
      <c r="H5" s="254" t="s">
        <v>262</v>
      </c>
      <c r="I5" s="254" t="s">
        <v>260</v>
      </c>
      <c r="J5" s="254" t="s">
        <v>96</v>
      </c>
      <c r="K5" s="254" t="s">
        <v>258</v>
      </c>
      <c r="L5" s="254" t="s">
        <v>256</v>
      </c>
      <c r="M5" s="254" t="s">
        <v>254</v>
      </c>
      <c r="N5" s="254" t="s">
        <v>252</v>
      </c>
      <c r="O5" s="254" t="s">
        <v>94</v>
      </c>
      <c r="P5" s="254" t="s">
        <v>250</v>
      </c>
      <c r="Q5" s="254" t="s">
        <v>248</v>
      </c>
      <c r="R5" s="254" t="s">
        <v>246</v>
      </c>
      <c r="S5" s="254" t="s">
        <v>244</v>
      </c>
      <c r="T5" s="254" t="s">
        <v>242</v>
      </c>
      <c r="U5" s="254" t="s">
        <v>240</v>
      </c>
      <c r="V5" s="254" t="s">
        <v>238</v>
      </c>
      <c r="W5" s="254" t="s">
        <v>236</v>
      </c>
      <c r="X5" s="254" t="s">
        <v>234</v>
      </c>
      <c r="Y5" s="254" t="s">
        <v>232</v>
      </c>
      <c r="Z5" s="254" t="s">
        <v>230</v>
      </c>
      <c r="AA5" s="254" t="s">
        <v>228</v>
      </c>
      <c r="AB5" s="254" t="s">
        <v>92</v>
      </c>
      <c r="AC5" s="254" t="s">
        <v>83</v>
      </c>
      <c r="AD5" s="254" t="s">
        <v>226</v>
      </c>
      <c r="AE5" s="254" t="s">
        <v>224</v>
      </c>
      <c r="AF5" s="254" t="s">
        <v>222</v>
      </c>
      <c r="AG5" s="254" t="s">
        <v>90</v>
      </c>
      <c r="AH5" s="254" t="s">
        <v>220</v>
      </c>
      <c r="AI5" s="254" t="s">
        <v>218</v>
      </c>
      <c r="AJ5" s="254" t="s">
        <v>88</v>
      </c>
      <c r="AK5" s="254" t="s">
        <v>216</v>
      </c>
      <c r="AL5" s="254" t="s">
        <v>214</v>
      </c>
      <c r="AM5" s="254" t="s">
        <v>212</v>
      </c>
      <c r="AN5" s="254" t="s">
        <v>210</v>
      </c>
      <c r="AO5" s="254" t="s">
        <v>208</v>
      </c>
      <c r="AP5" s="254" t="s">
        <v>206</v>
      </c>
      <c r="AQ5" s="254" t="s">
        <v>204</v>
      </c>
      <c r="AR5" s="254" t="s">
        <v>202</v>
      </c>
      <c r="AS5" s="254" t="s">
        <v>200</v>
      </c>
      <c r="AT5" s="254" t="s">
        <v>18</v>
      </c>
      <c r="AU5" s="254" t="s">
        <v>19</v>
      </c>
      <c r="AV5" s="254" t="s">
        <v>20</v>
      </c>
      <c r="AW5" s="254" t="s">
        <v>195</v>
      </c>
      <c r="AX5" s="254" t="s">
        <v>193</v>
      </c>
      <c r="AY5" s="254" t="s">
        <v>191</v>
      </c>
      <c r="AZ5" s="254" t="s">
        <v>189</v>
      </c>
      <c r="BA5" s="254" t="s">
        <v>187</v>
      </c>
      <c r="BB5" s="254" t="s">
        <v>185</v>
      </c>
      <c r="BC5" s="254" t="s">
        <v>183</v>
      </c>
      <c r="BD5" s="254" t="s">
        <v>181</v>
      </c>
      <c r="BE5" s="254" t="s">
        <v>179</v>
      </c>
      <c r="BF5" s="254" t="s">
        <v>177</v>
      </c>
      <c r="BG5" s="254" t="s">
        <v>175</v>
      </c>
      <c r="BH5" s="254" t="s">
        <v>173</v>
      </c>
      <c r="BI5" s="254" t="s">
        <v>171</v>
      </c>
      <c r="BJ5" s="254" t="s">
        <v>21</v>
      </c>
      <c r="BK5" s="254" t="s">
        <v>169</v>
      </c>
      <c r="BL5" s="254" t="s">
        <v>167</v>
      </c>
      <c r="BM5" s="254" t="s">
        <v>165</v>
      </c>
      <c r="BN5" s="254" t="s">
        <v>163</v>
      </c>
      <c r="BO5" s="254" t="s">
        <v>161</v>
      </c>
      <c r="BP5" s="254" t="s">
        <v>384</v>
      </c>
      <c r="BQ5" s="254" t="s">
        <v>158</v>
      </c>
      <c r="BR5" s="254" t="s">
        <v>22</v>
      </c>
      <c r="BS5" s="254" t="s">
        <v>23</v>
      </c>
      <c r="BT5" s="254" t="s">
        <v>24</v>
      </c>
      <c r="BU5" s="254" t="s">
        <v>25</v>
      </c>
      <c r="BV5" s="254" t="s">
        <v>152</v>
      </c>
      <c r="BW5" s="254" t="s">
        <v>150</v>
      </c>
      <c r="BX5" s="254" t="s">
        <v>148</v>
      </c>
      <c r="BY5" s="254" t="s">
        <v>81</v>
      </c>
      <c r="BZ5" s="254" t="s">
        <v>79</v>
      </c>
      <c r="CA5" s="254" t="s">
        <v>146</v>
      </c>
      <c r="CB5" s="254" t="s">
        <v>77</v>
      </c>
      <c r="CC5" s="254" t="s">
        <v>75</v>
      </c>
      <c r="CD5" s="254" t="s">
        <v>144</v>
      </c>
      <c r="CE5" s="254" t="s">
        <v>142</v>
      </c>
      <c r="CF5" s="254" t="s">
        <v>73</v>
      </c>
      <c r="CG5" s="254" t="s">
        <v>140</v>
      </c>
      <c r="CH5" s="254" t="s">
        <v>138</v>
      </c>
      <c r="CI5" s="254" t="s">
        <v>136</v>
      </c>
      <c r="CJ5" s="254" t="s">
        <v>134</v>
      </c>
      <c r="CK5" s="254" t="s">
        <v>132</v>
      </c>
      <c r="CL5" s="254" t="s">
        <v>130</v>
      </c>
      <c r="CM5" s="254" t="s">
        <v>26</v>
      </c>
      <c r="CN5" s="254" t="s">
        <v>67</v>
      </c>
      <c r="CO5" s="254" t="s">
        <v>127</v>
      </c>
      <c r="CP5" s="254" t="s">
        <v>125</v>
      </c>
      <c r="CQ5" s="254" t="s">
        <v>123</v>
      </c>
      <c r="CR5" s="254" t="s">
        <v>121</v>
      </c>
      <c r="CS5" s="254" t="s">
        <v>119</v>
      </c>
      <c r="CT5" s="254" t="s">
        <v>27</v>
      </c>
      <c r="CU5" s="254" t="s">
        <v>71</v>
      </c>
      <c r="CV5" s="254" t="s">
        <v>116</v>
      </c>
      <c r="CW5" s="254" t="s">
        <v>114</v>
      </c>
      <c r="CX5" s="254" t="s">
        <v>112</v>
      </c>
      <c r="CY5" s="254" t="s">
        <v>104</v>
      </c>
      <c r="CZ5" s="254" t="s">
        <v>102</v>
      </c>
      <c r="DA5" s="254" t="s">
        <v>65</v>
      </c>
      <c r="DB5" s="254" t="s">
        <v>63</v>
      </c>
      <c r="DC5" s="254" t="s">
        <v>386</v>
      </c>
      <c r="DD5" s="254" t="s">
        <v>108</v>
      </c>
      <c r="DE5" s="254" t="s">
        <v>28</v>
      </c>
      <c r="DF5" s="254" t="s">
        <v>29</v>
      </c>
      <c r="DG5" s="271"/>
    </row>
    <row r="6" spans="1:171" ht="19.899999999999999" customHeight="1">
      <c r="A6" s="256" t="s">
        <v>101</v>
      </c>
      <c r="B6" s="257" t="s">
        <v>100</v>
      </c>
      <c r="C6" s="258">
        <v>1.0012035025039576</v>
      </c>
      <c r="D6" s="258">
        <v>2.4395079420109736E-3</v>
      </c>
      <c r="E6" s="258">
        <v>3.4640305915029459E-4</v>
      </c>
      <c r="F6" s="258">
        <v>5.6033450872767978E-5</v>
      </c>
      <c r="G6" s="258">
        <v>3.1897848284942632E-5</v>
      </c>
      <c r="H6" s="258">
        <v>0</v>
      </c>
      <c r="I6" s="258">
        <v>9.8827024002471893E-7</v>
      </c>
      <c r="J6" s="258">
        <v>5.9492776163373633E-3</v>
      </c>
      <c r="K6" s="258">
        <v>1.6891820680110048E-3</v>
      </c>
      <c r="L6" s="258">
        <v>8.4278903602149503E-3</v>
      </c>
      <c r="M6" s="258">
        <v>0</v>
      </c>
      <c r="N6" s="258">
        <v>6.5095230912964885E-4</v>
      </c>
      <c r="O6" s="258">
        <v>7.920244448057327E-5</v>
      </c>
      <c r="P6" s="258">
        <v>5.3806450508442635E-6</v>
      </c>
      <c r="Q6" s="258">
        <v>1.3661797704895141E-6</v>
      </c>
      <c r="R6" s="258">
        <v>7.5697185507493688E-5</v>
      </c>
      <c r="S6" s="258">
        <v>4.7232450285276357E-6</v>
      </c>
      <c r="T6" s="258">
        <v>1.7592349909563333E-6</v>
      </c>
      <c r="U6" s="258">
        <v>1.0333162402367893E-6</v>
      </c>
      <c r="V6" s="258">
        <v>1.1191706792210464E-6</v>
      </c>
      <c r="W6" s="258">
        <v>3.6187503485451754E-7</v>
      </c>
      <c r="X6" s="258">
        <v>5.131579433530686E-6</v>
      </c>
      <c r="Y6" s="258">
        <v>9.015699331816538E-7</v>
      </c>
      <c r="Z6" s="258">
        <v>3.2561453865711909E-5</v>
      </c>
      <c r="AA6" s="258">
        <v>1.2527585201331439E-4</v>
      </c>
      <c r="AB6" s="258">
        <v>4.2107608411579318E-5</v>
      </c>
      <c r="AC6" s="258">
        <v>8.0174614525598864E-8</v>
      </c>
      <c r="AD6" s="258">
        <v>3.7944675463226092E-7</v>
      </c>
      <c r="AE6" s="258">
        <v>5.6767659765402019E-7</v>
      </c>
      <c r="AF6" s="258">
        <v>6.0851639312694834E-4</v>
      </c>
      <c r="AG6" s="258">
        <v>3.2079794181240671E-5</v>
      </c>
      <c r="AH6" s="258">
        <v>9.8672107545040778E-7</v>
      </c>
      <c r="AI6" s="258">
        <v>7.2648789229301566E-7</v>
      </c>
      <c r="AJ6" s="258">
        <v>1.3973359787407019E-6</v>
      </c>
      <c r="AK6" s="258">
        <v>7.8498352459658674E-5</v>
      </c>
      <c r="AL6" s="258">
        <v>3.2132920538245391E-7</v>
      </c>
      <c r="AM6" s="258">
        <v>4.0843219146824333E-7</v>
      </c>
      <c r="AN6" s="258">
        <v>5.2515536786115791E-7</v>
      </c>
      <c r="AO6" s="258">
        <v>3.2728523935942573E-7</v>
      </c>
      <c r="AP6" s="258">
        <v>1.3753661123324959E-7</v>
      </c>
      <c r="AQ6" s="258">
        <v>1.2033913959100831E-6</v>
      </c>
      <c r="AR6" s="258">
        <v>5.8032711627238216E-7</v>
      </c>
      <c r="AS6" s="258">
        <v>4.451973068699146E-7</v>
      </c>
      <c r="AT6" s="258">
        <v>9.1792451468831678E-7</v>
      </c>
      <c r="AU6" s="258">
        <v>1.106087996682061E-6</v>
      </c>
      <c r="AV6" s="258">
        <v>1.4359483395284433E-6</v>
      </c>
      <c r="AW6" s="258">
        <v>8.0662181027165327E-7</v>
      </c>
      <c r="AX6" s="258">
        <v>6.0801096808555861E-7</v>
      </c>
      <c r="AY6" s="258">
        <v>1.1292658505466299E-6</v>
      </c>
      <c r="AZ6" s="258">
        <v>1.2057081236067887E-6</v>
      </c>
      <c r="BA6" s="258">
        <v>3.8710151888182569E-7</v>
      </c>
      <c r="BB6" s="258">
        <v>8.3551506291874825E-7</v>
      </c>
      <c r="BC6" s="258">
        <v>1.178907383099127E-6</v>
      </c>
      <c r="BD6" s="258">
        <v>5.1083618437029349E-7</v>
      </c>
      <c r="BE6" s="258">
        <v>1.4293127477038001E-6</v>
      </c>
      <c r="BF6" s="258">
        <v>2.141552971555193E-6</v>
      </c>
      <c r="BG6" s="258">
        <v>1.8892880518269409E-6</v>
      </c>
      <c r="BH6" s="258">
        <v>2.3708725718261322E-6</v>
      </c>
      <c r="BI6" s="258">
        <v>1.4644079363013236E-6</v>
      </c>
      <c r="BJ6" s="258">
        <v>1.094013224151234E-4</v>
      </c>
      <c r="BK6" s="258">
        <v>9.2049035897082542E-7</v>
      </c>
      <c r="BL6" s="258">
        <v>2.6195610383251673E-5</v>
      </c>
      <c r="BM6" s="258">
        <v>1.4567614186615416E-6</v>
      </c>
      <c r="BN6" s="258">
        <v>7.2356583046164852E-5</v>
      </c>
      <c r="BO6" s="258">
        <v>7.4907506068897257E-5</v>
      </c>
      <c r="BP6" s="258">
        <v>3.6715799093800188E-7</v>
      </c>
      <c r="BQ6" s="258">
        <v>7.4618800092098457E-7</v>
      </c>
      <c r="BR6" s="258">
        <v>1.2001802390449651E-6</v>
      </c>
      <c r="BS6" s="258">
        <v>2.4082500760216125E-6</v>
      </c>
      <c r="BT6" s="258">
        <v>5.8547418197016052E-6</v>
      </c>
      <c r="BU6" s="258">
        <v>4.6893819339903751E-7</v>
      </c>
      <c r="BV6" s="258">
        <v>3.7094954653420136E-7</v>
      </c>
      <c r="BW6" s="258">
        <v>3.4248429340925121E-7</v>
      </c>
      <c r="BX6" s="258">
        <v>3.4943907647569552E-7</v>
      </c>
      <c r="BY6" s="258">
        <v>6.7977153581177437E-7</v>
      </c>
      <c r="BZ6" s="258">
        <v>5.4390846440013518E-7</v>
      </c>
      <c r="CA6" s="258">
        <v>1.8012223618171838E-6</v>
      </c>
      <c r="CB6" s="258">
        <v>4.5272489302996915E-7</v>
      </c>
      <c r="CC6" s="258">
        <v>0</v>
      </c>
      <c r="CD6" s="258">
        <v>4.4809364228912815E-7</v>
      </c>
      <c r="CE6" s="258">
        <v>6.9358826636588098E-7</v>
      </c>
      <c r="CF6" s="258">
        <v>8.8774976518692555E-7</v>
      </c>
      <c r="CG6" s="258">
        <v>2.0029681300994874E-7</v>
      </c>
      <c r="CH6" s="258">
        <v>7.8830292874502886E-7</v>
      </c>
      <c r="CI6" s="258">
        <v>4.0213415154646542E-6</v>
      </c>
      <c r="CJ6" s="258">
        <v>6.9014980794339111E-7</v>
      </c>
      <c r="CK6" s="258">
        <v>7.1885763926424175E-7</v>
      </c>
      <c r="CL6" s="258">
        <v>5.7864838442268276E-6</v>
      </c>
      <c r="CM6" s="258">
        <v>1.8400249369409581E-6</v>
      </c>
      <c r="CN6" s="258">
        <v>4.9876094275820882E-5</v>
      </c>
      <c r="CO6" s="258">
        <v>1.920138847024519E-5</v>
      </c>
      <c r="CP6" s="258">
        <v>3.3177721243401609E-5</v>
      </c>
      <c r="CQ6" s="258">
        <v>1.2104078511159718E-6</v>
      </c>
      <c r="CR6" s="258">
        <v>1.208526972885105E-4</v>
      </c>
      <c r="CS6" s="258">
        <v>1.7331578813740362E-4</v>
      </c>
      <c r="CT6" s="258">
        <v>8.6443870248437358E-5</v>
      </c>
      <c r="CU6" s="258">
        <v>2.5456811989998811E-6</v>
      </c>
      <c r="CV6" s="258">
        <v>2.0099765396074695E-6</v>
      </c>
      <c r="CW6" s="258">
        <v>2.9602844518457059E-6</v>
      </c>
      <c r="CX6" s="258">
        <v>7.2101939640846439E-7</v>
      </c>
      <c r="CY6" s="258">
        <v>6.8258368601003356E-4</v>
      </c>
      <c r="CZ6" s="258">
        <v>8.3205437227451442E-4</v>
      </c>
      <c r="DA6" s="258">
        <v>6.8216761845217658E-6</v>
      </c>
      <c r="DB6" s="258">
        <v>1.1107775504565448E-4</v>
      </c>
      <c r="DC6" s="258">
        <v>9.0644822504835923E-5</v>
      </c>
      <c r="DD6" s="258">
        <v>1.27436663390264E-4</v>
      </c>
      <c r="DE6" s="258">
        <v>6.0531299787591184E-6</v>
      </c>
      <c r="DF6" s="259">
        <v>2.4789659444504534E-6</v>
      </c>
      <c r="DG6" s="272"/>
      <c r="DH6" s="260"/>
      <c r="DI6" s="3"/>
      <c r="DJ6" s="3"/>
      <c r="DK6" s="3"/>
      <c r="DL6" s="3"/>
      <c r="DM6" s="3"/>
      <c r="DN6" s="3"/>
      <c r="DO6" s="3"/>
      <c r="DP6" s="3"/>
      <c r="DQ6" s="3"/>
      <c r="DR6" s="260"/>
      <c r="DS6" s="260"/>
      <c r="DT6" s="260"/>
      <c r="DU6" s="260"/>
      <c r="DV6" s="260"/>
      <c r="DW6" s="260"/>
      <c r="DX6" s="260"/>
      <c r="DY6" s="260"/>
      <c r="DZ6" s="260"/>
      <c r="EA6" s="260"/>
      <c r="EB6" s="260"/>
      <c r="EC6" s="260"/>
      <c r="ED6" s="260"/>
      <c r="EE6" s="260"/>
      <c r="EF6" s="260"/>
      <c r="EG6" s="260"/>
      <c r="EH6" s="260"/>
      <c r="EI6" s="260"/>
      <c r="EJ6" s="260"/>
      <c r="EK6" s="260"/>
      <c r="EL6" s="260"/>
      <c r="EM6" s="260"/>
      <c r="EN6" s="260"/>
      <c r="EO6" s="260"/>
      <c r="EP6" s="260"/>
      <c r="EQ6" s="260"/>
      <c r="ER6" s="260"/>
      <c r="ES6" s="260"/>
      <c r="ET6" s="260"/>
      <c r="EU6" s="260"/>
      <c r="EV6" s="260"/>
      <c r="EW6" s="260"/>
      <c r="EX6" s="260"/>
      <c r="EY6" s="260"/>
      <c r="EZ6" s="260"/>
      <c r="FA6" s="260"/>
      <c r="FB6" s="260"/>
      <c r="FC6" s="260"/>
      <c r="FD6" s="260"/>
      <c r="FE6" s="260"/>
      <c r="FF6" s="260"/>
      <c r="FG6" s="260"/>
      <c r="FH6" s="260"/>
      <c r="FI6" s="260"/>
      <c r="FJ6" s="260"/>
      <c r="FK6" s="260"/>
      <c r="FL6" s="260"/>
      <c r="FM6" s="260"/>
      <c r="FN6" s="260"/>
      <c r="FO6" s="260"/>
    </row>
    <row r="7" spans="1:171" ht="19.899999999999999" customHeight="1">
      <c r="A7" s="261" t="s">
        <v>269</v>
      </c>
      <c r="B7" s="262" t="s">
        <v>268</v>
      </c>
      <c r="C7" s="263">
        <v>2.8237414801468417E-4</v>
      </c>
      <c r="D7" s="258">
        <v>1.0022955423348205</v>
      </c>
      <c r="E7" s="258">
        <v>2.5597172330938337E-3</v>
      </c>
      <c r="F7" s="258">
        <v>2.4470939100299445E-5</v>
      </c>
      <c r="G7" s="258">
        <v>1.8196643467175241E-5</v>
      </c>
      <c r="H7" s="258">
        <v>0</v>
      </c>
      <c r="I7" s="258">
        <v>2.0127042783031986E-7</v>
      </c>
      <c r="J7" s="258">
        <v>5.6397582480531595E-3</v>
      </c>
      <c r="K7" s="258">
        <v>9.3822194927808673E-5</v>
      </c>
      <c r="L7" s="258">
        <v>4.5246186570084898E-4</v>
      </c>
      <c r="M7" s="258">
        <v>0</v>
      </c>
      <c r="N7" s="258">
        <v>7.7180760946683922E-5</v>
      </c>
      <c r="O7" s="258">
        <v>2.5244327617127008E-5</v>
      </c>
      <c r="P7" s="258">
        <v>3.060806698937427E-6</v>
      </c>
      <c r="Q7" s="258">
        <v>3.8749143850084191E-7</v>
      </c>
      <c r="R7" s="258">
        <v>7.3914192718521569E-6</v>
      </c>
      <c r="S7" s="258">
        <v>7.393973210185841E-7</v>
      </c>
      <c r="T7" s="258">
        <v>3.5166504666837475E-7</v>
      </c>
      <c r="U7" s="258">
        <v>4.3596625446644299E-5</v>
      </c>
      <c r="V7" s="258">
        <v>5.8430592568734263E-7</v>
      </c>
      <c r="W7" s="258">
        <v>1.049659408616585E-7</v>
      </c>
      <c r="X7" s="258">
        <v>2.9357142691480504E-6</v>
      </c>
      <c r="Y7" s="258">
        <v>4.1280360779965331E-7</v>
      </c>
      <c r="Z7" s="258">
        <v>3.9400735402430318E-7</v>
      </c>
      <c r="AA7" s="258">
        <v>1.7671570673347693E-5</v>
      </c>
      <c r="AB7" s="258">
        <v>2.4525641872772642E-5</v>
      </c>
      <c r="AC7" s="258">
        <v>1.9874702950918152E-8</v>
      </c>
      <c r="AD7" s="258">
        <v>9.9549209207599428E-8</v>
      </c>
      <c r="AE7" s="258">
        <v>1.2817613845029602E-7</v>
      </c>
      <c r="AF7" s="258">
        <v>4.7957516191849577E-7</v>
      </c>
      <c r="AG7" s="258">
        <v>1.4222194624170384E-3</v>
      </c>
      <c r="AH7" s="258">
        <v>3.114180286338344E-7</v>
      </c>
      <c r="AI7" s="258">
        <v>8.9737623665396964E-8</v>
      </c>
      <c r="AJ7" s="258">
        <v>7.9984254632240627E-7</v>
      </c>
      <c r="AK7" s="258">
        <v>7.9127622396087321E-7</v>
      </c>
      <c r="AL7" s="258">
        <v>-1.3154217895034765E-8</v>
      </c>
      <c r="AM7" s="258">
        <v>1.6813573538635031E-8</v>
      </c>
      <c r="AN7" s="258">
        <v>9.1674736323336405E-8</v>
      </c>
      <c r="AO7" s="258">
        <v>1.5080062768004323E-8</v>
      </c>
      <c r="AP7" s="258">
        <v>7.6063747659763102E-9</v>
      </c>
      <c r="AQ7" s="258">
        <v>7.6982593781982155E-8</v>
      </c>
      <c r="AR7" s="258">
        <v>1.009136101583662E-7</v>
      </c>
      <c r="AS7" s="258">
        <v>7.1459831173213223E-8</v>
      </c>
      <c r="AT7" s="258">
        <v>4.0893001578319452E-8</v>
      </c>
      <c r="AU7" s="258">
        <v>8.0908877050477662E-8</v>
      </c>
      <c r="AV7" s="258">
        <v>2.2583612470094169E-7</v>
      </c>
      <c r="AW7" s="258">
        <v>8.4588462949881327E-8</v>
      </c>
      <c r="AX7" s="258">
        <v>1.3187353363911572E-7</v>
      </c>
      <c r="AY7" s="258">
        <v>8.0487000879008532E-8</v>
      </c>
      <c r="AZ7" s="258">
        <v>9.9971776992447671E-8</v>
      </c>
      <c r="BA7" s="258">
        <v>5.6138777186008656E-8</v>
      </c>
      <c r="BB7" s="258">
        <v>8.6971835160607032E-8</v>
      </c>
      <c r="BC7" s="258">
        <v>1.3640574153167631E-7</v>
      </c>
      <c r="BD7" s="258">
        <v>8.7117558312284039E-8</v>
      </c>
      <c r="BE7" s="258">
        <v>7.7457499745441761E-8</v>
      </c>
      <c r="BF7" s="258">
        <v>8.8680169345519881E-8</v>
      </c>
      <c r="BG7" s="258">
        <v>1.4117854245672186E-7</v>
      </c>
      <c r="BH7" s="258">
        <v>2.8468325773184217E-7</v>
      </c>
      <c r="BI7" s="258">
        <v>1.034401540379906E-7</v>
      </c>
      <c r="BJ7" s="258">
        <v>1.1321453476505638E-5</v>
      </c>
      <c r="BK7" s="258">
        <v>3.5700544877072266E-8</v>
      </c>
      <c r="BL7" s="258">
        <v>1.0441429107813955E-7</v>
      </c>
      <c r="BM7" s="258">
        <v>1.1095972847840294E-7</v>
      </c>
      <c r="BN7" s="258">
        <v>8.3941873190831177E-8</v>
      </c>
      <c r="BO7" s="258">
        <v>8.3104758651239188E-8</v>
      </c>
      <c r="BP7" s="258">
        <v>4.5335797068962287E-8</v>
      </c>
      <c r="BQ7" s="258">
        <v>4.522564698314152E-7</v>
      </c>
      <c r="BR7" s="258">
        <v>7.6848039038474338E-8</v>
      </c>
      <c r="BS7" s="258">
        <v>1.0687910829640443E-7</v>
      </c>
      <c r="BT7" s="258">
        <v>4.1211603077185429E-8</v>
      </c>
      <c r="BU7" s="258">
        <v>4.2439603345368258E-8</v>
      </c>
      <c r="BV7" s="258">
        <v>3.5739663973098485E-8</v>
      </c>
      <c r="BW7" s="258">
        <v>2.9061762783114011E-8</v>
      </c>
      <c r="BX7" s="258">
        <v>1.0216216347280158E-8</v>
      </c>
      <c r="BY7" s="258">
        <v>1.4344245696757496E-7</v>
      </c>
      <c r="BZ7" s="258">
        <v>3.2570686934050879E-8</v>
      </c>
      <c r="CA7" s="258">
        <v>5.0080704848827283E-8</v>
      </c>
      <c r="CB7" s="258">
        <v>3.4716652398653007E-8</v>
      </c>
      <c r="CC7" s="258">
        <v>0</v>
      </c>
      <c r="CD7" s="258">
        <v>3.9841637957748915E-8</v>
      </c>
      <c r="CE7" s="258">
        <v>5.4235713919487452E-8</v>
      </c>
      <c r="CF7" s="258">
        <v>8.5514874951544519E-8</v>
      </c>
      <c r="CG7" s="258">
        <v>4.6199475713356595E-8</v>
      </c>
      <c r="CH7" s="258">
        <v>2.0205396116251122E-7</v>
      </c>
      <c r="CI7" s="258">
        <v>1.035970371935843E-7</v>
      </c>
      <c r="CJ7" s="258">
        <v>1.2045427179125739E-7</v>
      </c>
      <c r="CK7" s="258">
        <v>1.6643224080343866E-7</v>
      </c>
      <c r="CL7" s="258">
        <v>1.6949740454874845E-7</v>
      </c>
      <c r="CM7" s="258">
        <v>1.0480657584563365E-6</v>
      </c>
      <c r="CN7" s="258">
        <v>1.9999365521213038E-5</v>
      </c>
      <c r="CO7" s="258">
        <v>7.8170805093223647E-5</v>
      </c>
      <c r="CP7" s="258">
        <v>1.2391844679894025E-5</v>
      </c>
      <c r="CQ7" s="258">
        <v>2.1177576402772545E-7</v>
      </c>
      <c r="CR7" s="258">
        <v>5.5379339451588311E-5</v>
      </c>
      <c r="CS7" s="258">
        <v>8.5019532565794721E-5</v>
      </c>
      <c r="CT7" s="258">
        <v>2.4067545500767129E-6</v>
      </c>
      <c r="CU7" s="258">
        <v>9.6405002948001673E-8</v>
      </c>
      <c r="CV7" s="258">
        <v>8.0060646608561757E-8</v>
      </c>
      <c r="CW7" s="258">
        <v>6.2503440677009766E-8</v>
      </c>
      <c r="CX7" s="258">
        <v>1.0654666301741079E-7</v>
      </c>
      <c r="CY7" s="258">
        <v>2.3700393054199798E-4</v>
      </c>
      <c r="CZ7" s="258">
        <v>5.0319066759252774E-4</v>
      </c>
      <c r="DA7" s="258">
        <v>3.1245389750816124E-7</v>
      </c>
      <c r="DB7" s="258">
        <v>5.741411078653932E-7</v>
      </c>
      <c r="DC7" s="258">
        <v>2.9602664375295118E-7</v>
      </c>
      <c r="DD7" s="258">
        <v>1.4790582202808357E-5</v>
      </c>
      <c r="DE7" s="258">
        <v>5.785865754456817E-7</v>
      </c>
      <c r="DF7" s="259">
        <v>3.1796932026543641E-7</v>
      </c>
      <c r="DG7" s="272"/>
      <c r="DH7" s="260"/>
      <c r="DI7" s="3"/>
      <c r="DJ7" s="3"/>
      <c r="DK7" s="3"/>
      <c r="DL7" s="3"/>
      <c r="DM7" s="3"/>
      <c r="DN7" s="3"/>
      <c r="DO7" s="3"/>
      <c r="DP7" s="3"/>
      <c r="DQ7" s="3"/>
      <c r="DR7" s="260"/>
      <c r="DS7" s="260"/>
      <c r="DT7" s="260"/>
      <c r="DU7" s="260"/>
      <c r="DV7" s="260"/>
      <c r="DW7" s="260"/>
      <c r="DX7" s="260"/>
      <c r="DY7" s="260"/>
      <c r="DZ7" s="260"/>
      <c r="EA7" s="260"/>
      <c r="EB7" s="260"/>
      <c r="EC7" s="260"/>
      <c r="ED7" s="260"/>
      <c r="EE7" s="260"/>
      <c r="EF7" s="260"/>
      <c r="EG7" s="260"/>
      <c r="EH7" s="260"/>
      <c r="EI7" s="260"/>
      <c r="EJ7" s="260"/>
      <c r="EK7" s="260"/>
      <c r="EL7" s="260"/>
      <c r="EM7" s="260"/>
      <c r="EN7" s="260"/>
      <c r="EO7" s="260"/>
      <c r="EP7" s="260"/>
      <c r="EQ7" s="260"/>
      <c r="ER7" s="260"/>
      <c r="ES7" s="260"/>
      <c r="ET7" s="260"/>
      <c r="EU7" s="260"/>
      <c r="EV7" s="260"/>
      <c r="EW7" s="260"/>
      <c r="EX7" s="260"/>
      <c r="EY7" s="260"/>
      <c r="EZ7" s="260"/>
      <c r="FA7" s="260"/>
      <c r="FB7" s="260"/>
      <c r="FC7" s="260"/>
      <c r="FD7" s="260"/>
      <c r="FE7" s="260"/>
      <c r="FF7" s="260"/>
      <c r="FG7" s="260"/>
      <c r="FH7" s="260"/>
      <c r="FI7" s="260"/>
      <c r="FJ7" s="260"/>
      <c r="FK7" s="260"/>
      <c r="FL7" s="260"/>
      <c r="FM7" s="260"/>
      <c r="FN7" s="260"/>
      <c r="FO7" s="260"/>
    </row>
    <row r="8" spans="1:171" ht="19.899999999999999" customHeight="1">
      <c r="A8" s="261" t="s">
        <v>267</v>
      </c>
      <c r="B8" s="262" t="s">
        <v>266</v>
      </c>
      <c r="C8" s="263">
        <v>3.2994123047408379E-3</v>
      </c>
      <c r="D8" s="258">
        <v>2.1874397659326851E-3</v>
      </c>
      <c r="E8" s="258">
        <v>1.000006707216357</v>
      </c>
      <c r="F8" s="258">
        <v>2.3783072921278289E-7</v>
      </c>
      <c r="G8" s="258">
        <v>1.4466505553501152E-7</v>
      </c>
      <c r="H8" s="258">
        <v>0</v>
      </c>
      <c r="I8" s="258">
        <v>3.6938299081455997E-9</v>
      </c>
      <c r="J8" s="258">
        <v>3.1865025820391026E-5</v>
      </c>
      <c r="K8" s="258">
        <v>5.7695807359577688E-6</v>
      </c>
      <c r="L8" s="258">
        <v>2.8752328858123128E-5</v>
      </c>
      <c r="M8" s="258">
        <v>0</v>
      </c>
      <c r="N8" s="258">
        <v>2.3126017888552083E-6</v>
      </c>
      <c r="O8" s="258">
        <v>3.1585035732501293E-7</v>
      </c>
      <c r="P8" s="258">
        <v>2.4383777058083994E-8</v>
      </c>
      <c r="Q8" s="258">
        <v>5.3438996169082467E-9</v>
      </c>
      <c r="R8" s="258">
        <v>2.6548156236595409E-7</v>
      </c>
      <c r="S8" s="258">
        <v>1.7170056764967941E-8</v>
      </c>
      <c r="T8" s="258">
        <v>6.5610496312964125E-9</v>
      </c>
      <c r="U8" s="258">
        <v>9.820156643721237E-8</v>
      </c>
      <c r="V8" s="258">
        <v>4.9580014156874316E-9</v>
      </c>
      <c r="W8" s="258">
        <v>1.4205568435178756E-9</v>
      </c>
      <c r="X8" s="258">
        <v>2.3291145152822124E-8</v>
      </c>
      <c r="Y8" s="258">
        <v>3.8681268556302001E-9</v>
      </c>
      <c r="Z8" s="258">
        <v>1.0814128541737082E-7</v>
      </c>
      <c r="AA8" s="258">
        <v>4.5118825685739378E-7</v>
      </c>
      <c r="AB8" s="258">
        <v>1.9206635065402076E-7</v>
      </c>
      <c r="AC8" s="258">
        <v>3.0737772675187545E-10</v>
      </c>
      <c r="AD8" s="258">
        <v>1.4666745267218545E-9</v>
      </c>
      <c r="AE8" s="258">
        <v>2.1491071157801623E-9</v>
      </c>
      <c r="AF8" s="258">
        <v>2.0060026667425494E-6</v>
      </c>
      <c r="AG8" s="258">
        <v>3.1981865574097992E-6</v>
      </c>
      <c r="AH8" s="258">
        <v>3.9282317741384917E-9</v>
      </c>
      <c r="AI8" s="258">
        <v>2.5887826931816741E-9</v>
      </c>
      <c r="AJ8" s="258">
        <v>6.3431747153849229E-9</v>
      </c>
      <c r="AK8" s="258">
        <v>2.6035951895742573E-7</v>
      </c>
      <c r="AL8" s="258">
        <v>1.0301233892959497E-9</v>
      </c>
      <c r="AM8" s="258">
        <v>1.3822754610879472E-9</v>
      </c>
      <c r="AN8" s="258">
        <v>1.9296377324023902E-9</v>
      </c>
      <c r="AO8" s="258">
        <v>1.1111404439557353E-9</v>
      </c>
      <c r="AP8" s="258">
        <v>4.6969954244292166E-10</v>
      </c>
      <c r="AQ8" s="258">
        <v>4.132365407847403E-9</v>
      </c>
      <c r="AR8" s="258">
        <v>2.1315085326277316E-9</v>
      </c>
      <c r="AS8" s="258">
        <v>1.6222337741259789E-9</v>
      </c>
      <c r="AT8" s="258">
        <v>3.1133261266239268E-9</v>
      </c>
      <c r="AU8" s="258">
        <v>3.8203043119376082E-9</v>
      </c>
      <c r="AV8" s="258">
        <v>5.2222703795816783E-9</v>
      </c>
      <c r="AW8" s="258">
        <v>2.8416141786189311E-9</v>
      </c>
      <c r="AX8" s="258">
        <v>2.2900417842902551E-9</v>
      </c>
      <c r="AY8" s="258">
        <v>3.8957541369756748E-9</v>
      </c>
      <c r="AZ8" s="258">
        <v>4.1899865609940224E-9</v>
      </c>
      <c r="BA8" s="258">
        <v>1.3975035952549073E-9</v>
      </c>
      <c r="BB8" s="258">
        <v>2.9419950496479354E-9</v>
      </c>
      <c r="BC8" s="258">
        <v>4.1809049942386521E-9</v>
      </c>
      <c r="BD8" s="258">
        <v>1.8725492386514347E-9</v>
      </c>
      <c r="BE8" s="258">
        <v>4.8777711663763412E-9</v>
      </c>
      <c r="BF8" s="258">
        <v>7.2488864279386765E-9</v>
      </c>
      <c r="BG8" s="258">
        <v>6.5318686698247934E-9</v>
      </c>
      <c r="BH8" s="258">
        <v>8.4306473889523904E-9</v>
      </c>
      <c r="BI8" s="258">
        <v>5.0499009082109939E-9</v>
      </c>
      <c r="BJ8" s="258">
        <v>3.850765716068026E-7</v>
      </c>
      <c r="BK8" s="258">
        <v>3.1104896223591514E-9</v>
      </c>
      <c r="BL8" s="258">
        <v>8.6537200234877234E-8</v>
      </c>
      <c r="BM8" s="258">
        <v>5.0410575517476668E-9</v>
      </c>
      <c r="BN8" s="258">
        <v>2.385853793439572E-7</v>
      </c>
      <c r="BO8" s="258">
        <v>2.4698842438661296E-7</v>
      </c>
      <c r="BP8" s="258">
        <v>1.3083028880281555E-9</v>
      </c>
      <c r="BQ8" s="258">
        <v>3.4419560617990792E-9</v>
      </c>
      <c r="BR8" s="258">
        <v>4.1214926050908641E-9</v>
      </c>
      <c r="BS8" s="258">
        <v>8.1671808048533658E-9</v>
      </c>
      <c r="BT8" s="258">
        <v>1.9380007309100015E-8</v>
      </c>
      <c r="BU8" s="258">
        <v>1.6373541403869098E-9</v>
      </c>
      <c r="BV8" s="258">
        <v>1.2999294974269289E-9</v>
      </c>
      <c r="BW8" s="258">
        <v>1.1916207442426985E-9</v>
      </c>
      <c r="BX8" s="258">
        <v>1.1735576379091048E-9</v>
      </c>
      <c r="BY8" s="258">
        <v>2.5516364574745659E-9</v>
      </c>
      <c r="BZ8" s="258">
        <v>1.8629095849823768E-9</v>
      </c>
      <c r="CA8" s="258">
        <v>6.0436228324932533E-9</v>
      </c>
      <c r="CB8" s="258">
        <v>1.5671411578520401E-9</v>
      </c>
      <c r="CC8" s="258">
        <v>0</v>
      </c>
      <c r="CD8" s="258">
        <v>1.5630257828633624E-9</v>
      </c>
      <c r="CE8" s="258">
        <v>2.4031881941940396E-9</v>
      </c>
      <c r="CF8" s="258">
        <v>3.1109316390988401E-9</v>
      </c>
      <c r="CG8" s="258">
        <v>7.6040116991368228E-10</v>
      </c>
      <c r="CH8" s="258">
        <v>3.0366747416195796E-9</v>
      </c>
      <c r="CI8" s="258">
        <v>1.347491108941826E-8</v>
      </c>
      <c r="CJ8" s="258">
        <v>2.5358453784230957E-9</v>
      </c>
      <c r="CK8" s="258">
        <v>2.7304078680688233E-9</v>
      </c>
      <c r="CL8" s="258">
        <v>1.9434054680471526E-8</v>
      </c>
      <c r="CM8" s="258">
        <v>8.3415000588473383E-9</v>
      </c>
      <c r="CN8" s="258">
        <v>2.0782023096790103E-7</v>
      </c>
      <c r="CO8" s="258">
        <v>2.3324079052896045E-7</v>
      </c>
      <c r="CP8" s="258">
        <v>1.3626000746828407E-7</v>
      </c>
      <c r="CQ8" s="258">
        <v>4.448579146321243E-9</v>
      </c>
      <c r="CR8" s="258">
        <v>5.1860687084407822E-7</v>
      </c>
      <c r="CS8" s="258">
        <v>7.5591394057243534E-7</v>
      </c>
      <c r="CT8" s="258">
        <v>2.9005138601801155E-7</v>
      </c>
      <c r="CU8" s="258">
        <v>8.5972183945277181E-9</v>
      </c>
      <c r="CV8" s="258">
        <v>6.7966216810690409E-9</v>
      </c>
      <c r="CW8" s="258">
        <v>9.8895509460795753E-9</v>
      </c>
      <c r="CX8" s="258">
        <v>2.6073146650470924E-9</v>
      </c>
      <c r="CY8" s="258">
        <v>2.764343077243393E-6</v>
      </c>
      <c r="CZ8" s="258">
        <v>3.8356232695760881E-6</v>
      </c>
      <c r="DA8" s="258">
        <v>2.315568663669694E-8</v>
      </c>
      <c r="DB8" s="258">
        <v>3.6723106777963808E-7</v>
      </c>
      <c r="DC8" s="258">
        <v>2.9930323299456693E-7</v>
      </c>
      <c r="DD8" s="258">
        <v>4.5204331771370242E-7</v>
      </c>
      <c r="DE8" s="258">
        <v>2.1202136961577458E-8</v>
      </c>
      <c r="DF8" s="259">
        <v>8.8591745619812466E-9</v>
      </c>
      <c r="DG8" s="272"/>
      <c r="DH8" s="260"/>
      <c r="DI8" s="3"/>
      <c r="DJ8" s="3"/>
      <c r="DK8" s="3"/>
      <c r="DL8" s="3"/>
      <c r="DM8" s="3"/>
      <c r="DN8" s="3"/>
      <c r="DO8" s="3"/>
      <c r="DP8" s="3"/>
      <c r="DQ8" s="3"/>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c r="FO8" s="260"/>
    </row>
    <row r="9" spans="1:171" ht="19.899999999999999" customHeight="1">
      <c r="A9" s="261" t="s">
        <v>265</v>
      </c>
      <c r="B9" s="262" t="s">
        <v>264</v>
      </c>
      <c r="C9" s="263">
        <v>7.1462008827435285E-5</v>
      </c>
      <c r="D9" s="258">
        <v>2.7186571952858141E-6</v>
      </c>
      <c r="E9" s="258">
        <v>3.0593002362528048E-7</v>
      </c>
      <c r="F9" s="258">
        <v>1.0058472513323591</v>
      </c>
      <c r="G9" s="258">
        <v>6.4192657952384701E-7</v>
      </c>
      <c r="H9" s="258">
        <v>0</v>
      </c>
      <c r="I9" s="258">
        <v>4.3490423055220301E-7</v>
      </c>
      <c r="J9" s="258">
        <v>3.0768477875097384E-5</v>
      </c>
      <c r="K9" s="258">
        <v>7.8654764480497982E-7</v>
      </c>
      <c r="L9" s="258">
        <v>1.155096263625273E-5</v>
      </c>
      <c r="M9" s="258">
        <v>0</v>
      </c>
      <c r="N9" s="258">
        <v>4.2400650541211321E-7</v>
      </c>
      <c r="O9" s="258">
        <v>3.0987643115798228E-7</v>
      </c>
      <c r="P9" s="258">
        <v>3.1629599006914423E-3</v>
      </c>
      <c r="Q9" s="258">
        <v>3.8777181897294486E-5</v>
      </c>
      <c r="R9" s="258">
        <v>3.2396241463986671E-7</v>
      </c>
      <c r="S9" s="258">
        <v>1.5004178782258807E-6</v>
      </c>
      <c r="T9" s="258">
        <v>3.4190963940207546E-7</v>
      </c>
      <c r="U9" s="258">
        <v>4.5992097248101644E-7</v>
      </c>
      <c r="V9" s="258">
        <v>1.3495486816958521E-5</v>
      </c>
      <c r="W9" s="258">
        <v>1.6783463289550812E-7</v>
      </c>
      <c r="X9" s="258">
        <v>4.2787344202692387E-7</v>
      </c>
      <c r="Y9" s="258">
        <v>2.9514019270731506E-7</v>
      </c>
      <c r="Z9" s="258">
        <v>4.4939103686285635E-7</v>
      </c>
      <c r="AA9" s="258">
        <v>4.4880947195255466E-7</v>
      </c>
      <c r="AB9" s="258">
        <v>2.4601373187158453E-5</v>
      </c>
      <c r="AC9" s="258">
        <v>3.0806149216741758E-8</v>
      </c>
      <c r="AD9" s="258">
        <v>1.753807760115997E-7</v>
      </c>
      <c r="AE9" s="258">
        <v>2.8614715874367711E-7</v>
      </c>
      <c r="AF9" s="258">
        <v>3.9742714717971822E-7</v>
      </c>
      <c r="AG9" s="258">
        <v>4.5680687070219664E-5</v>
      </c>
      <c r="AH9" s="258">
        <v>2.1575195737629216E-6</v>
      </c>
      <c r="AI9" s="258">
        <v>2.5671640627519637E-7</v>
      </c>
      <c r="AJ9" s="258">
        <v>5.5652582450506195E-6</v>
      </c>
      <c r="AK9" s="258">
        <v>5.6188912122155174E-7</v>
      </c>
      <c r="AL9" s="258">
        <v>1.7243638263174338E-7</v>
      </c>
      <c r="AM9" s="258">
        <v>2.3430064269387176E-7</v>
      </c>
      <c r="AN9" s="258">
        <v>4.5939587323688723E-7</v>
      </c>
      <c r="AO9" s="258">
        <v>1.2365080013389636E-7</v>
      </c>
      <c r="AP9" s="258">
        <v>1.2340366940329843E-7</v>
      </c>
      <c r="AQ9" s="258">
        <v>5.2106261754002437E-7</v>
      </c>
      <c r="AR9" s="258">
        <v>7.9090100936292278E-7</v>
      </c>
      <c r="AS9" s="258">
        <v>2.6543678850231258E-7</v>
      </c>
      <c r="AT9" s="258">
        <v>1.2717419094115339E-7</v>
      </c>
      <c r="AU9" s="258">
        <v>1.2359159947439596E-7</v>
      </c>
      <c r="AV9" s="258">
        <v>4.6328645788601671E-7</v>
      </c>
      <c r="AW9" s="258">
        <v>1.7150342700548513E-7</v>
      </c>
      <c r="AX9" s="258">
        <v>2.7058352759405249E-7</v>
      </c>
      <c r="AY9" s="258">
        <v>1.8177065305472013E-7</v>
      </c>
      <c r="AZ9" s="258">
        <v>2.3814005616595756E-7</v>
      </c>
      <c r="BA9" s="258">
        <v>9.5697544229076422E-8</v>
      </c>
      <c r="BB9" s="258">
        <v>3.3245356208178224E-7</v>
      </c>
      <c r="BC9" s="258">
        <v>1.6647103776972609E-7</v>
      </c>
      <c r="BD9" s="258">
        <v>1.6449754848815361E-7</v>
      </c>
      <c r="BE9" s="258">
        <v>1.2089078000853824E-7</v>
      </c>
      <c r="BF9" s="258">
        <v>1.92712504068872E-7</v>
      </c>
      <c r="BG9" s="258">
        <v>2.4157258017041498E-7</v>
      </c>
      <c r="BH9" s="258">
        <v>2.4490656085829896E-6</v>
      </c>
      <c r="BI9" s="258">
        <v>8.1295472272129468E-7</v>
      </c>
      <c r="BJ9" s="258">
        <v>2.0027007367597275E-5</v>
      </c>
      <c r="BK9" s="258">
        <v>1.4585547350696251E-7</v>
      </c>
      <c r="BL9" s="258">
        <v>1.8514312764492388E-5</v>
      </c>
      <c r="BM9" s="258">
        <v>7.3791883618175774E-6</v>
      </c>
      <c r="BN9" s="258">
        <v>1.8612068364846372E-6</v>
      </c>
      <c r="BO9" s="258">
        <v>3.1747512898661135E-6</v>
      </c>
      <c r="BP9" s="258">
        <v>1.9053992989399866E-6</v>
      </c>
      <c r="BQ9" s="258">
        <v>5.3991977856173538E-7</v>
      </c>
      <c r="BR9" s="258">
        <v>5.9251573140695511E-7</v>
      </c>
      <c r="BS9" s="258">
        <v>3.2311742437240044E-7</v>
      </c>
      <c r="BT9" s="258">
        <v>3.0968920600635237E-7</v>
      </c>
      <c r="BU9" s="258">
        <v>1.2455904328882142E-7</v>
      </c>
      <c r="BV9" s="258">
        <v>1.0673994387321176E-7</v>
      </c>
      <c r="BW9" s="258">
        <v>1.8244060358562503E-7</v>
      </c>
      <c r="BX9" s="258">
        <v>1.2906745678297506E-7</v>
      </c>
      <c r="BY9" s="258">
        <v>3.193139577596179E-7</v>
      </c>
      <c r="BZ9" s="258">
        <v>1.3659401229619252E-7</v>
      </c>
      <c r="CA9" s="258">
        <v>6.801224020888363E-7</v>
      </c>
      <c r="CB9" s="258">
        <v>3.6551864632326601E-7</v>
      </c>
      <c r="CC9" s="258">
        <v>0</v>
      </c>
      <c r="CD9" s="258">
        <v>2.3795669796095052E-7</v>
      </c>
      <c r="CE9" s="258">
        <v>5.4623977062270655E-7</v>
      </c>
      <c r="CF9" s="258">
        <v>5.1714160068032041E-6</v>
      </c>
      <c r="CG9" s="258">
        <v>6.3180543585935251E-8</v>
      </c>
      <c r="CH9" s="258">
        <v>1.8690928937832995E-7</v>
      </c>
      <c r="CI9" s="258">
        <v>2.6556791664621713E-7</v>
      </c>
      <c r="CJ9" s="258">
        <v>1.0835728906860485E-7</v>
      </c>
      <c r="CK9" s="258">
        <v>1.6372940625541822E-7</v>
      </c>
      <c r="CL9" s="258">
        <v>2.1183745401057404E-7</v>
      </c>
      <c r="CM9" s="258">
        <v>2.8081663312558615E-7</v>
      </c>
      <c r="CN9" s="258">
        <v>3.0286432589808715E-6</v>
      </c>
      <c r="CO9" s="258">
        <v>3.147205046477204E-6</v>
      </c>
      <c r="CP9" s="258">
        <v>1.0144413883703442E-6</v>
      </c>
      <c r="CQ9" s="258">
        <v>3.3598133891495451E-7</v>
      </c>
      <c r="CR9" s="258">
        <v>6.5705863952255853E-6</v>
      </c>
      <c r="CS9" s="258">
        <v>1.0135702069441156E-5</v>
      </c>
      <c r="CT9" s="258">
        <v>2.4104568591078882E-7</v>
      </c>
      <c r="CU9" s="258">
        <v>1.250572690066558E-7</v>
      </c>
      <c r="CV9" s="258">
        <v>9.7371543105598357E-8</v>
      </c>
      <c r="CW9" s="258">
        <v>9.9823681346224799E-8</v>
      </c>
      <c r="CX9" s="258">
        <v>2.0566251939754582E-7</v>
      </c>
      <c r="CY9" s="258">
        <v>7.2433988193054718E-5</v>
      </c>
      <c r="CZ9" s="258">
        <v>1.0371621725280011E-4</v>
      </c>
      <c r="DA9" s="258">
        <v>4.5234156525824346E-7</v>
      </c>
      <c r="DB9" s="258">
        <v>4.3506097632729398E-7</v>
      </c>
      <c r="DC9" s="258">
        <v>7.3892661328334614E-8</v>
      </c>
      <c r="DD9" s="258">
        <v>5.148373110842834E-6</v>
      </c>
      <c r="DE9" s="258">
        <v>5.5590354103909171E-7</v>
      </c>
      <c r="DF9" s="259">
        <v>2.4419598570574475E-7</v>
      </c>
      <c r="DG9" s="272"/>
      <c r="DH9" s="260"/>
      <c r="DI9" s="3"/>
      <c r="DJ9" s="3"/>
      <c r="DK9" s="3"/>
      <c r="DL9" s="3"/>
      <c r="DM9" s="3"/>
      <c r="DN9" s="3"/>
      <c r="DO9" s="3"/>
      <c r="DP9" s="3"/>
      <c r="DQ9" s="3"/>
      <c r="DR9" s="260"/>
      <c r="DS9" s="260"/>
      <c r="DT9" s="260"/>
      <c r="DU9" s="260"/>
      <c r="DV9" s="260"/>
      <c r="DW9" s="260"/>
      <c r="DX9" s="260"/>
      <c r="DY9" s="260"/>
      <c r="DZ9" s="260"/>
      <c r="EA9" s="260"/>
      <c r="EB9" s="260"/>
      <c r="EC9" s="260"/>
      <c r="ED9" s="260"/>
      <c r="EE9" s="260"/>
      <c r="EF9" s="260"/>
      <c r="EG9" s="260"/>
      <c r="EH9" s="260"/>
      <c r="EI9" s="260"/>
      <c r="EJ9" s="260"/>
      <c r="EK9" s="260"/>
      <c r="EL9" s="260"/>
      <c r="EM9" s="260"/>
      <c r="EN9" s="260"/>
      <c r="EO9" s="260"/>
      <c r="EP9" s="260"/>
      <c r="EQ9" s="260"/>
      <c r="ER9" s="260"/>
      <c r="ES9" s="260"/>
      <c r="ET9" s="260"/>
      <c r="EU9" s="260"/>
      <c r="EV9" s="260"/>
      <c r="EW9" s="260"/>
      <c r="EX9" s="260"/>
      <c r="EY9" s="260"/>
      <c r="EZ9" s="260"/>
      <c r="FA9" s="260"/>
      <c r="FB9" s="260"/>
      <c r="FC9" s="260"/>
      <c r="FD9" s="260"/>
      <c r="FE9" s="260"/>
      <c r="FF9" s="260"/>
      <c r="FG9" s="260"/>
      <c r="FH9" s="260"/>
      <c r="FI9" s="260"/>
      <c r="FJ9" s="260"/>
      <c r="FK9" s="260"/>
      <c r="FL9" s="260"/>
      <c r="FM9" s="260"/>
      <c r="FN9" s="260"/>
      <c r="FO9" s="260"/>
    </row>
    <row r="10" spans="1:171" ht="19.899999999999999" customHeight="1">
      <c r="A10" s="261" t="s">
        <v>99</v>
      </c>
      <c r="B10" s="262" t="s">
        <v>98</v>
      </c>
      <c r="C10" s="263">
        <v>1.1078893768493838E-7</v>
      </c>
      <c r="D10" s="258">
        <v>2.4227086906029321E-6</v>
      </c>
      <c r="E10" s="258">
        <v>1.0371795971205778E-7</v>
      </c>
      <c r="F10" s="258">
        <v>2.5616597261685746E-6</v>
      </c>
      <c r="G10" s="258">
        <v>1.0001961981404819</v>
      </c>
      <c r="H10" s="258">
        <v>0</v>
      </c>
      <c r="I10" s="258">
        <v>3.8410354447377608E-8</v>
      </c>
      <c r="J10" s="258">
        <v>5.8706597333659882E-4</v>
      </c>
      <c r="K10" s="258">
        <v>9.7606566573113492E-6</v>
      </c>
      <c r="L10" s="258">
        <v>8.8035054344321598E-5</v>
      </c>
      <c r="M10" s="258">
        <v>0</v>
      </c>
      <c r="N10" s="258">
        <v>5.9037837511396228E-8</v>
      </c>
      <c r="O10" s="258">
        <v>1.167946109124903E-6</v>
      </c>
      <c r="P10" s="258">
        <v>3.5075884850059542E-7</v>
      </c>
      <c r="Q10" s="258">
        <v>1.8388379524227964E-7</v>
      </c>
      <c r="R10" s="258">
        <v>7.9353499964612649E-7</v>
      </c>
      <c r="S10" s="258">
        <v>8.9629820223086917E-8</v>
      </c>
      <c r="T10" s="258">
        <v>4.5659546041055449E-8</v>
      </c>
      <c r="U10" s="258">
        <v>6.0399261582188485E-6</v>
      </c>
      <c r="V10" s="258">
        <v>7.7377883749653453E-8</v>
      </c>
      <c r="W10" s="258">
        <v>1.4207249925405749E-8</v>
      </c>
      <c r="X10" s="258">
        <v>3.2164184311224772E-7</v>
      </c>
      <c r="Y10" s="258">
        <v>5.1748932315656218E-8</v>
      </c>
      <c r="Z10" s="258">
        <v>5.9966168345731436E-8</v>
      </c>
      <c r="AA10" s="258">
        <v>8.8515984477554781E-6</v>
      </c>
      <c r="AB10" s="258">
        <v>2.570253520525186E-6</v>
      </c>
      <c r="AC10" s="258">
        <v>3.4262788233341024E-9</v>
      </c>
      <c r="AD10" s="258">
        <v>1.51981509235606E-8</v>
      </c>
      <c r="AE10" s="258">
        <v>2.3254460895002175E-8</v>
      </c>
      <c r="AF10" s="258">
        <v>3.7798435779278731E-8</v>
      </c>
      <c r="AG10" s="258">
        <v>2.4520669466089565E-6</v>
      </c>
      <c r="AH10" s="258">
        <v>1.0271118237517729E-7</v>
      </c>
      <c r="AI10" s="258">
        <v>2.6484459736520021E-8</v>
      </c>
      <c r="AJ10" s="258">
        <v>1.6939088367651924E-7</v>
      </c>
      <c r="AK10" s="258">
        <v>2.0081832939435064E-7</v>
      </c>
      <c r="AL10" s="258">
        <v>2.228952198280261E-9</v>
      </c>
      <c r="AM10" s="258">
        <v>4.1050940826542878E-8</v>
      </c>
      <c r="AN10" s="258">
        <v>9.2154153024087716E-8</v>
      </c>
      <c r="AO10" s="258">
        <v>1.6072455528136573E-8</v>
      </c>
      <c r="AP10" s="258">
        <v>3.6148561936922107E-9</v>
      </c>
      <c r="AQ10" s="258">
        <v>2.462658833146144E-8</v>
      </c>
      <c r="AR10" s="258">
        <v>2.1996585805078246E-8</v>
      </c>
      <c r="AS10" s="258">
        <v>1.7113849532405962E-8</v>
      </c>
      <c r="AT10" s="258">
        <v>1.5229145479244029E-8</v>
      </c>
      <c r="AU10" s="258">
        <v>3.0033314379233567E-8</v>
      </c>
      <c r="AV10" s="258">
        <v>7.204582149229606E-8</v>
      </c>
      <c r="AW10" s="258">
        <v>2.1667457824489587E-8</v>
      </c>
      <c r="AX10" s="258">
        <v>5.7571643942667423E-8</v>
      </c>
      <c r="AY10" s="258">
        <v>9.4072655405521104E-8</v>
      </c>
      <c r="AZ10" s="258">
        <v>2.4556625776784692E-8</v>
      </c>
      <c r="BA10" s="258">
        <v>8.8773312266490796E-8</v>
      </c>
      <c r="BB10" s="258">
        <v>3.5333993600344222E-8</v>
      </c>
      <c r="BC10" s="258">
        <v>6.4680094930250537E-8</v>
      </c>
      <c r="BD10" s="258">
        <v>4.1177935727585707E-8</v>
      </c>
      <c r="BE10" s="258">
        <v>2.3883979940198754E-8</v>
      </c>
      <c r="BF10" s="258">
        <v>2.6619931626218652E-8</v>
      </c>
      <c r="BG10" s="258">
        <v>3.0035701960540827E-8</v>
      </c>
      <c r="BH10" s="258">
        <v>6.0675056225453208E-8</v>
      </c>
      <c r="BI10" s="258">
        <v>2.5612376564733637E-8</v>
      </c>
      <c r="BJ10" s="258">
        <v>2.2056787676334204E-4</v>
      </c>
      <c r="BK10" s="258">
        <v>2.3036737231619497E-8</v>
      </c>
      <c r="BL10" s="258">
        <v>5.4053017977256821E-8</v>
      </c>
      <c r="BM10" s="258">
        <v>1.1480533720610979E-7</v>
      </c>
      <c r="BN10" s="258">
        <v>1.001548773937542E-7</v>
      </c>
      <c r="BO10" s="258">
        <v>9.7980468318609152E-8</v>
      </c>
      <c r="BP10" s="258">
        <v>1.5673200872396705E-8</v>
      </c>
      <c r="BQ10" s="258">
        <v>2.597759836513491E-8</v>
      </c>
      <c r="BR10" s="258">
        <v>5.272633985646692E-8</v>
      </c>
      <c r="BS10" s="258">
        <v>4.8189988721500877E-8</v>
      </c>
      <c r="BT10" s="258">
        <v>2.9469037804875237E-8</v>
      </c>
      <c r="BU10" s="258">
        <v>3.6422618184795509E-8</v>
      </c>
      <c r="BV10" s="258">
        <v>2.8932509223537607E-8</v>
      </c>
      <c r="BW10" s="258">
        <v>2.344235830000935E-8</v>
      </c>
      <c r="BX10" s="258">
        <v>8.2706360564379524E-9</v>
      </c>
      <c r="BY10" s="258">
        <v>4.8166127240087949E-8</v>
      </c>
      <c r="BZ10" s="258">
        <v>2.8328090017820848E-8</v>
      </c>
      <c r="CA10" s="258">
        <v>4.8336029422252293E-8</v>
      </c>
      <c r="CB10" s="258">
        <v>1.6183356383194623E-8</v>
      </c>
      <c r="CC10" s="258">
        <v>0</v>
      </c>
      <c r="CD10" s="258">
        <v>3.212682354380171E-8</v>
      </c>
      <c r="CE10" s="258">
        <v>3.3163098128641721E-8</v>
      </c>
      <c r="CF10" s="258">
        <v>3.8443514183598058E-8</v>
      </c>
      <c r="CG10" s="258">
        <v>2.0517031057863889E-8</v>
      </c>
      <c r="CH10" s="258">
        <v>1.0023852154014776E-7</v>
      </c>
      <c r="CI10" s="258">
        <v>1.2262142104668225E-7</v>
      </c>
      <c r="CJ10" s="258">
        <v>3.0259322999819505E-7</v>
      </c>
      <c r="CK10" s="258">
        <v>8.1691514432777983E-8</v>
      </c>
      <c r="CL10" s="258">
        <v>2.8803499113303729E-7</v>
      </c>
      <c r="CM10" s="258">
        <v>3.4997508133943036E-7</v>
      </c>
      <c r="CN10" s="258">
        <v>4.9885096685408192E-6</v>
      </c>
      <c r="CO10" s="258">
        <v>9.1236666800174123E-6</v>
      </c>
      <c r="CP10" s="258">
        <v>6.8645313196889172E-6</v>
      </c>
      <c r="CQ10" s="258">
        <v>6.7925797369935168E-8</v>
      </c>
      <c r="CR10" s="258">
        <v>2.7349596472732753E-5</v>
      </c>
      <c r="CS10" s="258">
        <v>4.7767003817804795E-5</v>
      </c>
      <c r="CT10" s="258">
        <v>3.8457454178294497E-7</v>
      </c>
      <c r="CU10" s="258">
        <v>1.9755674490154465E-7</v>
      </c>
      <c r="CV10" s="258">
        <v>9.9544279599011418E-8</v>
      </c>
      <c r="CW10" s="258">
        <v>3.8475090699141366E-8</v>
      </c>
      <c r="CX10" s="258">
        <v>8.2453644278554458E-8</v>
      </c>
      <c r="CY10" s="258">
        <v>2.3982836202833153E-4</v>
      </c>
      <c r="CZ10" s="258">
        <v>3.1729423587843747E-4</v>
      </c>
      <c r="DA10" s="258">
        <v>1.5838868606414178E-7</v>
      </c>
      <c r="DB10" s="258">
        <v>1.2324700108574077E-6</v>
      </c>
      <c r="DC10" s="258">
        <v>1.1911455881444565E-7</v>
      </c>
      <c r="DD10" s="258">
        <v>1.1636198629672455E-5</v>
      </c>
      <c r="DE10" s="258">
        <v>2.8172525597642656E-6</v>
      </c>
      <c r="DF10" s="259">
        <v>8.7852380980164504E-8</v>
      </c>
      <c r="DG10" s="272"/>
      <c r="DH10" s="260"/>
      <c r="DI10" s="3"/>
      <c r="DJ10" s="3"/>
      <c r="DK10" s="3"/>
      <c r="DL10" s="3"/>
      <c r="DM10" s="3"/>
      <c r="DN10" s="3"/>
      <c r="DO10" s="3"/>
      <c r="DP10" s="3"/>
      <c r="DQ10" s="3"/>
      <c r="DR10" s="260"/>
      <c r="DS10" s="260"/>
      <c r="DT10" s="260"/>
      <c r="DU10" s="260"/>
      <c r="DV10" s="260"/>
      <c r="DW10" s="260"/>
      <c r="DX10" s="260"/>
      <c r="DY10" s="260"/>
      <c r="DZ10" s="260"/>
      <c r="EA10" s="260"/>
      <c r="EB10" s="260"/>
      <c r="EC10" s="260"/>
      <c r="ED10" s="260"/>
      <c r="EE10" s="260"/>
      <c r="EF10" s="260"/>
      <c r="EG10" s="260"/>
      <c r="EH10" s="260"/>
      <c r="EI10" s="260"/>
      <c r="EJ10" s="260"/>
      <c r="EK10" s="260"/>
      <c r="EL10" s="260"/>
      <c r="EM10" s="260"/>
      <c r="EN10" s="260"/>
      <c r="EO10" s="260"/>
      <c r="EP10" s="260"/>
      <c r="EQ10" s="260"/>
      <c r="ER10" s="260"/>
      <c r="ES10" s="260"/>
      <c r="ET10" s="260"/>
      <c r="EU10" s="260"/>
      <c r="EV10" s="260"/>
      <c r="EW10" s="260"/>
      <c r="EX10" s="260"/>
      <c r="EY10" s="260"/>
      <c r="EZ10" s="260"/>
      <c r="FA10" s="260"/>
      <c r="FB10" s="260"/>
      <c r="FC10" s="260"/>
      <c r="FD10" s="260"/>
      <c r="FE10" s="260"/>
      <c r="FF10" s="260"/>
      <c r="FG10" s="260"/>
      <c r="FH10" s="260"/>
      <c r="FI10" s="260"/>
      <c r="FJ10" s="260"/>
      <c r="FK10" s="260"/>
      <c r="FL10" s="260"/>
      <c r="FM10" s="260"/>
      <c r="FN10" s="260"/>
      <c r="FO10" s="260"/>
    </row>
    <row r="11" spans="1:171" ht="19.899999999999999" customHeight="1">
      <c r="A11" s="261" t="s">
        <v>263</v>
      </c>
      <c r="B11" s="262" t="s">
        <v>262</v>
      </c>
      <c r="C11" s="263">
        <v>0</v>
      </c>
      <c r="D11" s="258">
        <v>0</v>
      </c>
      <c r="E11" s="258">
        <v>0</v>
      </c>
      <c r="F11" s="258">
        <v>0</v>
      </c>
      <c r="G11" s="258">
        <v>0</v>
      </c>
      <c r="H11" s="258">
        <v>1</v>
      </c>
      <c r="I11" s="258">
        <v>0</v>
      </c>
      <c r="J11" s="258">
        <v>0</v>
      </c>
      <c r="K11" s="258">
        <v>0</v>
      </c>
      <c r="L11" s="258">
        <v>0</v>
      </c>
      <c r="M11" s="258">
        <v>0</v>
      </c>
      <c r="N11" s="258">
        <v>0</v>
      </c>
      <c r="O11" s="258">
        <v>0</v>
      </c>
      <c r="P11" s="258">
        <v>0</v>
      </c>
      <c r="Q11" s="258">
        <v>0</v>
      </c>
      <c r="R11" s="258">
        <v>0</v>
      </c>
      <c r="S11" s="258">
        <v>0</v>
      </c>
      <c r="T11" s="258">
        <v>0</v>
      </c>
      <c r="U11" s="258">
        <v>0</v>
      </c>
      <c r="V11" s="258">
        <v>0</v>
      </c>
      <c r="W11" s="258">
        <v>0</v>
      </c>
      <c r="X11" s="258">
        <v>0</v>
      </c>
      <c r="Y11" s="258">
        <v>0</v>
      </c>
      <c r="Z11" s="258">
        <v>0</v>
      </c>
      <c r="AA11" s="258">
        <v>0</v>
      </c>
      <c r="AB11" s="258">
        <v>0</v>
      </c>
      <c r="AC11" s="258">
        <v>0</v>
      </c>
      <c r="AD11" s="258">
        <v>0</v>
      </c>
      <c r="AE11" s="258">
        <v>0</v>
      </c>
      <c r="AF11" s="258">
        <v>0</v>
      </c>
      <c r="AG11" s="258">
        <v>0</v>
      </c>
      <c r="AH11" s="258">
        <v>0</v>
      </c>
      <c r="AI11" s="258">
        <v>0</v>
      </c>
      <c r="AJ11" s="258">
        <v>0</v>
      </c>
      <c r="AK11" s="258">
        <v>0</v>
      </c>
      <c r="AL11" s="258">
        <v>0</v>
      </c>
      <c r="AM11" s="258">
        <v>0</v>
      </c>
      <c r="AN11" s="258">
        <v>0</v>
      </c>
      <c r="AO11" s="258">
        <v>0</v>
      </c>
      <c r="AP11" s="258">
        <v>0</v>
      </c>
      <c r="AQ11" s="258">
        <v>0</v>
      </c>
      <c r="AR11" s="258">
        <v>0</v>
      </c>
      <c r="AS11" s="258">
        <v>0</v>
      </c>
      <c r="AT11" s="258">
        <v>0</v>
      </c>
      <c r="AU11" s="258">
        <v>0</v>
      </c>
      <c r="AV11" s="258">
        <v>0</v>
      </c>
      <c r="AW11" s="258">
        <v>0</v>
      </c>
      <c r="AX11" s="258">
        <v>0</v>
      </c>
      <c r="AY11" s="258">
        <v>0</v>
      </c>
      <c r="AZ11" s="258">
        <v>0</v>
      </c>
      <c r="BA11" s="258">
        <v>0</v>
      </c>
      <c r="BB11" s="258">
        <v>0</v>
      </c>
      <c r="BC11" s="258">
        <v>0</v>
      </c>
      <c r="BD11" s="258">
        <v>0</v>
      </c>
      <c r="BE11" s="258">
        <v>0</v>
      </c>
      <c r="BF11" s="258">
        <v>0</v>
      </c>
      <c r="BG11" s="258">
        <v>0</v>
      </c>
      <c r="BH11" s="258">
        <v>0</v>
      </c>
      <c r="BI11" s="258">
        <v>0</v>
      </c>
      <c r="BJ11" s="258">
        <v>0</v>
      </c>
      <c r="BK11" s="258">
        <v>0</v>
      </c>
      <c r="BL11" s="258">
        <v>0</v>
      </c>
      <c r="BM11" s="258">
        <v>0</v>
      </c>
      <c r="BN11" s="258">
        <v>0</v>
      </c>
      <c r="BO11" s="258">
        <v>0</v>
      </c>
      <c r="BP11" s="258">
        <v>0</v>
      </c>
      <c r="BQ11" s="258">
        <v>0</v>
      </c>
      <c r="BR11" s="258">
        <v>0</v>
      </c>
      <c r="BS11" s="258">
        <v>0</v>
      </c>
      <c r="BT11" s="258">
        <v>0</v>
      </c>
      <c r="BU11" s="258">
        <v>0</v>
      </c>
      <c r="BV11" s="258">
        <v>0</v>
      </c>
      <c r="BW11" s="258">
        <v>0</v>
      </c>
      <c r="BX11" s="258">
        <v>0</v>
      </c>
      <c r="BY11" s="258">
        <v>0</v>
      </c>
      <c r="BZ11" s="258">
        <v>0</v>
      </c>
      <c r="CA11" s="258">
        <v>0</v>
      </c>
      <c r="CB11" s="258">
        <v>0</v>
      </c>
      <c r="CC11" s="258">
        <v>0</v>
      </c>
      <c r="CD11" s="258">
        <v>0</v>
      </c>
      <c r="CE11" s="258">
        <v>0</v>
      </c>
      <c r="CF11" s="258">
        <v>0</v>
      </c>
      <c r="CG11" s="258">
        <v>0</v>
      </c>
      <c r="CH11" s="258">
        <v>0</v>
      </c>
      <c r="CI11" s="258">
        <v>0</v>
      </c>
      <c r="CJ11" s="258">
        <v>0</v>
      </c>
      <c r="CK11" s="258">
        <v>0</v>
      </c>
      <c r="CL11" s="258">
        <v>0</v>
      </c>
      <c r="CM11" s="258">
        <v>0</v>
      </c>
      <c r="CN11" s="258">
        <v>0</v>
      </c>
      <c r="CO11" s="258">
        <v>0</v>
      </c>
      <c r="CP11" s="258">
        <v>0</v>
      </c>
      <c r="CQ11" s="258">
        <v>0</v>
      </c>
      <c r="CR11" s="258">
        <v>0</v>
      </c>
      <c r="CS11" s="258">
        <v>0</v>
      </c>
      <c r="CT11" s="258">
        <v>0</v>
      </c>
      <c r="CU11" s="258">
        <v>0</v>
      </c>
      <c r="CV11" s="258">
        <v>0</v>
      </c>
      <c r="CW11" s="258">
        <v>0</v>
      </c>
      <c r="CX11" s="258">
        <v>0</v>
      </c>
      <c r="CY11" s="258">
        <v>0</v>
      </c>
      <c r="CZ11" s="258">
        <v>0</v>
      </c>
      <c r="DA11" s="258">
        <v>0</v>
      </c>
      <c r="DB11" s="258">
        <v>0</v>
      </c>
      <c r="DC11" s="258">
        <v>0</v>
      </c>
      <c r="DD11" s="258">
        <v>0</v>
      </c>
      <c r="DE11" s="258">
        <v>0</v>
      </c>
      <c r="DF11" s="259">
        <v>0</v>
      </c>
      <c r="DG11" s="272"/>
      <c r="DH11" s="260"/>
      <c r="DI11" s="3"/>
      <c r="DJ11" s="3"/>
      <c r="DK11" s="3"/>
      <c r="DL11" s="3"/>
      <c r="DM11" s="3"/>
      <c r="DN11" s="3"/>
      <c r="DO11" s="3"/>
      <c r="DP11" s="3"/>
      <c r="DQ11" s="3"/>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row>
    <row r="12" spans="1:171" ht="19.899999999999999" customHeight="1">
      <c r="A12" s="261" t="s">
        <v>261</v>
      </c>
      <c r="B12" s="262" t="s">
        <v>260</v>
      </c>
      <c r="C12" s="263">
        <v>-2.6263919453015137E-7</v>
      </c>
      <c r="D12" s="258">
        <v>-6.3280086144825616E-8</v>
      </c>
      <c r="E12" s="258">
        <v>-1.4110395342535065E-7</v>
      </c>
      <c r="F12" s="258">
        <v>-3.9647227710191825E-9</v>
      </c>
      <c r="G12" s="258">
        <v>-1.2417243021766161E-7</v>
      </c>
      <c r="H12" s="258">
        <v>0</v>
      </c>
      <c r="I12" s="258">
        <v>0.99999954735052055</v>
      </c>
      <c r="J12" s="258">
        <v>-1.3028746047841713E-7</v>
      </c>
      <c r="K12" s="258">
        <v>-5.6808996512190353E-7</v>
      </c>
      <c r="L12" s="258">
        <v>-6.6055233659684257E-7</v>
      </c>
      <c r="M12" s="258">
        <v>0</v>
      </c>
      <c r="N12" s="258">
        <v>-2.724780002945886E-7</v>
      </c>
      <c r="O12" s="258">
        <v>-1.3570010847175738E-7</v>
      </c>
      <c r="P12" s="258">
        <v>-1.3497639532874048E-7</v>
      </c>
      <c r="Q12" s="258">
        <v>-6.1594926033612583E-6</v>
      </c>
      <c r="R12" s="258">
        <v>-2.4467877810275676E-6</v>
      </c>
      <c r="S12" s="258">
        <v>-2.551497400215434E-7</v>
      </c>
      <c r="T12" s="258">
        <v>-8.5454492629827829E-8</v>
      </c>
      <c r="U12" s="258">
        <v>-1.6670145573634146E-5</v>
      </c>
      <c r="V12" s="258">
        <v>-7.7631787745354125E-5</v>
      </c>
      <c r="W12" s="258">
        <v>1.1511493278108928E-6</v>
      </c>
      <c r="X12" s="258">
        <v>-1.0074638232722538E-6</v>
      </c>
      <c r="Y12" s="258">
        <v>-4.2195969856767525E-7</v>
      </c>
      <c r="Z12" s="258">
        <v>-7.0795467740808847E-7</v>
      </c>
      <c r="AA12" s="258">
        <v>-1.482663148927393E-6</v>
      </c>
      <c r="AB12" s="258">
        <v>-1.0955705127900328E-6</v>
      </c>
      <c r="AC12" s="258">
        <v>4.131171757488718E-6</v>
      </c>
      <c r="AD12" s="258">
        <v>-5.6371014818586306E-5</v>
      </c>
      <c r="AE12" s="258">
        <v>-4.9522065339897358E-7</v>
      </c>
      <c r="AF12" s="258">
        <v>-2.6025144433626466E-6</v>
      </c>
      <c r="AG12" s="258">
        <v>-1.340749439344915E-7</v>
      </c>
      <c r="AH12" s="258">
        <v>-1.5656463463481097E-4</v>
      </c>
      <c r="AI12" s="258">
        <v>-1.2931314093572353E-4</v>
      </c>
      <c r="AJ12" s="258">
        <v>-9.5877453157302065E-5</v>
      </c>
      <c r="AK12" s="258">
        <v>-6.3373445465104221E-5</v>
      </c>
      <c r="AL12" s="258">
        <v>-8.8295617587363267E-4</v>
      </c>
      <c r="AM12" s="258">
        <v>-4.3387455215660673E-4</v>
      </c>
      <c r="AN12" s="258">
        <v>-1.1989458232159191E-4</v>
      </c>
      <c r="AO12" s="258">
        <v>-8.97461940737404E-5</v>
      </c>
      <c r="AP12" s="258">
        <v>-9.729941855559091E-4</v>
      </c>
      <c r="AQ12" s="258">
        <v>-7.6641763378523935E-7</v>
      </c>
      <c r="AR12" s="258">
        <v>-2.7957200038821143E-5</v>
      </c>
      <c r="AS12" s="258">
        <v>-2.5133268906636993E-5</v>
      </c>
      <c r="AT12" s="258">
        <v>-9.9426027152107368E-6</v>
      </c>
      <c r="AU12" s="258">
        <v>-8.8084671638912447E-6</v>
      </c>
      <c r="AV12" s="258">
        <v>-2.9834721223683426E-6</v>
      </c>
      <c r="AW12" s="258">
        <v>-4.1820190130096747E-7</v>
      </c>
      <c r="AX12" s="258">
        <v>-1.5009010974925803E-6</v>
      </c>
      <c r="AY12" s="258">
        <v>-7.1196694297439666E-6</v>
      </c>
      <c r="AZ12" s="258">
        <v>-5.822603597627771E-6</v>
      </c>
      <c r="BA12" s="258">
        <v>-9.4509257891777315E-7</v>
      </c>
      <c r="BB12" s="258">
        <v>-5.0939016570545371E-6</v>
      </c>
      <c r="BC12" s="258">
        <v>-1.1888891614571313E-6</v>
      </c>
      <c r="BD12" s="258">
        <v>-8.1291381450552007E-7</v>
      </c>
      <c r="BE12" s="258">
        <v>-6.9252932371877494E-6</v>
      </c>
      <c r="BF12" s="258">
        <v>-9.7115437696745694E-6</v>
      </c>
      <c r="BG12" s="258">
        <v>-4.7183424776414479E-6</v>
      </c>
      <c r="BH12" s="258">
        <v>-2.3501697678672302E-5</v>
      </c>
      <c r="BI12" s="258">
        <v>-6.6998211325273879E-6</v>
      </c>
      <c r="BJ12" s="258">
        <v>-4.1902272692682857E-6</v>
      </c>
      <c r="BK12" s="258">
        <v>-4.4893640299582169E-8</v>
      </c>
      <c r="BL12" s="258">
        <v>-8.7671584925920763E-6</v>
      </c>
      <c r="BM12" s="258">
        <v>-5.2787078151770824E-6</v>
      </c>
      <c r="BN12" s="258">
        <v>-1.9525136154985534E-5</v>
      </c>
      <c r="BO12" s="258">
        <v>-2.3107465755201148E-5</v>
      </c>
      <c r="BP12" s="258">
        <v>-9.157039950222783E-7</v>
      </c>
      <c r="BQ12" s="258">
        <v>-2.8300396712844579E-7</v>
      </c>
      <c r="BR12" s="258">
        <v>-4.8084677757528337E-7</v>
      </c>
      <c r="BS12" s="258">
        <v>-2.6159158535317143E-7</v>
      </c>
      <c r="BT12" s="258">
        <v>-5.8746187462800696E-8</v>
      </c>
      <c r="BU12" s="258">
        <v>-4.2542452675841477E-8</v>
      </c>
      <c r="BV12" s="258">
        <v>-5.7881727980323631E-8</v>
      </c>
      <c r="BW12" s="258">
        <v>-1.1634018178051704E-7</v>
      </c>
      <c r="BX12" s="258">
        <v>-9.3848168583340442E-8</v>
      </c>
      <c r="BY12" s="258">
        <v>-3.4701936872554595E-7</v>
      </c>
      <c r="BZ12" s="258">
        <v>3.0796628650404494E-8</v>
      </c>
      <c r="CA12" s="258">
        <v>1.8800454637828578E-7</v>
      </c>
      <c r="CB12" s="258">
        <v>-6.8477580720187118E-9</v>
      </c>
      <c r="CC12" s="258">
        <v>0</v>
      </c>
      <c r="CD12" s="258">
        <v>-3.8436893792895191E-8</v>
      </c>
      <c r="CE12" s="258">
        <v>-1.6422497173690977E-7</v>
      </c>
      <c r="CF12" s="258">
        <v>-7.8858054220772265E-7</v>
      </c>
      <c r="CG12" s="258">
        <v>-1.3525071864733011E-8</v>
      </c>
      <c r="CH12" s="258">
        <v>-7.8880698604059078E-8</v>
      </c>
      <c r="CI12" s="258">
        <v>-1.2846477272456284E-7</v>
      </c>
      <c r="CJ12" s="258">
        <v>-3.0304896863136088E-8</v>
      </c>
      <c r="CK12" s="258">
        <v>-7.7037671435711553E-8</v>
      </c>
      <c r="CL12" s="258">
        <v>-5.0174119958776867E-8</v>
      </c>
      <c r="CM12" s="258">
        <v>-1.252887566754494E-7</v>
      </c>
      <c r="CN12" s="258">
        <v>-1.0655430237602839E-7</v>
      </c>
      <c r="CO12" s="258">
        <v>-2.3494473833344012E-7</v>
      </c>
      <c r="CP12" s="258">
        <v>-9.2361214322700757E-8</v>
      </c>
      <c r="CQ12" s="258">
        <v>-5.5920391368271945E-7</v>
      </c>
      <c r="CR12" s="258">
        <v>-9.4548549328490362E-8</v>
      </c>
      <c r="CS12" s="258">
        <v>-5.6975292957101781E-8</v>
      </c>
      <c r="CT12" s="258">
        <v>-6.7986584958674681E-8</v>
      </c>
      <c r="CU12" s="258">
        <v>-8.6923116000465062E-8</v>
      </c>
      <c r="CV12" s="258">
        <v>-2.5278590979873954E-8</v>
      </c>
      <c r="CW12" s="258">
        <v>-5.8897468232584961E-7</v>
      </c>
      <c r="CX12" s="258">
        <v>-2.9835322972995765E-8</v>
      </c>
      <c r="CY12" s="258">
        <v>6.5393202868160834E-8</v>
      </c>
      <c r="CZ12" s="258">
        <v>2.0334460311154376E-8</v>
      </c>
      <c r="DA12" s="258">
        <v>-1.1317281830352849E-7</v>
      </c>
      <c r="DB12" s="258">
        <v>-1.8853289261712837E-7</v>
      </c>
      <c r="DC12" s="258">
        <v>-9.5239005181455635E-8</v>
      </c>
      <c r="DD12" s="258">
        <v>-2.1023794919318739E-7</v>
      </c>
      <c r="DE12" s="258">
        <v>-1.6910316397054407E-7</v>
      </c>
      <c r="DF12" s="259">
        <v>-9.4827098835926817E-7</v>
      </c>
      <c r="DG12" s="272"/>
      <c r="DH12" s="260"/>
      <c r="DI12" s="3"/>
      <c r="DJ12" s="3"/>
      <c r="DK12" s="3"/>
      <c r="DL12" s="3"/>
      <c r="DM12" s="3"/>
      <c r="DN12" s="3"/>
      <c r="DO12" s="3"/>
      <c r="DP12" s="3"/>
      <c r="DQ12" s="3"/>
      <c r="DR12" s="260"/>
      <c r="DS12" s="260"/>
      <c r="DT12" s="260"/>
      <c r="DU12" s="260"/>
      <c r="DV12" s="260"/>
      <c r="DW12" s="260"/>
      <c r="DX12" s="260"/>
      <c r="DY12" s="260"/>
      <c r="DZ12" s="260"/>
      <c r="EA12" s="260"/>
      <c r="EB12" s="260"/>
      <c r="EC12" s="260"/>
      <c r="ED12" s="260"/>
      <c r="EE12" s="260"/>
      <c r="EF12" s="260"/>
      <c r="EG12" s="260"/>
      <c r="EH12" s="260"/>
      <c r="EI12" s="260"/>
      <c r="EJ12" s="260"/>
      <c r="EK12" s="260"/>
      <c r="EL12" s="260"/>
      <c r="EM12" s="260"/>
      <c r="EN12" s="260"/>
      <c r="EO12" s="260"/>
      <c r="EP12" s="260"/>
      <c r="EQ12" s="260"/>
      <c r="ER12" s="260"/>
      <c r="ES12" s="260"/>
      <c r="ET12" s="260"/>
      <c r="EU12" s="260"/>
      <c r="EV12" s="260"/>
      <c r="EW12" s="260"/>
      <c r="EX12" s="260"/>
      <c r="EY12" s="260"/>
      <c r="EZ12" s="260"/>
      <c r="FA12" s="260"/>
      <c r="FB12" s="260"/>
      <c r="FC12" s="260"/>
      <c r="FD12" s="260"/>
      <c r="FE12" s="260"/>
      <c r="FF12" s="260"/>
      <c r="FG12" s="260"/>
      <c r="FH12" s="260"/>
      <c r="FI12" s="260"/>
      <c r="FJ12" s="260"/>
      <c r="FK12" s="260"/>
      <c r="FL12" s="260"/>
      <c r="FM12" s="260"/>
      <c r="FN12" s="260"/>
      <c r="FO12" s="260"/>
    </row>
    <row r="13" spans="1:171" ht="19.899999999999999" customHeight="1">
      <c r="A13" s="261" t="s">
        <v>97</v>
      </c>
      <c r="B13" s="262" t="s">
        <v>96</v>
      </c>
      <c r="C13" s="263">
        <v>5.6250308012477399E-5</v>
      </c>
      <c r="D13" s="258">
        <v>3.5868270228697724E-3</v>
      </c>
      <c r="E13" s="258">
        <v>5.7899275899612641E-5</v>
      </c>
      <c r="F13" s="258">
        <v>4.5648773155560537E-3</v>
      </c>
      <c r="G13" s="258">
        <v>3.3567562245973214E-3</v>
      </c>
      <c r="H13" s="258">
        <v>0</v>
      </c>
      <c r="I13" s="258">
        <v>7.1533854414656377E-6</v>
      </c>
      <c r="J13" s="258">
        <v>1.0537377730174471</v>
      </c>
      <c r="K13" s="258">
        <v>1.7444263065840602E-2</v>
      </c>
      <c r="L13" s="258">
        <v>5.7011512392887646E-2</v>
      </c>
      <c r="M13" s="258">
        <v>0</v>
      </c>
      <c r="N13" s="258">
        <v>4.1568157474034069E-5</v>
      </c>
      <c r="O13" s="258">
        <v>1.4785928041068745E-3</v>
      </c>
      <c r="P13" s="258">
        <v>5.6915656493235309E-4</v>
      </c>
      <c r="Q13" s="258">
        <v>5.5529627514262649E-5</v>
      </c>
      <c r="R13" s="258">
        <v>1.3749216904996714E-3</v>
      </c>
      <c r="S13" s="258">
        <v>1.327928392597103E-4</v>
      </c>
      <c r="T13" s="258">
        <v>6.3513685688765546E-5</v>
      </c>
      <c r="U13" s="258">
        <v>4.7430675136891927E-5</v>
      </c>
      <c r="V13" s="258">
        <v>8.7220083559795376E-5</v>
      </c>
      <c r="W13" s="258">
        <v>1.8643738974587174E-5</v>
      </c>
      <c r="X13" s="258">
        <v>5.3253638896833195E-4</v>
      </c>
      <c r="Y13" s="258">
        <v>7.0729024666455178E-5</v>
      </c>
      <c r="Z13" s="258">
        <v>5.5189057334419869E-5</v>
      </c>
      <c r="AA13" s="258">
        <v>3.0265988632293284E-3</v>
      </c>
      <c r="AB13" s="258">
        <v>4.5706526379039559E-3</v>
      </c>
      <c r="AC13" s="258">
        <v>3.4687517204373243E-6</v>
      </c>
      <c r="AD13" s="258">
        <v>2.0388941327073122E-5</v>
      </c>
      <c r="AE13" s="258">
        <v>2.1259973934819251E-5</v>
      </c>
      <c r="AF13" s="258">
        <v>3.9263589574458224E-5</v>
      </c>
      <c r="AG13" s="258">
        <v>4.351340051756916E-3</v>
      </c>
      <c r="AH13" s="258">
        <v>5.220256849399755E-5</v>
      </c>
      <c r="AI13" s="258">
        <v>1.3754411803552493E-5</v>
      </c>
      <c r="AJ13" s="258">
        <v>1.3686677509065862E-4</v>
      </c>
      <c r="AK13" s="258">
        <v>1.3023742620461108E-4</v>
      </c>
      <c r="AL13" s="258">
        <v>3.110565554667094E-6</v>
      </c>
      <c r="AM13" s="258">
        <v>3.8659777337224822E-6</v>
      </c>
      <c r="AN13" s="258">
        <v>1.1914026961690606E-5</v>
      </c>
      <c r="AO13" s="258">
        <v>2.1555880382302246E-6</v>
      </c>
      <c r="AP13" s="258">
        <v>8.5640383382402489E-7</v>
      </c>
      <c r="AQ13" s="258">
        <v>8.3333322614349958E-6</v>
      </c>
      <c r="AR13" s="258">
        <v>1.2040618413621744E-5</v>
      </c>
      <c r="AS13" s="258">
        <v>1.1045587970839358E-5</v>
      </c>
      <c r="AT13" s="258">
        <v>5.428944283614179E-6</v>
      </c>
      <c r="AU13" s="258">
        <v>6.5745548540241629E-6</v>
      </c>
      <c r="AV13" s="258">
        <v>2.9840634509543549E-5</v>
      </c>
      <c r="AW13" s="258">
        <v>6.8798092154996857E-6</v>
      </c>
      <c r="AX13" s="258">
        <v>1.4637976374198467E-5</v>
      </c>
      <c r="AY13" s="258">
        <v>1.0450513904720951E-5</v>
      </c>
      <c r="AZ13" s="258">
        <v>1.008662905304828E-5</v>
      </c>
      <c r="BA13" s="258">
        <v>7.1904530251532827E-6</v>
      </c>
      <c r="BB13" s="258">
        <v>1.2191489506870042E-5</v>
      </c>
      <c r="BC13" s="258">
        <v>1.3307887223640321E-5</v>
      </c>
      <c r="BD13" s="258">
        <v>1.4011486021556019E-5</v>
      </c>
      <c r="BE13" s="258">
        <v>1.1037119741354782E-5</v>
      </c>
      <c r="BF13" s="258">
        <v>1.3925646936950609E-5</v>
      </c>
      <c r="BG13" s="258">
        <v>2.2560633277570226E-5</v>
      </c>
      <c r="BH13" s="258">
        <v>4.3904644219329593E-5</v>
      </c>
      <c r="BI13" s="258">
        <v>1.4436977676246144E-5</v>
      </c>
      <c r="BJ13" s="258">
        <v>9.0285749128210166E-4</v>
      </c>
      <c r="BK13" s="258">
        <v>3.4001833573426953E-6</v>
      </c>
      <c r="BL13" s="258">
        <v>1.4957688293853059E-5</v>
      </c>
      <c r="BM13" s="258">
        <v>1.424582733445105E-5</v>
      </c>
      <c r="BN13" s="258">
        <v>7.1146068449960865E-6</v>
      </c>
      <c r="BO13" s="258">
        <v>7.0551391567986273E-6</v>
      </c>
      <c r="BP13" s="258">
        <v>4.0973899130696601E-6</v>
      </c>
      <c r="BQ13" s="258">
        <v>1.4052793986761372E-5</v>
      </c>
      <c r="BR13" s="258">
        <v>9.1974962484493073E-6</v>
      </c>
      <c r="BS13" s="258">
        <v>1.202502126983148E-5</v>
      </c>
      <c r="BT13" s="258">
        <v>3.2298644580431485E-6</v>
      </c>
      <c r="BU13" s="258">
        <v>4.1185195777318185E-6</v>
      </c>
      <c r="BV13" s="258">
        <v>3.1929533084725438E-6</v>
      </c>
      <c r="BW13" s="258">
        <v>2.7686140111313898E-6</v>
      </c>
      <c r="BX13" s="258">
        <v>9.4509185446259672E-7</v>
      </c>
      <c r="BY13" s="258">
        <v>1.08303151999885E-5</v>
      </c>
      <c r="BZ13" s="258">
        <v>3.3942122086794135E-6</v>
      </c>
      <c r="CA13" s="258">
        <v>5.5057205399691003E-6</v>
      </c>
      <c r="CB13" s="258">
        <v>2.5908293104578896E-6</v>
      </c>
      <c r="CC13" s="258">
        <v>0</v>
      </c>
      <c r="CD13" s="258">
        <v>3.7379743257988478E-6</v>
      </c>
      <c r="CE13" s="258">
        <v>6.1892669626584525E-6</v>
      </c>
      <c r="CF13" s="258">
        <v>1.0508192183879962E-5</v>
      </c>
      <c r="CG13" s="258">
        <v>1.9273290158592341E-6</v>
      </c>
      <c r="CH13" s="258">
        <v>1.404185037419536E-5</v>
      </c>
      <c r="CI13" s="258">
        <v>8.2730489309091396E-6</v>
      </c>
      <c r="CJ13" s="258">
        <v>1.0760514993002487E-5</v>
      </c>
      <c r="CK13" s="258">
        <v>1.2928278495741012E-5</v>
      </c>
      <c r="CL13" s="258">
        <v>1.8091141364961546E-5</v>
      </c>
      <c r="CM13" s="258">
        <v>1.5843471103485913E-4</v>
      </c>
      <c r="CN13" s="258">
        <v>1.5137637501800897E-3</v>
      </c>
      <c r="CO13" s="258">
        <v>5.5356884415937993E-4</v>
      </c>
      <c r="CP13" s="258">
        <v>8.7740987136427522E-4</v>
      </c>
      <c r="CQ13" s="258">
        <v>3.0375299293957239E-5</v>
      </c>
      <c r="CR13" s="258">
        <v>3.3870794526429265E-3</v>
      </c>
      <c r="CS13" s="258">
        <v>5.1929974964935073E-3</v>
      </c>
      <c r="CT13" s="258">
        <v>4.2547931137388055E-4</v>
      </c>
      <c r="CU13" s="258">
        <v>7.7768053268892998E-6</v>
      </c>
      <c r="CV13" s="258">
        <v>9.2155969851925347E-6</v>
      </c>
      <c r="CW13" s="258">
        <v>9.1462188515392149E-6</v>
      </c>
      <c r="CX13" s="258">
        <v>1.2555886972848985E-5</v>
      </c>
      <c r="CY13" s="258">
        <v>1.7280006862630492E-2</v>
      </c>
      <c r="CZ13" s="258">
        <v>3.8412735497583117E-2</v>
      </c>
      <c r="DA13" s="258">
        <v>4.8581002026178624E-5</v>
      </c>
      <c r="DB13" s="258">
        <v>2.3194210645128166E-5</v>
      </c>
      <c r="DC13" s="258">
        <v>3.9723988464846628E-5</v>
      </c>
      <c r="DD13" s="258">
        <v>1.0780569613859355E-3</v>
      </c>
      <c r="DE13" s="258">
        <v>6.7246585841068297E-5</v>
      </c>
      <c r="DF13" s="259">
        <v>4.1518819470641035E-5</v>
      </c>
      <c r="DG13" s="272"/>
      <c r="DH13" s="260"/>
      <c r="DI13" s="3"/>
      <c r="DJ13" s="3"/>
      <c r="DK13" s="3"/>
      <c r="DL13" s="3"/>
      <c r="DM13" s="3"/>
      <c r="DN13" s="3"/>
      <c r="DO13" s="3"/>
      <c r="DP13" s="3"/>
      <c r="DQ13" s="3"/>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0"/>
      <c r="EO13" s="260"/>
      <c r="EP13" s="260"/>
      <c r="EQ13" s="260"/>
      <c r="ER13" s="260"/>
      <c r="ES13" s="260"/>
      <c r="ET13" s="260"/>
      <c r="EU13" s="260"/>
      <c r="EV13" s="260"/>
      <c r="EW13" s="260"/>
      <c r="EX13" s="260"/>
      <c r="EY13" s="260"/>
      <c r="EZ13" s="260"/>
      <c r="FA13" s="260"/>
      <c r="FB13" s="260"/>
      <c r="FC13" s="260"/>
      <c r="FD13" s="260"/>
      <c r="FE13" s="260"/>
      <c r="FF13" s="260"/>
      <c r="FG13" s="260"/>
      <c r="FH13" s="260"/>
      <c r="FI13" s="260"/>
      <c r="FJ13" s="260"/>
      <c r="FK13" s="260"/>
      <c r="FL13" s="260"/>
      <c r="FM13" s="260"/>
      <c r="FN13" s="260"/>
      <c r="FO13" s="260"/>
    </row>
    <row r="14" spans="1:171" ht="19.899999999999999" customHeight="1">
      <c r="A14" s="261" t="s">
        <v>259</v>
      </c>
      <c r="B14" s="262" t="s">
        <v>258</v>
      </c>
      <c r="C14" s="263">
        <v>9.1488965015189844E-6</v>
      </c>
      <c r="D14" s="258">
        <v>2.1298627976302084E-5</v>
      </c>
      <c r="E14" s="258">
        <v>2.9627606544784631E-6</v>
      </c>
      <c r="F14" s="258">
        <v>3.4782173345165749E-6</v>
      </c>
      <c r="G14" s="258">
        <v>6.0965489779474498E-3</v>
      </c>
      <c r="H14" s="258">
        <v>0</v>
      </c>
      <c r="I14" s="258">
        <v>5.2121810312046755E-6</v>
      </c>
      <c r="J14" s="258">
        <v>4.8233808353072662E-4</v>
      </c>
      <c r="K14" s="258">
        <v>1.0137257584445456</v>
      </c>
      <c r="L14" s="258">
        <v>2.9356828619474439E-5</v>
      </c>
      <c r="M14" s="258">
        <v>0</v>
      </c>
      <c r="N14" s="258">
        <v>3.3963924692503612E-6</v>
      </c>
      <c r="O14" s="258">
        <v>4.4361437670266161E-6</v>
      </c>
      <c r="P14" s="258">
        <v>7.7012803336077131E-6</v>
      </c>
      <c r="Q14" s="258">
        <v>3.0611144376854495E-6</v>
      </c>
      <c r="R14" s="258">
        <v>3.7725207404954204E-6</v>
      </c>
      <c r="S14" s="258">
        <v>3.70003056048646E-6</v>
      </c>
      <c r="T14" s="258">
        <v>2.6420858764722917E-6</v>
      </c>
      <c r="U14" s="258">
        <v>1.5767462016383264E-6</v>
      </c>
      <c r="V14" s="258">
        <v>3.4927343935216708E-6</v>
      </c>
      <c r="W14" s="258">
        <v>6.6364578604623524E-7</v>
      </c>
      <c r="X14" s="258">
        <v>1.6756786657796145E-6</v>
      </c>
      <c r="Y14" s="258">
        <v>1.7706486742779911E-6</v>
      </c>
      <c r="Z14" s="258">
        <v>6.48081457881413E-6</v>
      </c>
      <c r="AA14" s="258">
        <v>3.2993528948886218E-5</v>
      </c>
      <c r="AB14" s="258">
        <v>4.4236847424591753E-6</v>
      </c>
      <c r="AC14" s="258">
        <v>4.2558460803708783E-7</v>
      </c>
      <c r="AD14" s="258">
        <v>6.8289536339757311E-6</v>
      </c>
      <c r="AE14" s="258">
        <v>2.3420730595530852E-6</v>
      </c>
      <c r="AF14" s="258">
        <v>6.6681923229316802E-6</v>
      </c>
      <c r="AG14" s="258">
        <v>6.2711871610269158E-6</v>
      </c>
      <c r="AH14" s="258">
        <v>1.176910251829391E-5</v>
      </c>
      <c r="AI14" s="258">
        <v>1.1483653120761273E-5</v>
      </c>
      <c r="AJ14" s="258">
        <v>2.1126417007044133E-6</v>
      </c>
      <c r="AK14" s="258">
        <v>1.3728408926204509E-5</v>
      </c>
      <c r="AL14" s="258">
        <v>5.9533984411671317E-6</v>
      </c>
      <c r="AM14" s="258">
        <v>6.7236004571148854E-6</v>
      </c>
      <c r="AN14" s="258">
        <v>1.4096681050227044E-5</v>
      </c>
      <c r="AO14" s="258">
        <v>9.0441552507083396E-6</v>
      </c>
      <c r="AP14" s="258">
        <v>3.0493999661663908E-6</v>
      </c>
      <c r="AQ14" s="258">
        <v>4.483904544274276E-6</v>
      </c>
      <c r="AR14" s="258">
        <v>4.1272051475617338E-6</v>
      </c>
      <c r="AS14" s="258">
        <v>6.2116676422119102E-6</v>
      </c>
      <c r="AT14" s="258">
        <v>6.3769937556994921E-6</v>
      </c>
      <c r="AU14" s="258">
        <v>5.2920121817966137E-6</v>
      </c>
      <c r="AV14" s="258">
        <v>3.3114181975503859E-6</v>
      </c>
      <c r="AW14" s="258">
        <v>1.9018735221851062E-6</v>
      </c>
      <c r="AX14" s="258">
        <v>1.880979413848957E-6</v>
      </c>
      <c r="AY14" s="258">
        <v>2.9068648644365876E-6</v>
      </c>
      <c r="AZ14" s="258">
        <v>1.7312516704268026E-6</v>
      </c>
      <c r="BA14" s="258">
        <v>1.5667817609345343E-6</v>
      </c>
      <c r="BB14" s="258">
        <v>5.8170427083287876E-6</v>
      </c>
      <c r="BC14" s="258">
        <v>4.6384822287158386E-6</v>
      </c>
      <c r="BD14" s="258">
        <v>2.1895736858421599E-6</v>
      </c>
      <c r="BE14" s="258">
        <v>1.1607984995048227E-6</v>
      </c>
      <c r="BF14" s="258">
        <v>1.4115212081100857E-6</v>
      </c>
      <c r="BG14" s="258">
        <v>1.6824818499030435E-6</v>
      </c>
      <c r="BH14" s="258">
        <v>4.5195979128942474E-6</v>
      </c>
      <c r="BI14" s="258">
        <v>1.2838504721052799E-5</v>
      </c>
      <c r="BJ14" s="258">
        <v>4.457566650229475E-6</v>
      </c>
      <c r="BK14" s="258">
        <v>3.2544951042211221E-6</v>
      </c>
      <c r="BL14" s="258">
        <v>1.2995874509238669E-5</v>
      </c>
      <c r="BM14" s="258">
        <v>1.5081998338958896E-5</v>
      </c>
      <c r="BN14" s="258">
        <v>1.2230873195807479E-5</v>
      </c>
      <c r="BO14" s="258">
        <v>1.2672461579350532E-5</v>
      </c>
      <c r="BP14" s="258">
        <v>4.206290215830645E-6</v>
      </c>
      <c r="BQ14" s="258">
        <v>3.6657057374077636E-6</v>
      </c>
      <c r="BR14" s="258">
        <v>8.2500283002299224E-6</v>
      </c>
      <c r="BS14" s="258">
        <v>9.2692935271961646E-6</v>
      </c>
      <c r="BT14" s="258">
        <v>2.3818653518481784E-5</v>
      </c>
      <c r="BU14" s="258">
        <v>8.6708052552375006E-6</v>
      </c>
      <c r="BV14" s="258">
        <v>9.6748293963636181E-6</v>
      </c>
      <c r="BW14" s="258">
        <v>7.919504494231709E-6</v>
      </c>
      <c r="BX14" s="258">
        <v>9.5719975787724596E-7</v>
      </c>
      <c r="BY14" s="258">
        <v>7.2326639334092251E-6</v>
      </c>
      <c r="BZ14" s="258">
        <v>2.7071689970241296E-6</v>
      </c>
      <c r="CA14" s="258">
        <v>3.9788466543395534E-6</v>
      </c>
      <c r="CB14" s="258">
        <v>9.332729674424086E-6</v>
      </c>
      <c r="CC14" s="258">
        <v>0</v>
      </c>
      <c r="CD14" s="258">
        <v>6.4441188701473167E-6</v>
      </c>
      <c r="CE14" s="258">
        <v>4.2546813990571706E-6</v>
      </c>
      <c r="CF14" s="258">
        <v>5.1616833077498391E-6</v>
      </c>
      <c r="CG14" s="258">
        <v>1.4722592089579076E-6</v>
      </c>
      <c r="CH14" s="258">
        <v>7.9272602041830298E-6</v>
      </c>
      <c r="CI14" s="258">
        <v>7.0251607237978864E-6</v>
      </c>
      <c r="CJ14" s="258">
        <v>2.4849973543854291E-6</v>
      </c>
      <c r="CK14" s="258">
        <v>1.1006568265074376E-5</v>
      </c>
      <c r="CL14" s="258">
        <v>5.7739697270932864E-6</v>
      </c>
      <c r="CM14" s="258">
        <v>1.7102016852094468E-5</v>
      </c>
      <c r="CN14" s="258">
        <v>1.6450999170194435E-4</v>
      </c>
      <c r="CO14" s="258">
        <v>1.9390774739673286E-5</v>
      </c>
      <c r="CP14" s="258">
        <v>1.9058137934274664E-4</v>
      </c>
      <c r="CQ14" s="258">
        <v>1.600323596701602E-5</v>
      </c>
      <c r="CR14" s="258">
        <v>5.1169041151987598E-4</v>
      </c>
      <c r="CS14" s="258">
        <v>8.202652283855335E-4</v>
      </c>
      <c r="CT14" s="258">
        <v>1.1560601784329285E-5</v>
      </c>
      <c r="CU14" s="258">
        <v>4.0132882916884635E-6</v>
      </c>
      <c r="CV14" s="258">
        <v>1.7589998738921505E-6</v>
      </c>
      <c r="CW14" s="258">
        <v>5.6785137200448001E-6</v>
      </c>
      <c r="CX14" s="258">
        <v>4.5196776071056427E-6</v>
      </c>
      <c r="CY14" s="258">
        <v>6.0100202571673382E-3</v>
      </c>
      <c r="CZ14" s="258">
        <v>1.7904849628241782E-2</v>
      </c>
      <c r="DA14" s="258">
        <v>8.9947452231761954E-6</v>
      </c>
      <c r="DB14" s="258">
        <v>3.0267783045422959E-6</v>
      </c>
      <c r="DC14" s="258">
        <v>2.6019406881677571E-5</v>
      </c>
      <c r="DD14" s="258">
        <v>2.9016864000359975E-4</v>
      </c>
      <c r="DE14" s="258">
        <v>3.8935568569367884E-6</v>
      </c>
      <c r="DF14" s="259">
        <v>1.0831094203109124E-3</v>
      </c>
      <c r="DG14" s="272"/>
      <c r="DH14" s="260"/>
      <c r="DI14" s="3"/>
      <c r="DJ14" s="3"/>
      <c r="DK14" s="3"/>
      <c r="DL14" s="3"/>
      <c r="DM14" s="3"/>
      <c r="DN14" s="3"/>
      <c r="DO14" s="3"/>
      <c r="DP14" s="3"/>
      <c r="DQ14" s="3"/>
      <c r="DR14" s="260"/>
      <c r="DS14" s="260"/>
      <c r="DT14" s="260"/>
      <c r="DU14" s="260"/>
      <c r="DV14" s="260"/>
      <c r="DW14" s="260"/>
      <c r="DX14" s="260"/>
      <c r="DY14" s="260"/>
      <c r="DZ14" s="260"/>
      <c r="EA14" s="260"/>
      <c r="EB14" s="260"/>
      <c r="EC14" s="260"/>
      <c r="ED14" s="260"/>
      <c r="EE14" s="260"/>
      <c r="EF14" s="260"/>
      <c r="EG14" s="260"/>
      <c r="EH14" s="260"/>
      <c r="EI14" s="260"/>
      <c r="EJ14" s="260"/>
      <c r="EK14" s="260"/>
      <c r="EL14" s="260"/>
      <c r="EM14" s="260"/>
      <c r="EN14" s="260"/>
      <c r="EO14" s="260"/>
      <c r="EP14" s="260"/>
      <c r="EQ14" s="260"/>
      <c r="ER14" s="260"/>
      <c r="ES14" s="260"/>
      <c r="ET14" s="260"/>
      <c r="EU14" s="260"/>
      <c r="EV14" s="260"/>
      <c r="EW14" s="260"/>
      <c r="EX14" s="260"/>
      <c r="EY14" s="260"/>
      <c r="EZ14" s="260"/>
      <c r="FA14" s="260"/>
      <c r="FB14" s="260"/>
      <c r="FC14" s="260"/>
      <c r="FD14" s="260"/>
      <c r="FE14" s="260"/>
      <c r="FF14" s="260"/>
      <c r="FG14" s="260"/>
      <c r="FH14" s="260"/>
      <c r="FI14" s="260"/>
      <c r="FJ14" s="260"/>
      <c r="FK14" s="260"/>
      <c r="FL14" s="260"/>
      <c r="FM14" s="260"/>
      <c r="FN14" s="260"/>
      <c r="FO14" s="260"/>
    </row>
    <row r="15" spans="1:171" ht="19.899999999999999" customHeight="1">
      <c r="A15" s="261" t="s">
        <v>257</v>
      </c>
      <c r="B15" s="262" t="s">
        <v>256</v>
      </c>
      <c r="C15" s="263">
        <v>1.090086445651097E-4</v>
      </c>
      <c r="D15" s="258">
        <v>7.2497053826326855E-3</v>
      </c>
      <c r="E15" s="258">
        <v>6.2144977884543763E-4</v>
      </c>
      <c r="F15" s="258">
        <v>8.9134045740188618E-5</v>
      </c>
      <c r="G15" s="258">
        <v>7.597342596391426E-5</v>
      </c>
      <c r="H15" s="258">
        <v>0</v>
      </c>
      <c r="I15" s="258">
        <v>2.6781223873574935E-8</v>
      </c>
      <c r="J15" s="258">
        <v>4.1388391202354972E-5</v>
      </c>
      <c r="K15" s="258">
        <v>8.9046947172758372E-7</v>
      </c>
      <c r="L15" s="258">
        <v>1.0009366907158987</v>
      </c>
      <c r="M15" s="258">
        <v>0</v>
      </c>
      <c r="N15" s="258">
        <v>6.7674272004073517E-7</v>
      </c>
      <c r="O15" s="258">
        <v>2.4155883663698398E-7</v>
      </c>
      <c r="P15" s="258">
        <v>3.3484311199835105E-7</v>
      </c>
      <c r="Q15" s="258">
        <v>4.9777036537956429E-8</v>
      </c>
      <c r="R15" s="258">
        <v>1.3771026985493484E-7</v>
      </c>
      <c r="S15" s="258">
        <v>5.8982167943631134E-8</v>
      </c>
      <c r="T15" s="258">
        <v>3.3991429788835177E-8</v>
      </c>
      <c r="U15" s="258">
        <v>9.7095342051786581E-6</v>
      </c>
      <c r="V15" s="258">
        <v>4.8734956396871661E-8</v>
      </c>
      <c r="W15" s="258">
        <v>7.9697058151222712E-9</v>
      </c>
      <c r="X15" s="258">
        <v>6.0583625199229506E-8</v>
      </c>
      <c r="Y15" s="258">
        <v>2.8780982131523652E-8</v>
      </c>
      <c r="Z15" s="258">
        <v>4.293706383924473E-8</v>
      </c>
      <c r="AA15" s="258">
        <v>1.874332332377922E-7</v>
      </c>
      <c r="AB15" s="258">
        <v>2.287866270740474E-7</v>
      </c>
      <c r="AC15" s="258">
        <v>4.4041392687255656E-9</v>
      </c>
      <c r="AD15" s="258">
        <v>7.0896685664219459E-9</v>
      </c>
      <c r="AE15" s="258">
        <v>3.9465090075044994E-8</v>
      </c>
      <c r="AF15" s="258">
        <v>1.0220687895276334E-7</v>
      </c>
      <c r="AG15" s="258">
        <v>1.0342638512764079E-5</v>
      </c>
      <c r="AH15" s="258">
        <v>3.0282267661908307E-8</v>
      </c>
      <c r="AI15" s="258">
        <v>3.1117653100264382E-8</v>
      </c>
      <c r="AJ15" s="258">
        <v>3.2511836163255007E-8</v>
      </c>
      <c r="AK15" s="258">
        <v>5.1056123285731689E-8</v>
      </c>
      <c r="AL15" s="258">
        <v>5.9690641792834007E-9</v>
      </c>
      <c r="AM15" s="258">
        <v>1.1341136073485247E-8</v>
      </c>
      <c r="AN15" s="258">
        <v>2.8325058034061606E-8</v>
      </c>
      <c r="AO15" s="258">
        <v>2.8332910198912318E-8</v>
      </c>
      <c r="AP15" s="258">
        <v>5.616985225376515E-9</v>
      </c>
      <c r="AQ15" s="258">
        <v>2.3830718430577062E-8</v>
      </c>
      <c r="AR15" s="258">
        <v>2.5776125363368567E-8</v>
      </c>
      <c r="AS15" s="258">
        <v>2.2755792169252491E-8</v>
      </c>
      <c r="AT15" s="258">
        <v>2.7978607570280545E-8</v>
      </c>
      <c r="AU15" s="258">
        <v>2.7466903050349759E-8</v>
      </c>
      <c r="AV15" s="258">
        <v>3.9634359285635115E-8</v>
      </c>
      <c r="AW15" s="258">
        <v>3.6100972995954513E-8</v>
      </c>
      <c r="AX15" s="258">
        <v>3.6419834685403124E-8</v>
      </c>
      <c r="AY15" s="258">
        <v>3.8339211815628481E-8</v>
      </c>
      <c r="AZ15" s="258">
        <v>4.376795826386575E-8</v>
      </c>
      <c r="BA15" s="258">
        <v>3.1145409105696735E-8</v>
      </c>
      <c r="BB15" s="258">
        <v>4.2049141159283166E-8</v>
      </c>
      <c r="BC15" s="258">
        <v>4.4882977477603294E-8</v>
      </c>
      <c r="BD15" s="258">
        <v>3.2203784032608994E-8</v>
      </c>
      <c r="BE15" s="258">
        <v>1.9714889959750298E-8</v>
      </c>
      <c r="BF15" s="258">
        <v>1.6003746174337553E-8</v>
      </c>
      <c r="BG15" s="258">
        <v>3.95700887388137E-8</v>
      </c>
      <c r="BH15" s="258">
        <v>4.4865240574847157E-8</v>
      </c>
      <c r="BI15" s="258">
        <v>3.8602806503066562E-8</v>
      </c>
      <c r="BJ15" s="258">
        <v>1.8719190120777823E-7</v>
      </c>
      <c r="BK15" s="258">
        <v>1.0696718238095885E-8</v>
      </c>
      <c r="BL15" s="258">
        <v>4.285120822207945E-8</v>
      </c>
      <c r="BM15" s="258">
        <v>4.3100173641483595E-8</v>
      </c>
      <c r="BN15" s="258">
        <v>3.2415072388588474E-7</v>
      </c>
      <c r="BO15" s="258">
        <v>3.7302314334442846E-8</v>
      </c>
      <c r="BP15" s="258">
        <v>1.1372950922799662E-8</v>
      </c>
      <c r="BQ15" s="258">
        <v>1.7762559856747853E-8</v>
      </c>
      <c r="BR15" s="258">
        <v>2.1804771432284554E-8</v>
      </c>
      <c r="BS15" s="258">
        <v>2.3249849116449396E-8</v>
      </c>
      <c r="BT15" s="258">
        <v>1.2125855750488506E-6</v>
      </c>
      <c r="BU15" s="258">
        <v>1.1695806932718064E-8</v>
      </c>
      <c r="BV15" s="258">
        <v>5.6461761559180352E-9</v>
      </c>
      <c r="BW15" s="258">
        <v>7.0384924800415816E-9</v>
      </c>
      <c r="BX15" s="258">
        <v>1.8380142767249049E-9</v>
      </c>
      <c r="BY15" s="258">
        <v>3.5371219540946269E-8</v>
      </c>
      <c r="BZ15" s="258">
        <v>1.2422235508885787E-8</v>
      </c>
      <c r="CA15" s="258">
        <v>6.6681655940806834E-8</v>
      </c>
      <c r="CB15" s="258">
        <v>5.8429622214633642E-9</v>
      </c>
      <c r="CC15" s="258">
        <v>0</v>
      </c>
      <c r="CD15" s="258">
        <v>1.2803501487399789E-8</v>
      </c>
      <c r="CE15" s="258">
        <v>1.2489129236896363E-8</v>
      </c>
      <c r="CF15" s="258">
        <v>1.7804204493523645E-8</v>
      </c>
      <c r="CG15" s="258">
        <v>7.1381716241198613E-9</v>
      </c>
      <c r="CH15" s="258">
        <v>4.7882334385935215E-8</v>
      </c>
      <c r="CI15" s="258">
        <v>8.6063639341521243E-7</v>
      </c>
      <c r="CJ15" s="258">
        <v>3.0086483064156883E-8</v>
      </c>
      <c r="CK15" s="258">
        <v>5.1012508636351677E-8</v>
      </c>
      <c r="CL15" s="258">
        <v>1.218994444011698E-6</v>
      </c>
      <c r="CM15" s="258">
        <v>2.0413253382539879E-8</v>
      </c>
      <c r="CN15" s="258">
        <v>5.3873271351299551E-6</v>
      </c>
      <c r="CO15" s="258">
        <v>8.1987007746524531E-5</v>
      </c>
      <c r="CP15" s="258">
        <v>1.2167536515747263E-6</v>
      </c>
      <c r="CQ15" s="258">
        <v>2.7498462078368955E-8</v>
      </c>
      <c r="CR15" s="258">
        <v>2.1712550557911169E-6</v>
      </c>
      <c r="CS15" s="258">
        <v>1.0699392379754705E-6</v>
      </c>
      <c r="CT15" s="258">
        <v>5.8788205160221853E-8</v>
      </c>
      <c r="CU15" s="258">
        <v>2.0090364533621678E-8</v>
      </c>
      <c r="CV15" s="258">
        <v>4.1102717755099887E-7</v>
      </c>
      <c r="CW15" s="258">
        <v>4.7287279204960676E-8</v>
      </c>
      <c r="CX15" s="258">
        <v>1.6707870116425458E-8</v>
      </c>
      <c r="CY15" s="258">
        <v>1.8918405785989563E-6</v>
      </c>
      <c r="CZ15" s="258">
        <v>3.8296947232901066E-6</v>
      </c>
      <c r="DA15" s="258">
        <v>3.9457071205650097E-8</v>
      </c>
      <c r="DB15" s="258">
        <v>2.8325732447066012E-5</v>
      </c>
      <c r="DC15" s="258">
        <v>1.5753971768523296E-4</v>
      </c>
      <c r="DD15" s="258">
        <v>1.6214437079708984E-7</v>
      </c>
      <c r="DE15" s="258">
        <v>1.5621814372869185E-7</v>
      </c>
      <c r="DF15" s="259">
        <v>2.9563674690871357E-8</v>
      </c>
      <c r="DG15" s="272"/>
      <c r="DH15" s="260"/>
      <c r="DI15" s="3"/>
      <c r="DJ15" s="3"/>
      <c r="DK15" s="3"/>
      <c r="DL15" s="3"/>
      <c r="DM15" s="3"/>
      <c r="DN15" s="3"/>
      <c r="DO15" s="3"/>
      <c r="DP15" s="3"/>
      <c r="DQ15" s="3"/>
      <c r="DR15" s="260"/>
      <c r="DS15" s="260"/>
      <c r="DT15" s="260"/>
      <c r="DU15" s="260"/>
      <c r="DV15" s="260"/>
      <c r="DW15" s="260"/>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c r="EX15" s="260"/>
      <c r="EY15" s="260"/>
      <c r="EZ15" s="260"/>
      <c r="FA15" s="260"/>
      <c r="FB15" s="260"/>
      <c r="FC15" s="260"/>
      <c r="FD15" s="260"/>
      <c r="FE15" s="260"/>
      <c r="FF15" s="260"/>
      <c r="FG15" s="260"/>
      <c r="FH15" s="260"/>
      <c r="FI15" s="260"/>
      <c r="FJ15" s="260"/>
      <c r="FK15" s="260"/>
      <c r="FL15" s="260"/>
      <c r="FM15" s="260"/>
      <c r="FN15" s="260"/>
      <c r="FO15" s="260"/>
    </row>
    <row r="16" spans="1:171" ht="19.899999999999999" customHeight="1">
      <c r="A16" s="261" t="s">
        <v>255</v>
      </c>
      <c r="B16" s="262" t="s">
        <v>254</v>
      </c>
      <c r="C16" s="263">
        <v>0</v>
      </c>
      <c r="D16" s="258">
        <v>0</v>
      </c>
      <c r="E16" s="258">
        <v>0</v>
      </c>
      <c r="F16" s="258">
        <v>0</v>
      </c>
      <c r="G16" s="258">
        <v>0</v>
      </c>
      <c r="H16" s="258">
        <v>0</v>
      </c>
      <c r="I16" s="258">
        <v>0</v>
      </c>
      <c r="J16" s="258">
        <v>0</v>
      </c>
      <c r="K16" s="258">
        <v>0</v>
      </c>
      <c r="L16" s="258">
        <v>0</v>
      </c>
      <c r="M16" s="258">
        <v>1</v>
      </c>
      <c r="N16" s="258">
        <v>0</v>
      </c>
      <c r="O16" s="258">
        <v>0</v>
      </c>
      <c r="P16" s="258">
        <v>0</v>
      </c>
      <c r="Q16" s="258">
        <v>0</v>
      </c>
      <c r="R16" s="258">
        <v>0</v>
      </c>
      <c r="S16" s="258">
        <v>0</v>
      </c>
      <c r="T16" s="258">
        <v>0</v>
      </c>
      <c r="U16" s="258">
        <v>0</v>
      </c>
      <c r="V16" s="258">
        <v>0</v>
      </c>
      <c r="W16" s="258">
        <v>0</v>
      </c>
      <c r="X16" s="258">
        <v>0</v>
      </c>
      <c r="Y16" s="258">
        <v>0</v>
      </c>
      <c r="Z16" s="258">
        <v>0</v>
      </c>
      <c r="AA16" s="258">
        <v>0</v>
      </c>
      <c r="AB16" s="258">
        <v>0</v>
      </c>
      <c r="AC16" s="258">
        <v>0</v>
      </c>
      <c r="AD16" s="258">
        <v>0</v>
      </c>
      <c r="AE16" s="258">
        <v>0</v>
      </c>
      <c r="AF16" s="258">
        <v>0</v>
      </c>
      <c r="AG16" s="258">
        <v>0</v>
      </c>
      <c r="AH16" s="258">
        <v>0</v>
      </c>
      <c r="AI16" s="258">
        <v>0</v>
      </c>
      <c r="AJ16" s="258">
        <v>0</v>
      </c>
      <c r="AK16" s="258">
        <v>0</v>
      </c>
      <c r="AL16" s="258">
        <v>0</v>
      </c>
      <c r="AM16" s="258">
        <v>0</v>
      </c>
      <c r="AN16" s="258">
        <v>0</v>
      </c>
      <c r="AO16" s="258">
        <v>0</v>
      </c>
      <c r="AP16" s="258">
        <v>0</v>
      </c>
      <c r="AQ16" s="258">
        <v>0</v>
      </c>
      <c r="AR16" s="258">
        <v>0</v>
      </c>
      <c r="AS16" s="258">
        <v>0</v>
      </c>
      <c r="AT16" s="258">
        <v>0</v>
      </c>
      <c r="AU16" s="258">
        <v>0</v>
      </c>
      <c r="AV16" s="258">
        <v>0</v>
      </c>
      <c r="AW16" s="258">
        <v>0</v>
      </c>
      <c r="AX16" s="258">
        <v>0</v>
      </c>
      <c r="AY16" s="258">
        <v>0</v>
      </c>
      <c r="AZ16" s="258">
        <v>0</v>
      </c>
      <c r="BA16" s="258">
        <v>0</v>
      </c>
      <c r="BB16" s="258">
        <v>0</v>
      </c>
      <c r="BC16" s="258">
        <v>0</v>
      </c>
      <c r="BD16" s="258">
        <v>0</v>
      </c>
      <c r="BE16" s="258">
        <v>0</v>
      </c>
      <c r="BF16" s="258">
        <v>0</v>
      </c>
      <c r="BG16" s="258">
        <v>0</v>
      </c>
      <c r="BH16" s="258">
        <v>0</v>
      </c>
      <c r="BI16" s="258">
        <v>0</v>
      </c>
      <c r="BJ16" s="258">
        <v>0</v>
      </c>
      <c r="BK16" s="258">
        <v>0</v>
      </c>
      <c r="BL16" s="258">
        <v>0</v>
      </c>
      <c r="BM16" s="258">
        <v>0</v>
      </c>
      <c r="BN16" s="258">
        <v>0</v>
      </c>
      <c r="BO16" s="258">
        <v>0</v>
      </c>
      <c r="BP16" s="258">
        <v>0</v>
      </c>
      <c r="BQ16" s="258">
        <v>0</v>
      </c>
      <c r="BR16" s="258">
        <v>0</v>
      </c>
      <c r="BS16" s="258">
        <v>0</v>
      </c>
      <c r="BT16" s="258">
        <v>0</v>
      </c>
      <c r="BU16" s="258">
        <v>0</v>
      </c>
      <c r="BV16" s="258">
        <v>0</v>
      </c>
      <c r="BW16" s="258">
        <v>0</v>
      </c>
      <c r="BX16" s="258">
        <v>0</v>
      </c>
      <c r="BY16" s="258">
        <v>0</v>
      </c>
      <c r="BZ16" s="258">
        <v>0</v>
      </c>
      <c r="CA16" s="258">
        <v>0</v>
      </c>
      <c r="CB16" s="258">
        <v>0</v>
      </c>
      <c r="CC16" s="258">
        <v>0</v>
      </c>
      <c r="CD16" s="258">
        <v>0</v>
      </c>
      <c r="CE16" s="258">
        <v>0</v>
      </c>
      <c r="CF16" s="258">
        <v>0</v>
      </c>
      <c r="CG16" s="258">
        <v>0</v>
      </c>
      <c r="CH16" s="258">
        <v>0</v>
      </c>
      <c r="CI16" s="258">
        <v>0</v>
      </c>
      <c r="CJ16" s="258">
        <v>0</v>
      </c>
      <c r="CK16" s="258">
        <v>0</v>
      </c>
      <c r="CL16" s="258">
        <v>0</v>
      </c>
      <c r="CM16" s="258">
        <v>0</v>
      </c>
      <c r="CN16" s="258">
        <v>0</v>
      </c>
      <c r="CO16" s="258">
        <v>0</v>
      </c>
      <c r="CP16" s="258">
        <v>0</v>
      </c>
      <c r="CQ16" s="258">
        <v>0</v>
      </c>
      <c r="CR16" s="258">
        <v>0</v>
      </c>
      <c r="CS16" s="258">
        <v>0</v>
      </c>
      <c r="CT16" s="258">
        <v>0</v>
      </c>
      <c r="CU16" s="258">
        <v>0</v>
      </c>
      <c r="CV16" s="258">
        <v>0</v>
      </c>
      <c r="CW16" s="258">
        <v>0</v>
      </c>
      <c r="CX16" s="258">
        <v>0</v>
      </c>
      <c r="CY16" s="258">
        <v>0</v>
      </c>
      <c r="CZ16" s="258">
        <v>0</v>
      </c>
      <c r="DA16" s="258">
        <v>0</v>
      </c>
      <c r="DB16" s="258">
        <v>0</v>
      </c>
      <c r="DC16" s="258">
        <v>0</v>
      </c>
      <c r="DD16" s="258">
        <v>0</v>
      </c>
      <c r="DE16" s="258">
        <v>0</v>
      </c>
      <c r="DF16" s="259">
        <v>0</v>
      </c>
      <c r="DG16" s="272"/>
      <c r="DH16" s="260"/>
      <c r="DI16" s="3"/>
      <c r="DJ16" s="3"/>
      <c r="DK16" s="3"/>
      <c r="DL16" s="3"/>
      <c r="DM16" s="3"/>
      <c r="DN16" s="3"/>
      <c r="DO16" s="3"/>
      <c r="DP16" s="3"/>
      <c r="DQ16" s="3"/>
      <c r="DR16" s="260"/>
      <c r="DS16" s="260"/>
      <c r="DT16" s="260"/>
      <c r="DU16" s="260"/>
      <c r="DV16" s="260"/>
      <c r="DW16" s="260"/>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260"/>
      <c r="EY16" s="260"/>
      <c r="EZ16" s="260"/>
      <c r="FA16" s="260"/>
      <c r="FB16" s="260"/>
      <c r="FC16" s="260"/>
      <c r="FD16" s="260"/>
      <c r="FE16" s="260"/>
      <c r="FF16" s="260"/>
      <c r="FG16" s="260"/>
      <c r="FH16" s="260"/>
      <c r="FI16" s="260"/>
      <c r="FJ16" s="260"/>
      <c r="FK16" s="260"/>
      <c r="FL16" s="260"/>
      <c r="FM16" s="260"/>
      <c r="FN16" s="260"/>
      <c r="FO16" s="260"/>
    </row>
    <row r="17" spans="1:171" ht="19.899999999999999" customHeight="1">
      <c r="A17" s="261" t="s">
        <v>253</v>
      </c>
      <c r="B17" s="262" t="s">
        <v>252</v>
      </c>
      <c r="C17" s="263">
        <v>1.7703570736766299E-5</v>
      </c>
      <c r="D17" s="258">
        <v>6.2549106200589823E-6</v>
      </c>
      <c r="E17" s="258">
        <v>1.1537522544379259E-5</v>
      </c>
      <c r="F17" s="258">
        <v>1.0349286751497452E-4</v>
      </c>
      <c r="G17" s="258">
        <v>2.197604052913295E-3</v>
      </c>
      <c r="H17" s="258">
        <v>0</v>
      </c>
      <c r="I17" s="258">
        <v>1.3935544841769536E-5</v>
      </c>
      <c r="J17" s="258">
        <v>9.2884759573042729E-6</v>
      </c>
      <c r="K17" s="258">
        <v>2.4781339653058963E-5</v>
      </c>
      <c r="L17" s="258">
        <v>5.6073480809051864E-6</v>
      </c>
      <c r="M17" s="258">
        <v>0</v>
      </c>
      <c r="N17" s="258">
        <v>1.0200166050693151</v>
      </c>
      <c r="O17" s="258">
        <v>2.1316109086626171E-2</v>
      </c>
      <c r="P17" s="258">
        <v>4.1782120385826498E-5</v>
      </c>
      <c r="Q17" s="258">
        <v>4.9764459355227839E-4</v>
      </c>
      <c r="R17" s="258">
        <v>4.6324612011063876E-5</v>
      </c>
      <c r="S17" s="258">
        <v>1.8548483309734979E-4</v>
      </c>
      <c r="T17" s="258">
        <v>3.1158951656471822E-5</v>
      </c>
      <c r="U17" s="258">
        <v>1.4400254836359629E-4</v>
      </c>
      <c r="V17" s="258">
        <v>8.9858053525531408E-6</v>
      </c>
      <c r="W17" s="258">
        <v>3.4320214546266257E-6</v>
      </c>
      <c r="X17" s="258">
        <v>7.6947840690599269E-6</v>
      </c>
      <c r="Y17" s="258">
        <v>6.8992780276934745E-6</v>
      </c>
      <c r="Z17" s="258">
        <v>9.252314444481444E-4</v>
      </c>
      <c r="AA17" s="258">
        <v>9.7521941956108545E-6</v>
      </c>
      <c r="AB17" s="258">
        <v>1.3041453921546583E-5</v>
      </c>
      <c r="AC17" s="258">
        <v>1.4551637573345102E-6</v>
      </c>
      <c r="AD17" s="258">
        <v>4.4896044247655341E-6</v>
      </c>
      <c r="AE17" s="258">
        <v>3.9145696143934041E-5</v>
      </c>
      <c r="AF17" s="258">
        <v>9.9263170065828779E-4</v>
      </c>
      <c r="AG17" s="258">
        <v>4.5499610300196204E-3</v>
      </c>
      <c r="AH17" s="258">
        <v>1.9909439212799265E-4</v>
      </c>
      <c r="AI17" s="258">
        <v>1.0387635726224634E-5</v>
      </c>
      <c r="AJ17" s="258">
        <v>9.3099103954702923E-6</v>
      </c>
      <c r="AK17" s="258">
        <v>6.589254584490374E-4</v>
      </c>
      <c r="AL17" s="258">
        <v>5.1991133712624703E-6</v>
      </c>
      <c r="AM17" s="258">
        <v>6.4773826762877933E-6</v>
      </c>
      <c r="AN17" s="258">
        <v>1.2821108646136253E-5</v>
      </c>
      <c r="AO17" s="258">
        <v>6.1363422596058294E-6</v>
      </c>
      <c r="AP17" s="258">
        <v>3.9847297846356387E-6</v>
      </c>
      <c r="AQ17" s="258">
        <v>3.4154324647733239E-4</v>
      </c>
      <c r="AR17" s="258">
        <v>2.4821268276081297E-5</v>
      </c>
      <c r="AS17" s="258">
        <v>3.7337481387857241E-5</v>
      </c>
      <c r="AT17" s="258">
        <v>1.1567788850872741E-5</v>
      </c>
      <c r="AU17" s="258">
        <v>1.7535173002727409E-4</v>
      </c>
      <c r="AV17" s="258">
        <v>4.5418058811040447E-5</v>
      </c>
      <c r="AW17" s="258">
        <v>2.1965172119651374E-4</v>
      </c>
      <c r="AX17" s="258">
        <v>5.9820903517366908E-5</v>
      </c>
      <c r="AY17" s="258">
        <v>1.1634290036792744E-5</v>
      </c>
      <c r="AZ17" s="258">
        <v>2.8787887790177025E-4</v>
      </c>
      <c r="BA17" s="258">
        <v>6.5930612212783472E-6</v>
      </c>
      <c r="BB17" s="258">
        <v>4.4520807325781389E-5</v>
      </c>
      <c r="BC17" s="258">
        <v>2.5639119198935827E-5</v>
      </c>
      <c r="BD17" s="258">
        <v>9.1375856422025635E-6</v>
      </c>
      <c r="BE17" s="258">
        <v>1.0036252922164197E-4</v>
      </c>
      <c r="BF17" s="258">
        <v>2.6772282272028238E-5</v>
      </c>
      <c r="BG17" s="258">
        <v>8.8896779491801412E-5</v>
      </c>
      <c r="BH17" s="258">
        <v>4.4245429942015697E-4</v>
      </c>
      <c r="BI17" s="258">
        <v>1.1913721764808305E-4</v>
      </c>
      <c r="BJ17" s="258">
        <v>4.2734204579302388E-4</v>
      </c>
      <c r="BK17" s="258">
        <v>2.0811685008567791E-5</v>
      </c>
      <c r="BL17" s="258">
        <v>6.2861494154666642E-5</v>
      </c>
      <c r="BM17" s="258">
        <v>3.1037623249949758E-4</v>
      </c>
      <c r="BN17" s="258">
        <v>9.0354429053607336E-5</v>
      </c>
      <c r="BO17" s="258">
        <v>3.5615943512898694E-5</v>
      </c>
      <c r="BP17" s="258">
        <v>1.0882999554438949E-5</v>
      </c>
      <c r="BQ17" s="258">
        <v>2.3532847947375551E-5</v>
      </c>
      <c r="BR17" s="258">
        <v>3.5595886012900628E-5</v>
      </c>
      <c r="BS17" s="258">
        <v>2.9659819106323149E-5</v>
      </c>
      <c r="BT17" s="258">
        <v>4.0756029421355557E-5</v>
      </c>
      <c r="BU17" s="258">
        <v>1.5041588887635709E-5</v>
      </c>
      <c r="BV17" s="258">
        <v>7.8156193125995358E-6</v>
      </c>
      <c r="BW17" s="258">
        <v>9.9630379518534563E-6</v>
      </c>
      <c r="BX17" s="258">
        <v>5.802474565941754E-6</v>
      </c>
      <c r="BY17" s="258">
        <v>9.9659379590194593E-5</v>
      </c>
      <c r="BZ17" s="258">
        <v>2.2473455741920131E-5</v>
      </c>
      <c r="CA17" s="258">
        <v>3.5125581278598429E-5</v>
      </c>
      <c r="CB17" s="258">
        <v>1.9140815251009113E-4</v>
      </c>
      <c r="CC17" s="258">
        <v>0</v>
      </c>
      <c r="CD17" s="258">
        <v>7.7600194654494105E-5</v>
      </c>
      <c r="CE17" s="258">
        <v>7.8747889238954048E-5</v>
      </c>
      <c r="CF17" s="258">
        <v>1.7199521714777576E-4</v>
      </c>
      <c r="CG17" s="258">
        <v>1.3336854771989257E-5</v>
      </c>
      <c r="CH17" s="258">
        <v>1.7521807611913973E-5</v>
      </c>
      <c r="CI17" s="258">
        <v>2.6683372185310771E-5</v>
      </c>
      <c r="CJ17" s="258">
        <v>4.8963290081051179E-5</v>
      </c>
      <c r="CK17" s="258">
        <v>1.5410609911045056E-5</v>
      </c>
      <c r="CL17" s="258">
        <v>3.601423487615368E-5</v>
      </c>
      <c r="CM17" s="258">
        <v>2.1764305617832647E-5</v>
      </c>
      <c r="CN17" s="258">
        <v>1.2216867270466791E-5</v>
      </c>
      <c r="CO17" s="258">
        <v>2.3591736246925129E-5</v>
      </c>
      <c r="CP17" s="258">
        <v>1.8089160934086908E-5</v>
      </c>
      <c r="CQ17" s="258">
        <v>2.9723838436333133E-4</v>
      </c>
      <c r="CR17" s="258">
        <v>2.8915484572360021E-5</v>
      </c>
      <c r="CS17" s="258">
        <v>2.1194656907741203E-5</v>
      </c>
      <c r="CT17" s="258">
        <v>2.686057367176691E-5</v>
      </c>
      <c r="CU17" s="258">
        <v>2.1270086091142697E-5</v>
      </c>
      <c r="CV17" s="258">
        <v>1.1479528994784403E-5</v>
      </c>
      <c r="CW17" s="258">
        <v>1.7969010668476221E-5</v>
      </c>
      <c r="CX17" s="258">
        <v>4.3864966572041703E-5</v>
      </c>
      <c r="CY17" s="258">
        <v>1.2328147707613369E-4</v>
      </c>
      <c r="CZ17" s="258">
        <v>9.5642976742434482E-6</v>
      </c>
      <c r="DA17" s="258">
        <v>2.7492203260014092E-5</v>
      </c>
      <c r="DB17" s="258">
        <v>3.3052408343122396E-4</v>
      </c>
      <c r="DC17" s="258">
        <v>1.0032273001178335E-5</v>
      </c>
      <c r="DD17" s="258">
        <v>4.9337330168412764E-5</v>
      </c>
      <c r="DE17" s="258">
        <v>1.7353819319005058E-3</v>
      </c>
      <c r="DF17" s="259">
        <v>2.0409915348804743E-5</v>
      </c>
      <c r="DG17" s="272"/>
      <c r="DH17" s="260"/>
      <c r="DI17" s="3"/>
      <c r="DJ17" s="3"/>
      <c r="DK17" s="3"/>
      <c r="DL17" s="3"/>
      <c r="DM17" s="3"/>
      <c r="DN17" s="3"/>
      <c r="DO17" s="3"/>
      <c r="DP17" s="3"/>
      <c r="DQ17" s="3"/>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260"/>
      <c r="EY17" s="260"/>
      <c r="EZ17" s="260"/>
      <c r="FA17" s="260"/>
      <c r="FB17" s="260"/>
      <c r="FC17" s="260"/>
      <c r="FD17" s="260"/>
      <c r="FE17" s="260"/>
      <c r="FF17" s="260"/>
      <c r="FG17" s="260"/>
      <c r="FH17" s="260"/>
      <c r="FI17" s="260"/>
      <c r="FJ17" s="260"/>
      <c r="FK17" s="260"/>
      <c r="FL17" s="260"/>
      <c r="FM17" s="260"/>
      <c r="FN17" s="260"/>
      <c r="FO17" s="260"/>
    </row>
    <row r="18" spans="1:171" ht="19.899999999999999" customHeight="1">
      <c r="A18" s="261" t="s">
        <v>95</v>
      </c>
      <c r="B18" s="262" t="s">
        <v>94</v>
      </c>
      <c r="C18" s="263">
        <v>1.0653268516720731E-5</v>
      </c>
      <c r="D18" s="258">
        <v>1.4805114124326201E-6</v>
      </c>
      <c r="E18" s="258">
        <v>1.9423991646456739E-5</v>
      </c>
      <c r="F18" s="258">
        <v>6.8953706376120035E-7</v>
      </c>
      <c r="G18" s="258">
        <v>2.859320372357053E-5</v>
      </c>
      <c r="H18" s="258">
        <v>0</v>
      </c>
      <c r="I18" s="258">
        <v>1.1228190001122879E-5</v>
      </c>
      <c r="J18" s="258">
        <v>5.2172673111023052E-6</v>
      </c>
      <c r="K18" s="258">
        <v>2.2142228403643539E-6</v>
      </c>
      <c r="L18" s="258">
        <v>1.2174564158223796E-6</v>
      </c>
      <c r="M18" s="258">
        <v>0</v>
      </c>
      <c r="N18" s="258">
        <v>1.0071021391631985E-5</v>
      </c>
      <c r="O18" s="258">
        <v>1.0000558299234432</v>
      </c>
      <c r="P18" s="258">
        <v>2.8832791948585002E-6</v>
      </c>
      <c r="Q18" s="258">
        <v>7.396297380950875E-6</v>
      </c>
      <c r="R18" s="258">
        <v>5.8822385369177647E-6</v>
      </c>
      <c r="S18" s="258">
        <v>7.0649048112218876E-6</v>
      </c>
      <c r="T18" s="258">
        <v>3.0813537814701437E-6</v>
      </c>
      <c r="U18" s="258">
        <v>2.3298392549339899E-5</v>
      </c>
      <c r="V18" s="258">
        <v>4.5615053043950012E-6</v>
      </c>
      <c r="W18" s="258">
        <v>8.6787969806427723E-7</v>
      </c>
      <c r="X18" s="258">
        <v>2.4831556360270057E-6</v>
      </c>
      <c r="Y18" s="258">
        <v>2.4636429582959959E-6</v>
      </c>
      <c r="Z18" s="258">
        <v>5.6805503537824027E-6</v>
      </c>
      <c r="AA18" s="258">
        <v>7.6205527279985473E-6</v>
      </c>
      <c r="AB18" s="258">
        <v>3.3074539176053115E-6</v>
      </c>
      <c r="AC18" s="258">
        <v>2.3485499704886492E-7</v>
      </c>
      <c r="AD18" s="258">
        <v>1.8009774487319713E-6</v>
      </c>
      <c r="AE18" s="258">
        <v>4.1191521631963411E-6</v>
      </c>
      <c r="AF18" s="258">
        <v>1.0704319454177654E-5</v>
      </c>
      <c r="AG18" s="258">
        <v>1.5487958198605678E-5</v>
      </c>
      <c r="AH18" s="258">
        <v>1.9334018523375028E-5</v>
      </c>
      <c r="AI18" s="258">
        <v>3.5233624380801885E-6</v>
      </c>
      <c r="AJ18" s="258">
        <v>1.2783387774776398E-5</v>
      </c>
      <c r="AK18" s="258">
        <v>6.7621601611095095E-6</v>
      </c>
      <c r="AL18" s="258">
        <v>9.0311954120082657E-7</v>
      </c>
      <c r="AM18" s="258">
        <v>1.8703764365469539E-6</v>
      </c>
      <c r="AN18" s="258">
        <v>5.5043096304291335E-6</v>
      </c>
      <c r="AO18" s="258">
        <v>3.3282349651148486E-6</v>
      </c>
      <c r="AP18" s="258">
        <v>9.8909758742851335E-7</v>
      </c>
      <c r="AQ18" s="258">
        <v>3.0432422652586511E-6</v>
      </c>
      <c r="AR18" s="258">
        <v>4.4440797723066634E-6</v>
      </c>
      <c r="AS18" s="258">
        <v>3.5497744701922212E-6</v>
      </c>
      <c r="AT18" s="258">
        <v>4.3348780127000677E-6</v>
      </c>
      <c r="AU18" s="258">
        <v>3.2624227397295201E-6</v>
      </c>
      <c r="AV18" s="258">
        <v>6.0576110434551258E-6</v>
      </c>
      <c r="AW18" s="258">
        <v>7.3275828810357439E-6</v>
      </c>
      <c r="AX18" s="258">
        <v>1.3332994250266558E-5</v>
      </c>
      <c r="AY18" s="258">
        <v>6.1756454152393113E-6</v>
      </c>
      <c r="AZ18" s="258">
        <v>1.9015317253525219E-5</v>
      </c>
      <c r="BA18" s="258">
        <v>3.1723538403782309E-6</v>
      </c>
      <c r="BB18" s="258">
        <v>2.9146862681812248E-6</v>
      </c>
      <c r="BC18" s="258">
        <v>7.4976078093747171E-6</v>
      </c>
      <c r="BD18" s="258">
        <v>4.4638965720147574E-6</v>
      </c>
      <c r="BE18" s="258">
        <v>8.273827427447141E-6</v>
      </c>
      <c r="BF18" s="258">
        <v>2.7394171918563848E-6</v>
      </c>
      <c r="BG18" s="258">
        <v>3.035347625966791E-6</v>
      </c>
      <c r="BH18" s="258">
        <v>5.9350290743322886E-6</v>
      </c>
      <c r="BI18" s="258">
        <v>3.7946753122039571E-6</v>
      </c>
      <c r="BJ18" s="258">
        <v>1.3809695455680462E-5</v>
      </c>
      <c r="BK18" s="258">
        <v>8.0238556460275106E-6</v>
      </c>
      <c r="BL18" s="258">
        <v>1.5772731993389687E-5</v>
      </c>
      <c r="BM18" s="258">
        <v>7.2199410166369906E-6</v>
      </c>
      <c r="BN18" s="258">
        <v>7.7312753015947561E-6</v>
      </c>
      <c r="BO18" s="258">
        <v>7.798508534770472E-6</v>
      </c>
      <c r="BP18" s="258">
        <v>1.5985082241903516E-6</v>
      </c>
      <c r="BQ18" s="258">
        <v>3.100307043724699E-6</v>
      </c>
      <c r="BR18" s="258">
        <v>5.3260935976277786E-6</v>
      </c>
      <c r="BS18" s="258">
        <v>1.3405127327543392E-5</v>
      </c>
      <c r="BT18" s="258">
        <v>1.3620815740328003E-5</v>
      </c>
      <c r="BU18" s="258">
        <v>6.4905337678560701E-6</v>
      </c>
      <c r="BV18" s="258">
        <v>1.7180281776719071E-6</v>
      </c>
      <c r="BW18" s="258">
        <v>1.1923879294861901E-6</v>
      </c>
      <c r="BX18" s="258">
        <v>4.4224921300201079E-7</v>
      </c>
      <c r="BY18" s="258">
        <v>4.5632206080999296E-6</v>
      </c>
      <c r="BZ18" s="258">
        <v>4.3906593591784408E-6</v>
      </c>
      <c r="CA18" s="258">
        <v>5.8985545852026141E-6</v>
      </c>
      <c r="CB18" s="258">
        <v>5.7009273169108225E-6</v>
      </c>
      <c r="CC18" s="258">
        <v>0</v>
      </c>
      <c r="CD18" s="258">
        <v>2.5137746669332166E-6</v>
      </c>
      <c r="CE18" s="258">
        <v>7.6308203618206448E-6</v>
      </c>
      <c r="CF18" s="258">
        <v>1.0822731972303686E-5</v>
      </c>
      <c r="CG18" s="258">
        <v>5.7796595861314735E-6</v>
      </c>
      <c r="CH18" s="258">
        <v>3.451577611240448E-6</v>
      </c>
      <c r="CI18" s="258">
        <v>3.8788476628346827E-6</v>
      </c>
      <c r="CJ18" s="258">
        <v>4.0764443475262545E-6</v>
      </c>
      <c r="CK18" s="258">
        <v>4.3566761828726298E-6</v>
      </c>
      <c r="CL18" s="258">
        <v>7.257461530116924E-6</v>
      </c>
      <c r="CM18" s="258">
        <v>1.5995815233067334E-5</v>
      </c>
      <c r="CN18" s="258">
        <v>1.5753820589607513E-6</v>
      </c>
      <c r="CO18" s="258">
        <v>4.7787722414209164E-6</v>
      </c>
      <c r="CP18" s="258">
        <v>1.0540501832388328E-5</v>
      </c>
      <c r="CQ18" s="258">
        <v>4.2357920198684234E-5</v>
      </c>
      <c r="CR18" s="258">
        <v>2.453145733217617E-5</v>
      </c>
      <c r="CS18" s="258">
        <v>1.0745155397807686E-5</v>
      </c>
      <c r="CT18" s="258">
        <v>6.5822595631031254E-5</v>
      </c>
      <c r="CU18" s="258">
        <v>1.0536431081941801E-5</v>
      </c>
      <c r="CV18" s="258">
        <v>1.6600839832584283E-6</v>
      </c>
      <c r="CW18" s="258">
        <v>4.2483089478172767E-6</v>
      </c>
      <c r="CX18" s="258">
        <v>9.7545095588095573E-6</v>
      </c>
      <c r="CY18" s="258">
        <v>2.0895585265294832E-5</v>
      </c>
      <c r="CZ18" s="258">
        <v>5.7492936799272603E-6</v>
      </c>
      <c r="DA18" s="258">
        <v>3.8850732281244976E-5</v>
      </c>
      <c r="DB18" s="258">
        <v>1.2986186599988283E-5</v>
      </c>
      <c r="DC18" s="258">
        <v>2.7919353714803434E-5</v>
      </c>
      <c r="DD18" s="258">
        <v>9.7084119454585638E-6</v>
      </c>
      <c r="DE18" s="258">
        <v>2.1903278400286816E-5</v>
      </c>
      <c r="DF18" s="259">
        <v>3.0910521653369895E-6</v>
      </c>
      <c r="DG18" s="272"/>
      <c r="DH18" s="260"/>
      <c r="DI18" s="3"/>
      <c r="DJ18" s="3"/>
      <c r="DK18" s="3"/>
      <c r="DL18" s="3"/>
      <c r="DM18" s="3"/>
      <c r="DN18" s="3"/>
      <c r="DO18" s="3"/>
      <c r="DP18" s="3"/>
      <c r="DQ18" s="3"/>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60"/>
      <c r="FB18" s="260"/>
      <c r="FC18" s="260"/>
      <c r="FD18" s="260"/>
      <c r="FE18" s="260"/>
      <c r="FF18" s="260"/>
      <c r="FG18" s="260"/>
      <c r="FH18" s="260"/>
      <c r="FI18" s="260"/>
      <c r="FJ18" s="260"/>
      <c r="FK18" s="260"/>
      <c r="FL18" s="260"/>
      <c r="FM18" s="260"/>
      <c r="FN18" s="260"/>
      <c r="FO18" s="260"/>
    </row>
    <row r="19" spans="1:171" ht="19.899999999999999" customHeight="1">
      <c r="A19" s="261" t="s">
        <v>251</v>
      </c>
      <c r="B19" s="262" t="s">
        <v>250</v>
      </c>
      <c r="C19" s="263">
        <v>7.0388301955310044E-5</v>
      </c>
      <c r="D19" s="258">
        <v>7.5474328794885323E-4</v>
      </c>
      <c r="E19" s="258">
        <v>6.1373305467947009E-5</v>
      </c>
      <c r="F19" s="258">
        <v>2.9246152437196575E-3</v>
      </c>
      <c r="G19" s="258">
        <v>1.5817323044197874E-4</v>
      </c>
      <c r="H19" s="258">
        <v>0</v>
      </c>
      <c r="I19" s="258">
        <v>1.2309574420690141E-4</v>
      </c>
      <c r="J19" s="258">
        <v>6.888251026744319E-5</v>
      </c>
      <c r="K19" s="258">
        <v>3.9528444179669755E-5</v>
      </c>
      <c r="L19" s="258">
        <v>1.454784805356081E-4</v>
      </c>
      <c r="M19" s="258">
        <v>0</v>
      </c>
      <c r="N19" s="258">
        <v>6.3238448327338992E-5</v>
      </c>
      <c r="O19" s="258">
        <v>4.2284253026310445E-5</v>
      </c>
      <c r="P19" s="258">
        <v>1.0166012966501456</v>
      </c>
      <c r="Q19" s="258">
        <v>1.2222298138496613E-2</v>
      </c>
      <c r="R19" s="258">
        <v>5.5822148480123353E-5</v>
      </c>
      <c r="S19" s="258">
        <v>4.1921493335890823E-4</v>
      </c>
      <c r="T19" s="258">
        <v>3.2188268402287596E-5</v>
      </c>
      <c r="U19" s="258">
        <v>8.8400638018030302E-5</v>
      </c>
      <c r="V19" s="258">
        <v>1.1431318159647854E-4</v>
      </c>
      <c r="W19" s="258">
        <v>2.1000135731518407E-5</v>
      </c>
      <c r="X19" s="258">
        <v>5.740472194381666E-5</v>
      </c>
      <c r="Y19" s="258">
        <v>4.255108290573888E-5</v>
      </c>
      <c r="Z19" s="258">
        <v>6.1859595771724548E-5</v>
      </c>
      <c r="AA19" s="258">
        <v>3.1702620512993211E-5</v>
      </c>
      <c r="AB19" s="258">
        <v>5.2895366503726193E-5</v>
      </c>
      <c r="AC19" s="258">
        <v>6.3741571715630648E-6</v>
      </c>
      <c r="AD19" s="258">
        <v>1.9441979140145596E-5</v>
      </c>
      <c r="AE19" s="258">
        <v>6.9825187697983868E-5</v>
      </c>
      <c r="AF19" s="258">
        <v>5.6862931121851157E-5</v>
      </c>
      <c r="AG19" s="258">
        <v>4.6005789991920605E-5</v>
      </c>
      <c r="AH19" s="258">
        <v>6.4914387236701264E-4</v>
      </c>
      <c r="AI19" s="258">
        <v>5.6880434044438497E-5</v>
      </c>
      <c r="AJ19" s="258">
        <v>1.7642848034662875E-3</v>
      </c>
      <c r="AK19" s="258">
        <v>1.1617321617152076E-4</v>
      </c>
      <c r="AL19" s="258">
        <v>4.0449908812356756E-5</v>
      </c>
      <c r="AM19" s="258">
        <v>5.7581254041379035E-5</v>
      </c>
      <c r="AN19" s="258">
        <v>1.1931508425601604E-4</v>
      </c>
      <c r="AO19" s="258">
        <v>3.2323270011707887E-5</v>
      </c>
      <c r="AP19" s="258">
        <v>3.4830901892779979E-5</v>
      </c>
      <c r="AQ19" s="258">
        <v>1.5145408671876417E-4</v>
      </c>
      <c r="AR19" s="258">
        <v>2.2696287339763033E-4</v>
      </c>
      <c r="AS19" s="258">
        <v>6.376695803765657E-5</v>
      </c>
      <c r="AT19" s="258">
        <v>3.1262206315750427E-5</v>
      </c>
      <c r="AU19" s="258">
        <v>2.6920081801035763E-5</v>
      </c>
      <c r="AV19" s="258">
        <v>9.653183800198142E-5</v>
      </c>
      <c r="AW19" s="258">
        <v>3.9165591345722784E-5</v>
      </c>
      <c r="AX19" s="258">
        <v>6.1537762971572644E-5</v>
      </c>
      <c r="AY19" s="258">
        <v>4.1527410404680154E-5</v>
      </c>
      <c r="AZ19" s="258">
        <v>6.2813388303839857E-5</v>
      </c>
      <c r="BA19" s="258">
        <v>1.7617372839673937E-5</v>
      </c>
      <c r="BB19" s="258">
        <v>7.955776463231963E-5</v>
      </c>
      <c r="BC19" s="258">
        <v>3.0956342531400453E-5</v>
      </c>
      <c r="BD19" s="258">
        <v>2.6763222586555386E-5</v>
      </c>
      <c r="BE19" s="258">
        <v>1.9619959323939277E-5</v>
      </c>
      <c r="BF19" s="258">
        <v>3.7186840156741825E-5</v>
      </c>
      <c r="BG19" s="258">
        <v>3.8544990757566533E-5</v>
      </c>
      <c r="BH19" s="258">
        <v>3.807343320408651E-4</v>
      </c>
      <c r="BI19" s="258">
        <v>2.3193660229532123E-4</v>
      </c>
      <c r="BJ19" s="258">
        <v>2.7730369623436314E-3</v>
      </c>
      <c r="BK19" s="258">
        <v>4.1154376867714952E-5</v>
      </c>
      <c r="BL19" s="258">
        <v>5.8115365448489463E-3</v>
      </c>
      <c r="BM19" s="258">
        <v>1.7278438470776593E-3</v>
      </c>
      <c r="BN19" s="258">
        <v>1.7138813471712829E-4</v>
      </c>
      <c r="BO19" s="258">
        <v>4.0674855171623164E-4</v>
      </c>
      <c r="BP19" s="258">
        <v>5.9509155800906469E-4</v>
      </c>
      <c r="BQ19" s="258">
        <v>1.1815874482979103E-4</v>
      </c>
      <c r="BR19" s="258">
        <v>1.4103374133983998E-4</v>
      </c>
      <c r="BS19" s="258">
        <v>7.9142142082407453E-5</v>
      </c>
      <c r="BT19" s="258">
        <v>9.2851244258185614E-5</v>
      </c>
      <c r="BU19" s="258">
        <v>3.3628718653031517E-5</v>
      </c>
      <c r="BV19" s="258">
        <v>2.6121168431029628E-5</v>
      </c>
      <c r="BW19" s="258">
        <v>4.3841724128721798E-5</v>
      </c>
      <c r="BX19" s="258">
        <v>3.0158692731098956E-5</v>
      </c>
      <c r="BY19" s="258">
        <v>7.9382594039036623E-5</v>
      </c>
      <c r="BZ19" s="258">
        <v>3.9045137374126881E-5</v>
      </c>
      <c r="CA19" s="258">
        <v>1.9809958309444916E-4</v>
      </c>
      <c r="CB19" s="258">
        <v>1.1249158982220078E-4</v>
      </c>
      <c r="CC19" s="258">
        <v>0</v>
      </c>
      <c r="CD19" s="258">
        <v>7.0086119551087745E-5</v>
      </c>
      <c r="CE19" s="258">
        <v>1.6032741492291345E-4</v>
      </c>
      <c r="CF19" s="258">
        <v>1.6429762521459953E-3</v>
      </c>
      <c r="CG19" s="258">
        <v>1.6578009664060618E-5</v>
      </c>
      <c r="CH19" s="258">
        <v>4.3109588508235603E-5</v>
      </c>
      <c r="CI19" s="258">
        <v>6.4603470809678358E-5</v>
      </c>
      <c r="CJ19" s="258">
        <v>2.0737287295505113E-5</v>
      </c>
      <c r="CK19" s="258">
        <v>3.6225049951702889E-5</v>
      </c>
      <c r="CL19" s="258">
        <v>4.6722739853795081E-5</v>
      </c>
      <c r="CM19" s="258">
        <v>3.567232879621443E-5</v>
      </c>
      <c r="CN19" s="258">
        <v>4.6645689933770676E-5</v>
      </c>
      <c r="CO19" s="258">
        <v>5.0321147038406321E-5</v>
      </c>
      <c r="CP19" s="258">
        <v>2.1888659638804406E-5</v>
      </c>
      <c r="CQ19" s="258">
        <v>5.4423623659628779E-5</v>
      </c>
      <c r="CR19" s="258">
        <v>4.9000479313105677E-5</v>
      </c>
      <c r="CS19" s="258">
        <v>3.1056895369331942E-5</v>
      </c>
      <c r="CT19" s="258">
        <v>5.6364047322222683E-5</v>
      </c>
      <c r="CU19" s="258">
        <v>2.5365058290272923E-5</v>
      </c>
      <c r="CV19" s="258">
        <v>1.5892475320521044E-5</v>
      </c>
      <c r="CW19" s="258">
        <v>1.6817529812293536E-5</v>
      </c>
      <c r="CX19" s="258">
        <v>4.6689995495619958E-5</v>
      </c>
      <c r="CY19" s="258">
        <v>1.1198768892691982E-4</v>
      </c>
      <c r="CZ19" s="258">
        <v>1.1056949170868406E-4</v>
      </c>
      <c r="DA19" s="258">
        <v>5.9894222161038541E-5</v>
      </c>
      <c r="DB19" s="258">
        <v>1.1805149707837854E-4</v>
      </c>
      <c r="DC19" s="258">
        <v>1.1944633695491573E-5</v>
      </c>
      <c r="DD19" s="258">
        <v>9.5905694784535051E-5</v>
      </c>
      <c r="DE19" s="258">
        <v>9.9728253267284699E-5</v>
      </c>
      <c r="DF19" s="259">
        <v>5.5594748662926931E-5</v>
      </c>
      <c r="DG19" s="272"/>
      <c r="DH19" s="260"/>
      <c r="DI19" s="3"/>
      <c r="DJ19" s="3"/>
      <c r="DK19" s="3"/>
      <c r="DL19" s="3"/>
      <c r="DM19" s="3"/>
      <c r="DN19" s="3"/>
      <c r="DO19" s="3"/>
      <c r="DP19" s="3"/>
      <c r="DQ19" s="3"/>
      <c r="DR19" s="260"/>
      <c r="DS19" s="260"/>
      <c r="DT19" s="260"/>
      <c r="DU19" s="260"/>
      <c r="DV19" s="260"/>
      <c r="DW19" s="260"/>
      <c r="DX19" s="260"/>
      <c r="DY19" s="260"/>
      <c r="DZ19" s="260"/>
      <c r="EA19" s="260"/>
      <c r="EB19" s="260"/>
      <c r="EC19" s="260"/>
      <c r="ED19" s="260"/>
      <c r="EE19" s="260"/>
      <c r="EF19" s="260"/>
      <c r="EG19" s="260"/>
      <c r="EH19" s="260"/>
      <c r="EI19" s="260"/>
      <c r="EJ19" s="260"/>
      <c r="EK19" s="260"/>
      <c r="EL19" s="260"/>
      <c r="EM19" s="260"/>
      <c r="EN19" s="260"/>
      <c r="EO19" s="260"/>
      <c r="EP19" s="260"/>
      <c r="EQ19" s="260"/>
      <c r="ER19" s="260"/>
      <c r="ES19" s="260"/>
      <c r="ET19" s="260"/>
      <c r="EU19" s="260"/>
      <c r="EV19" s="260"/>
      <c r="EW19" s="260"/>
      <c r="EX19" s="260"/>
      <c r="EY19" s="260"/>
      <c r="EZ19" s="260"/>
      <c r="FA19" s="260"/>
      <c r="FB19" s="260"/>
      <c r="FC19" s="260"/>
      <c r="FD19" s="260"/>
      <c r="FE19" s="260"/>
      <c r="FF19" s="260"/>
      <c r="FG19" s="260"/>
      <c r="FH19" s="260"/>
      <c r="FI19" s="260"/>
      <c r="FJ19" s="260"/>
      <c r="FK19" s="260"/>
      <c r="FL19" s="260"/>
      <c r="FM19" s="260"/>
      <c r="FN19" s="260"/>
      <c r="FO19" s="260"/>
    </row>
    <row r="20" spans="1:171" ht="19.899999999999999" customHeight="1">
      <c r="A20" s="261" t="s">
        <v>249</v>
      </c>
      <c r="B20" s="262" t="s">
        <v>248</v>
      </c>
      <c r="C20" s="263">
        <v>5.2510271701612933E-5</v>
      </c>
      <c r="D20" s="258">
        <v>3.8754699497282446E-5</v>
      </c>
      <c r="E20" s="258">
        <v>6.3019342583800535E-5</v>
      </c>
      <c r="F20" s="258">
        <v>1.9646494907150104E-5</v>
      </c>
      <c r="G20" s="258">
        <v>9.1913410525062646E-5</v>
      </c>
      <c r="H20" s="258">
        <v>0</v>
      </c>
      <c r="I20" s="258">
        <v>8.4429238580854265E-5</v>
      </c>
      <c r="J20" s="258">
        <v>9.7497742654487323E-5</v>
      </c>
      <c r="K20" s="258">
        <v>8.4412115867512543E-5</v>
      </c>
      <c r="L20" s="258">
        <v>3.2443638376411589E-5</v>
      </c>
      <c r="M20" s="258">
        <v>0</v>
      </c>
      <c r="N20" s="258">
        <v>2.1363771000988072E-4</v>
      </c>
      <c r="O20" s="258">
        <v>1.4803517515390326E-4</v>
      </c>
      <c r="P20" s="258">
        <v>1.0259051762134141E-4</v>
      </c>
      <c r="Q20" s="258">
        <v>1.0018181079351796</v>
      </c>
      <c r="R20" s="258">
        <v>2.0231256200047625E-4</v>
      </c>
      <c r="S20" s="258">
        <v>2.3594713150258868E-4</v>
      </c>
      <c r="T20" s="258">
        <v>1.1566516782476871E-4</v>
      </c>
      <c r="U20" s="258">
        <v>1.815992369016964E-4</v>
      </c>
      <c r="V20" s="258">
        <v>2.1273210166670146E-4</v>
      </c>
      <c r="W20" s="258">
        <v>4.876144952276261E-5</v>
      </c>
      <c r="X20" s="258">
        <v>1.4491837486611098E-4</v>
      </c>
      <c r="Y20" s="258">
        <v>1.0526206797103585E-4</v>
      </c>
      <c r="Z20" s="258">
        <v>1.3616322235872962E-4</v>
      </c>
      <c r="AA20" s="258">
        <v>3.1533061393506523E-4</v>
      </c>
      <c r="AB20" s="258">
        <v>1.1281781790510694E-4</v>
      </c>
      <c r="AC20" s="258">
        <v>1.0160701077466115E-5</v>
      </c>
      <c r="AD20" s="258">
        <v>8.5552795355644365E-5</v>
      </c>
      <c r="AE20" s="258">
        <v>1.523763492622365E-4</v>
      </c>
      <c r="AF20" s="258">
        <v>2.6627635107225793E-4</v>
      </c>
      <c r="AG20" s="258">
        <v>2.3930013438833045E-4</v>
      </c>
      <c r="AH20" s="258">
        <v>1.2214741826466007E-4</v>
      </c>
      <c r="AI20" s="258">
        <v>1.237349266580898E-4</v>
      </c>
      <c r="AJ20" s="258">
        <v>4.8324178804330967E-4</v>
      </c>
      <c r="AK20" s="258">
        <v>1.9113098951340076E-4</v>
      </c>
      <c r="AL20" s="258">
        <v>5.8895121484681199E-5</v>
      </c>
      <c r="AM20" s="258">
        <v>8.6165333460482764E-5</v>
      </c>
      <c r="AN20" s="258">
        <v>2.108947536881601E-4</v>
      </c>
      <c r="AO20" s="258">
        <v>5.8929675943290114E-5</v>
      </c>
      <c r="AP20" s="258">
        <v>3.4838715348410384E-5</v>
      </c>
      <c r="AQ20" s="258">
        <v>6.1521260379607113E-5</v>
      </c>
      <c r="AR20" s="258">
        <v>9.0421016759729557E-5</v>
      </c>
      <c r="AS20" s="258">
        <v>1.0115096045463341E-4</v>
      </c>
      <c r="AT20" s="258">
        <v>8.8416853004241055E-5</v>
      </c>
      <c r="AU20" s="258">
        <v>1.0402274921016847E-4</v>
      </c>
      <c r="AV20" s="258">
        <v>1.5684454783089377E-4</v>
      </c>
      <c r="AW20" s="258">
        <v>1.9364064815279819E-4</v>
      </c>
      <c r="AX20" s="258">
        <v>2.8021238751518694E-4</v>
      </c>
      <c r="AY20" s="258">
        <v>1.1350947528333945E-4</v>
      </c>
      <c r="AZ20" s="258">
        <v>1.5147113099288988E-4</v>
      </c>
      <c r="BA20" s="258">
        <v>1.2047996127607469E-4</v>
      </c>
      <c r="BB20" s="258">
        <v>1.1694421025978685E-4</v>
      </c>
      <c r="BC20" s="258">
        <v>2.9108113181263709E-4</v>
      </c>
      <c r="BD20" s="258">
        <v>2.8175036432680228E-4</v>
      </c>
      <c r="BE20" s="258">
        <v>8.9915424857279344E-5</v>
      </c>
      <c r="BF20" s="258">
        <v>1.3475389597382507E-4</v>
      </c>
      <c r="BG20" s="258">
        <v>1.2587605476907008E-4</v>
      </c>
      <c r="BH20" s="258">
        <v>6.478387706632566E-4</v>
      </c>
      <c r="BI20" s="258">
        <v>2.5597834408573025E-4</v>
      </c>
      <c r="BJ20" s="258">
        <v>3.9010995179339716E-4</v>
      </c>
      <c r="BK20" s="258">
        <v>8.8743907796493115E-5</v>
      </c>
      <c r="BL20" s="258">
        <v>1.3022284135569308E-3</v>
      </c>
      <c r="BM20" s="258">
        <v>2.9854518678395481E-3</v>
      </c>
      <c r="BN20" s="258">
        <v>7.5877572446331133E-5</v>
      </c>
      <c r="BO20" s="258">
        <v>7.1796078700742959E-5</v>
      </c>
      <c r="BP20" s="258">
        <v>2.0331588940214647E-4</v>
      </c>
      <c r="BQ20" s="258">
        <v>2.800732301227269E-4</v>
      </c>
      <c r="BR20" s="258">
        <v>7.4098203320246926E-4</v>
      </c>
      <c r="BS20" s="258">
        <v>6.3639835924877129E-4</v>
      </c>
      <c r="BT20" s="258">
        <v>1.739886325386885E-4</v>
      </c>
      <c r="BU20" s="258">
        <v>4.1876337001296845E-4</v>
      </c>
      <c r="BV20" s="258">
        <v>1.5929604472578399E-4</v>
      </c>
      <c r="BW20" s="258">
        <v>3.5299249850494462E-4</v>
      </c>
      <c r="BX20" s="258">
        <v>8.790132384278146E-5</v>
      </c>
      <c r="BY20" s="258">
        <v>1.8027977323284921E-4</v>
      </c>
      <c r="BZ20" s="258">
        <v>1.0332336752252092E-4</v>
      </c>
      <c r="CA20" s="258">
        <v>1.8269195932914516E-4</v>
      </c>
      <c r="CB20" s="258">
        <v>1.2728496623387248E-4</v>
      </c>
      <c r="CC20" s="258">
        <v>0</v>
      </c>
      <c r="CD20" s="258">
        <v>1.2118967955129904E-4</v>
      </c>
      <c r="CE20" s="258">
        <v>4.2289234130048268E-4</v>
      </c>
      <c r="CF20" s="258">
        <v>4.5416707745764311E-4</v>
      </c>
      <c r="CG20" s="258">
        <v>6.8115286935349959E-5</v>
      </c>
      <c r="CH20" s="258">
        <v>5.6404253927479957E-4</v>
      </c>
      <c r="CI20" s="258">
        <v>2.3942865600392094E-4</v>
      </c>
      <c r="CJ20" s="258">
        <v>3.3654977773208078E-4</v>
      </c>
      <c r="CK20" s="258">
        <v>4.9679555678658577E-4</v>
      </c>
      <c r="CL20" s="258">
        <v>3.2465839072322685E-4</v>
      </c>
      <c r="CM20" s="258">
        <v>2.0399232299683388E-4</v>
      </c>
      <c r="CN20" s="258">
        <v>4.8304317988189443E-4</v>
      </c>
      <c r="CO20" s="258">
        <v>7.4177173740438886E-4</v>
      </c>
      <c r="CP20" s="258">
        <v>3.1804878862819804E-4</v>
      </c>
      <c r="CQ20" s="258">
        <v>1.641861974507785E-4</v>
      </c>
      <c r="CR20" s="258">
        <v>1.0989247364211138E-3</v>
      </c>
      <c r="CS20" s="258">
        <v>4.9101010696504506E-4</v>
      </c>
      <c r="CT20" s="258">
        <v>2.1018704727949248E-3</v>
      </c>
      <c r="CU20" s="258">
        <v>2.9201881722528268E-4</v>
      </c>
      <c r="CV20" s="258">
        <v>1.1055206462043309E-4</v>
      </c>
      <c r="CW20" s="258">
        <v>7.1003283225597581E-5</v>
      </c>
      <c r="CX20" s="258">
        <v>3.5083725303159297E-4</v>
      </c>
      <c r="CY20" s="258">
        <v>3.5868508911052048E-4</v>
      </c>
      <c r="CZ20" s="258">
        <v>3.8620607881674138E-4</v>
      </c>
      <c r="DA20" s="258">
        <v>1.3956684669526198E-4</v>
      </c>
      <c r="DB20" s="258">
        <v>6.3952683220465346E-4</v>
      </c>
      <c r="DC20" s="258">
        <v>4.2785891933489826E-5</v>
      </c>
      <c r="DD20" s="258">
        <v>3.5492447222851102E-4</v>
      </c>
      <c r="DE20" s="258">
        <v>6.5655597144312317E-5</v>
      </c>
      <c r="DF20" s="259">
        <v>1.1834194544780635E-4</v>
      </c>
      <c r="DG20" s="272"/>
      <c r="DH20" s="260"/>
      <c r="DI20" s="3"/>
      <c r="DJ20" s="3"/>
      <c r="DK20" s="3"/>
      <c r="DL20" s="3"/>
      <c r="DM20" s="3"/>
      <c r="DN20" s="3"/>
      <c r="DO20" s="3"/>
      <c r="DP20" s="3"/>
      <c r="DQ20" s="3"/>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row>
    <row r="21" spans="1:171" ht="19.899999999999999" customHeight="1">
      <c r="A21" s="261" t="s">
        <v>247</v>
      </c>
      <c r="B21" s="262" t="s">
        <v>246</v>
      </c>
      <c r="C21" s="263">
        <v>1.315450919453299E-3</v>
      </c>
      <c r="D21" s="258">
        <v>2.2017752573913176E-4</v>
      </c>
      <c r="E21" s="258">
        <v>8.5605635101278395E-4</v>
      </c>
      <c r="F21" s="258">
        <v>1.9512497894171133E-4</v>
      </c>
      <c r="G21" s="258">
        <v>7.7886283415209534E-5</v>
      </c>
      <c r="H21" s="258">
        <v>0</v>
      </c>
      <c r="I21" s="258">
        <v>1.4497737417912076E-4</v>
      </c>
      <c r="J21" s="258">
        <v>3.9013523795918692E-4</v>
      </c>
      <c r="K21" s="258">
        <v>5.399404474493505E-4</v>
      </c>
      <c r="L21" s="258">
        <v>8.0628885938831927E-5</v>
      </c>
      <c r="M21" s="258">
        <v>0</v>
      </c>
      <c r="N21" s="258">
        <v>5.7861477735234382E-4</v>
      </c>
      <c r="O21" s="258">
        <v>4.1012986179496939E-4</v>
      </c>
      <c r="P21" s="258">
        <v>1.189526408669166E-3</v>
      </c>
      <c r="Q21" s="258">
        <v>1.1531319645451004E-3</v>
      </c>
      <c r="R21" s="258">
        <v>1.0736586244848458</v>
      </c>
      <c r="S21" s="258">
        <v>5.3422695640362131E-2</v>
      </c>
      <c r="T21" s="258">
        <v>1.5082390630465167E-2</v>
      </c>
      <c r="U21" s="258">
        <v>1.3603128581704237E-4</v>
      </c>
      <c r="V21" s="258">
        <v>3.8605214802660905E-4</v>
      </c>
      <c r="W21" s="258">
        <v>2.6452378230865234E-5</v>
      </c>
      <c r="X21" s="258">
        <v>8.5032080764864396E-5</v>
      </c>
      <c r="Y21" s="258">
        <v>1.2290703282684073E-4</v>
      </c>
      <c r="Z21" s="258">
        <v>3.8874226412937206E-3</v>
      </c>
      <c r="AA21" s="258">
        <v>1.3440366735315557E-3</v>
      </c>
      <c r="AB21" s="258">
        <v>1.0588677108070079E-3</v>
      </c>
      <c r="AC21" s="258">
        <v>1.3580391541067826E-5</v>
      </c>
      <c r="AD21" s="258">
        <v>3.1107766322550825E-5</v>
      </c>
      <c r="AE21" s="258">
        <v>3.327769017923975E-4</v>
      </c>
      <c r="AF21" s="258">
        <v>1.0744132594847336E-3</v>
      </c>
      <c r="AG21" s="258">
        <v>2.4052576487355024E-4</v>
      </c>
      <c r="AH21" s="258">
        <v>2.7961465315723241E-3</v>
      </c>
      <c r="AI21" s="258">
        <v>1.1265302231143702E-4</v>
      </c>
      <c r="AJ21" s="258">
        <v>2.5166240971227056E-3</v>
      </c>
      <c r="AK21" s="258">
        <v>1.7584890474251829E-3</v>
      </c>
      <c r="AL21" s="258">
        <v>3.1407161412938922E-5</v>
      </c>
      <c r="AM21" s="258">
        <v>5.0590566579686273E-5</v>
      </c>
      <c r="AN21" s="258">
        <v>6.5525213994449501E-5</v>
      </c>
      <c r="AO21" s="258">
        <v>1.0467441944688057E-4</v>
      </c>
      <c r="AP21" s="258">
        <v>2.8006696799404125E-5</v>
      </c>
      <c r="AQ21" s="258">
        <v>5.949143624407122E-4</v>
      </c>
      <c r="AR21" s="258">
        <v>9.8558383789729151E-5</v>
      </c>
      <c r="AS21" s="258">
        <v>2.0590390693624711E-4</v>
      </c>
      <c r="AT21" s="258">
        <v>1.1894185079169421E-4</v>
      </c>
      <c r="AU21" s="258">
        <v>1.0571210302222551E-4</v>
      </c>
      <c r="AV21" s="258">
        <v>1.8295355041130775E-4</v>
      </c>
      <c r="AW21" s="258">
        <v>2.6424549067264398E-4</v>
      </c>
      <c r="AX21" s="258">
        <v>1.0385551216370473E-3</v>
      </c>
      <c r="AY21" s="258">
        <v>8.9760771817756942E-4</v>
      </c>
      <c r="AZ21" s="258">
        <v>5.8250096310246888E-4</v>
      </c>
      <c r="BA21" s="258">
        <v>7.3926698055320738E-5</v>
      </c>
      <c r="BB21" s="258">
        <v>5.504751730380286E-4</v>
      </c>
      <c r="BC21" s="258">
        <v>4.802291694404153E-4</v>
      </c>
      <c r="BD21" s="258">
        <v>1.9722565340781647E-4</v>
      </c>
      <c r="BE21" s="258">
        <v>6.1307108920657556E-5</v>
      </c>
      <c r="BF21" s="258">
        <v>5.2711494302396856E-5</v>
      </c>
      <c r="BG21" s="258">
        <v>1.4871637834300329E-4</v>
      </c>
      <c r="BH21" s="258">
        <v>6.7658423099785657E-5</v>
      </c>
      <c r="BI21" s="258">
        <v>1.0058759143836969E-4</v>
      </c>
      <c r="BJ21" s="258">
        <v>2.0493309710220091E-3</v>
      </c>
      <c r="BK21" s="258">
        <v>1.6715248523171077E-4</v>
      </c>
      <c r="BL21" s="258">
        <v>8.115617052032076E-4</v>
      </c>
      <c r="BM21" s="258">
        <v>8.2457904868399562E-4</v>
      </c>
      <c r="BN21" s="258">
        <v>1.4556925730377756E-4</v>
      </c>
      <c r="BO21" s="258">
        <v>6.9986184863167462E-5</v>
      </c>
      <c r="BP21" s="258">
        <v>6.9124032208717367E-5</v>
      </c>
      <c r="BQ21" s="258">
        <v>1.1803124833175133E-4</v>
      </c>
      <c r="BR21" s="258">
        <v>1.6987630355599914E-4</v>
      </c>
      <c r="BS21" s="258">
        <v>2.7262029266208727E-4</v>
      </c>
      <c r="BT21" s="258">
        <v>1.493773431054011E-4</v>
      </c>
      <c r="BU21" s="258">
        <v>3.1208618709759403E-4</v>
      </c>
      <c r="BV21" s="258">
        <v>8.8476380534846606E-5</v>
      </c>
      <c r="BW21" s="258">
        <v>7.5924450608652076E-5</v>
      </c>
      <c r="BX21" s="258">
        <v>4.0282112214384789E-5</v>
      </c>
      <c r="BY21" s="258">
        <v>1.596288926091936E-4</v>
      </c>
      <c r="BZ21" s="258">
        <v>1.8560254115198636E-4</v>
      </c>
      <c r="CA21" s="258">
        <v>4.0561345611643919E-4</v>
      </c>
      <c r="CB21" s="258">
        <v>2.6087159948398099E-4</v>
      </c>
      <c r="CC21" s="258">
        <v>0</v>
      </c>
      <c r="CD21" s="258">
        <v>5.3656895132084053E-4</v>
      </c>
      <c r="CE21" s="258">
        <v>9.8234464911237844E-4</v>
      </c>
      <c r="CF21" s="258">
        <v>3.2926326741510152E-3</v>
      </c>
      <c r="CG21" s="258">
        <v>1.3474800281746641E-4</v>
      </c>
      <c r="CH21" s="258">
        <v>2.2932557447796444E-4</v>
      </c>
      <c r="CI21" s="258">
        <v>2.9672183179096901E-4</v>
      </c>
      <c r="CJ21" s="258">
        <v>8.5451158175003179E-4</v>
      </c>
      <c r="CK21" s="258">
        <v>2.2120451406844403E-4</v>
      </c>
      <c r="CL21" s="258">
        <v>3.5429526283560207E-3</v>
      </c>
      <c r="CM21" s="258">
        <v>1.8096148175246563E-4</v>
      </c>
      <c r="CN21" s="258">
        <v>5.3714745301889971E-4</v>
      </c>
      <c r="CO21" s="258">
        <v>1.2221740464653822E-3</v>
      </c>
      <c r="CP21" s="258">
        <v>1.4031858568405462E-4</v>
      </c>
      <c r="CQ21" s="258">
        <v>1.1800867338446542E-3</v>
      </c>
      <c r="CR21" s="258">
        <v>5.9416176453635106E-4</v>
      </c>
      <c r="CS21" s="258">
        <v>4.1520337007034508E-4</v>
      </c>
      <c r="CT21" s="258">
        <v>5.7318161329438508E-4</v>
      </c>
      <c r="CU21" s="258">
        <v>1.0651014222604623E-4</v>
      </c>
      <c r="CV21" s="258">
        <v>3.0496000663081022E-4</v>
      </c>
      <c r="CW21" s="258">
        <v>1.4309815101959871E-4</v>
      </c>
      <c r="CX21" s="258">
        <v>5.0482797977002207E-4</v>
      </c>
      <c r="CY21" s="258">
        <v>3.1372490572336353E-4</v>
      </c>
      <c r="CZ21" s="258">
        <v>1.5480355214013284E-4</v>
      </c>
      <c r="DA21" s="258">
        <v>2.9916757279179943E-4</v>
      </c>
      <c r="DB21" s="258">
        <v>2.4241665390458452E-4</v>
      </c>
      <c r="DC21" s="258">
        <v>1.1658232525646638E-4</v>
      </c>
      <c r="DD21" s="258">
        <v>1.5555366440435118E-4</v>
      </c>
      <c r="DE21" s="258">
        <v>2.6666439720641876E-2</v>
      </c>
      <c r="DF21" s="259">
        <v>1.495230443564806E-4</v>
      </c>
      <c r="DG21" s="272"/>
      <c r="DH21" s="260"/>
      <c r="DI21" s="3"/>
      <c r="DJ21" s="3"/>
      <c r="DK21" s="3"/>
      <c r="DL21" s="3"/>
      <c r="DM21" s="3"/>
      <c r="DN21" s="3"/>
      <c r="DO21" s="3"/>
      <c r="DP21" s="3"/>
      <c r="DQ21" s="3"/>
      <c r="DR21" s="260"/>
      <c r="DS21" s="260"/>
      <c r="DT21" s="260"/>
      <c r="DU21" s="260"/>
      <c r="DV21" s="260"/>
      <c r="DW21" s="260"/>
      <c r="DX21" s="260"/>
      <c r="DY21" s="260"/>
      <c r="DZ21" s="260"/>
      <c r="EA21" s="260"/>
      <c r="EB21" s="260"/>
      <c r="EC21" s="260"/>
      <c r="ED21" s="260"/>
      <c r="EE21" s="260"/>
      <c r="EF21" s="260"/>
      <c r="EG21" s="260"/>
      <c r="EH21" s="260"/>
      <c r="EI21" s="260"/>
      <c r="EJ21" s="260"/>
      <c r="EK21" s="260"/>
      <c r="EL21" s="260"/>
      <c r="EM21" s="260"/>
      <c r="EN21" s="260"/>
      <c r="EO21" s="260"/>
      <c r="EP21" s="260"/>
      <c r="EQ21" s="260"/>
      <c r="ER21" s="260"/>
      <c r="ES21" s="260"/>
      <c r="ET21" s="260"/>
      <c r="EU21" s="260"/>
      <c r="EV21" s="260"/>
      <c r="EW21" s="260"/>
      <c r="EX21" s="260"/>
      <c r="EY21" s="260"/>
      <c r="EZ21" s="260"/>
      <c r="FA21" s="260"/>
      <c r="FB21" s="260"/>
      <c r="FC21" s="260"/>
      <c r="FD21" s="260"/>
      <c r="FE21" s="260"/>
      <c r="FF21" s="260"/>
      <c r="FG21" s="260"/>
      <c r="FH21" s="260"/>
      <c r="FI21" s="260"/>
      <c r="FJ21" s="260"/>
      <c r="FK21" s="260"/>
      <c r="FL21" s="260"/>
      <c r="FM21" s="260"/>
      <c r="FN21" s="260"/>
      <c r="FO21" s="260"/>
    </row>
    <row r="22" spans="1:171" ht="19.899999999999999" customHeight="1">
      <c r="A22" s="261" t="s">
        <v>245</v>
      </c>
      <c r="B22" s="262" t="s">
        <v>244</v>
      </c>
      <c r="C22" s="263">
        <v>2.2941770085405225E-2</v>
      </c>
      <c r="D22" s="258">
        <v>3.4294950695621493E-3</v>
      </c>
      <c r="E22" s="258">
        <v>1.502635453025555E-2</v>
      </c>
      <c r="F22" s="258">
        <v>2.3086155916432322E-3</v>
      </c>
      <c r="G22" s="258">
        <v>3.5859803549955155E-4</v>
      </c>
      <c r="H22" s="258">
        <v>0</v>
      </c>
      <c r="I22" s="258">
        <v>4.4910549248265756E-4</v>
      </c>
      <c r="J22" s="258">
        <v>5.4564467871609122E-3</v>
      </c>
      <c r="K22" s="258">
        <v>8.0004753444623787E-3</v>
      </c>
      <c r="L22" s="258">
        <v>6.9574482980740984E-4</v>
      </c>
      <c r="M22" s="258">
        <v>0</v>
      </c>
      <c r="N22" s="258">
        <v>1.6265826766842775E-3</v>
      </c>
      <c r="O22" s="258">
        <v>1.1375463158003049E-3</v>
      </c>
      <c r="P22" s="258">
        <v>6.9639656815806221E-4</v>
      </c>
      <c r="Q22" s="258">
        <v>1.8679984946372479E-3</v>
      </c>
      <c r="R22" s="258">
        <v>8.0509610085705626E-4</v>
      </c>
      <c r="S22" s="258">
        <v>1.0035428143869514</v>
      </c>
      <c r="T22" s="258">
        <v>6.9512587242823685E-4</v>
      </c>
      <c r="U22" s="258">
        <v>1.1735722443289207E-3</v>
      </c>
      <c r="V22" s="258">
        <v>7.5583197417364832E-4</v>
      </c>
      <c r="W22" s="258">
        <v>8.9494761897413968E-5</v>
      </c>
      <c r="X22" s="258">
        <v>7.4778668390445148E-4</v>
      </c>
      <c r="Y22" s="258">
        <v>1.3633792317270497E-3</v>
      </c>
      <c r="Z22" s="258">
        <v>1.9545957352667303E-3</v>
      </c>
      <c r="AA22" s="258">
        <v>1.0391271238650607E-2</v>
      </c>
      <c r="AB22" s="258">
        <v>8.4945846416916385E-3</v>
      </c>
      <c r="AC22" s="258">
        <v>3.2384952662676075E-5</v>
      </c>
      <c r="AD22" s="258">
        <v>1.2180019592691387E-4</v>
      </c>
      <c r="AE22" s="258">
        <v>1.2710370381159468E-3</v>
      </c>
      <c r="AF22" s="258">
        <v>1.5023408803937909E-3</v>
      </c>
      <c r="AG22" s="258">
        <v>1.8336283900210644E-3</v>
      </c>
      <c r="AH22" s="258">
        <v>5.8789073349399708E-3</v>
      </c>
      <c r="AI22" s="258">
        <v>6.7354872354112344E-4</v>
      </c>
      <c r="AJ22" s="258">
        <v>6.8632240855807302E-3</v>
      </c>
      <c r="AK22" s="258">
        <v>1.1409598103229604E-3</v>
      </c>
      <c r="AL22" s="258">
        <v>9.487314339360493E-5</v>
      </c>
      <c r="AM22" s="258">
        <v>1.1986605204704671E-4</v>
      </c>
      <c r="AN22" s="258">
        <v>2.3958400469652815E-4</v>
      </c>
      <c r="AO22" s="258">
        <v>4.8533208735012013E-4</v>
      </c>
      <c r="AP22" s="258">
        <v>7.6352230389256071E-5</v>
      </c>
      <c r="AQ22" s="258">
        <v>3.6918231019796477E-4</v>
      </c>
      <c r="AR22" s="258">
        <v>3.3281615159650363E-4</v>
      </c>
      <c r="AS22" s="258">
        <v>1.8533084084370762E-3</v>
      </c>
      <c r="AT22" s="258">
        <v>3.5507151631738803E-4</v>
      </c>
      <c r="AU22" s="258">
        <v>3.0239431902868091E-4</v>
      </c>
      <c r="AV22" s="258">
        <v>1.3128277367579445E-3</v>
      </c>
      <c r="AW22" s="258">
        <v>5.6928881718721974E-4</v>
      </c>
      <c r="AX22" s="258">
        <v>1.8816018404411042E-3</v>
      </c>
      <c r="AY22" s="258">
        <v>1.0353312060707735E-3</v>
      </c>
      <c r="AZ22" s="258">
        <v>2.8441749163836405E-3</v>
      </c>
      <c r="BA22" s="258">
        <v>2.751119753456161E-4</v>
      </c>
      <c r="BB22" s="258">
        <v>2.4759297882803017E-3</v>
      </c>
      <c r="BC22" s="258">
        <v>1.117479457394195E-3</v>
      </c>
      <c r="BD22" s="258">
        <v>6.2010001014358384E-4</v>
      </c>
      <c r="BE22" s="258">
        <v>1.7745899798063679E-4</v>
      </c>
      <c r="BF22" s="258">
        <v>1.5620950977739489E-4</v>
      </c>
      <c r="BG22" s="258">
        <v>3.6623599049578741E-4</v>
      </c>
      <c r="BH22" s="258">
        <v>3.3318822693173376E-4</v>
      </c>
      <c r="BI22" s="258">
        <v>4.4251937133648434E-4</v>
      </c>
      <c r="BJ22" s="258">
        <v>3.2756349412271565E-3</v>
      </c>
      <c r="BK22" s="258">
        <v>8.3280898511548017E-4</v>
      </c>
      <c r="BL22" s="258">
        <v>2.7105701186871451E-4</v>
      </c>
      <c r="BM22" s="258">
        <v>6.0812509550023028E-4</v>
      </c>
      <c r="BN22" s="258">
        <v>4.8409093738710127E-4</v>
      </c>
      <c r="BO22" s="258">
        <v>2.1739324884645771E-4</v>
      </c>
      <c r="BP22" s="258">
        <v>1.1939277112049612E-4</v>
      </c>
      <c r="BQ22" s="258">
        <v>1.714595001886095E-4</v>
      </c>
      <c r="BR22" s="258">
        <v>3.2861707089793798E-4</v>
      </c>
      <c r="BS22" s="258">
        <v>1.1698113099368212E-3</v>
      </c>
      <c r="BT22" s="258">
        <v>2.524101764450391E-3</v>
      </c>
      <c r="BU22" s="258">
        <v>1.1383727366193917E-3</v>
      </c>
      <c r="BV22" s="258">
        <v>2.8889494340121337E-4</v>
      </c>
      <c r="BW22" s="258">
        <v>1.9946162667190806E-4</v>
      </c>
      <c r="BX22" s="258">
        <v>6.5878687202870545E-5</v>
      </c>
      <c r="BY22" s="258">
        <v>6.168983088186401E-4</v>
      </c>
      <c r="BZ22" s="258">
        <v>5.9848193690122901E-4</v>
      </c>
      <c r="CA22" s="258">
        <v>1.1362015403311298E-3</v>
      </c>
      <c r="CB22" s="258">
        <v>8.4283267752524593E-4</v>
      </c>
      <c r="CC22" s="258">
        <v>0</v>
      </c>
      <c r="CD22" s="258">
        <v>1.044981985392776E-3</v>
      </c>
      <c r="CE22" s="258">
        <v>1.2885878458122693E-3</v>
      </c>
      <c r="CF22" s="258">
        <v>8.2710946017513116E-3</v>
      </c>
      <c r="CG22" s="258">
        <v>5.973705325170172E-4</v>
      </c>
      <c r="CH22" s="258">
        <v>6.5182094079904371E-4</v>
      </c>
      <c r="CI22" s="258">
        <v>5.8086200569735776E-4</v>
      </c>
      <c r="CJ22" s="258">
        <v>4.9642610225358289E-4</v>
      </c>
      <c r="CK22" s="258">
        <v>5.0139511340325192E-4</v>
      </c>
      <c r="CL22" s="258">
        <v>5.7043831497226392E-4</v>
      </c>
      <c r="CM22" s="258">
        <v>5.1773712914062321E-4</v>
      </c>
      <c r="CN22" s="258">
        <v>6.6042783334085454E-4</v>
      </c>
      <c r="CO22" s="258">
        <v>1.7004016627972626E-3</v>
      </c>
      <c r="CP22" s="258">
        <v>1.0367424245199877E-3</v>
      </c>
      <c r="CQ22" s="258">
        <v>2.6723232961302435E-3</v>
      </c>
      <c r="CR22" s="258">
        <v>3.1273399674447951E-3</v>
      </c>
      <c r="CS22" s="258">
        <v>2.9697064606836457E-3</v>
      </c>
      <c r="CT22" s="258">
        <v>1.3323391031112197E-3</v>
      </c>
      <c r="CU22" s="258">
        <v>3.0123075258729656E-4</v>
      </c>
      <c r="CV22" s="258">
        <v>4.3178450414064009E-4</v>
      </c>
      <c r="CW22" s="258">
        <v>3.2701684654758606E-4</v>
      </c>
      <c r="CX22" s="258">
        <v>5.6291024344450307E-4</v>
      </c>
      <c r="CY22" s="258">
        <v>1.408201297781253E-3</v>
      </c>
      <c r="CZ22" s="258">
        <v>1.8203013047330529E-3</v>
      </c>
      <c r="DA22" s="258">
        <v>1.0264069328058058E-3</v>
      </c>
      <c r="DB22" s="258">
        <v>6.6080604412940087E-4</v>
      </c>
      <c r="DC22" s="258">
        <v>5.4904458960270406E-4</v>
      </c>
      <c r="DD22" s="258">
        <v>9.1011557047714954E-4</v>
      </c>
      <c r="DE22" s="258">
        <v>0.11862911651204695</v>
      </c>
      <c r="DF22" s="259">
        <v>3.5864377385232224E-4</v>
      </c>
      <c r="DG22" s="272"/>
      <c r="DH22" s="260"/>
      <c r="DI22" s="3"/>
      <c r="DJ22" s="3"/>
      <c r="DK22" s="3"/>
      <c r="DL22" s="3"/>
      <c r="DM22" s="3"/>
      <c r="DN22" s="3"/>
      <c r="DO22" s="3"/>
      <c r="DP22" s="3"/>
      <c r="DQ22" s="3"/>
      <c r="DR22" s="260"/>
      <c r="DS22" s="260"/>
      <c r="DT22" s="260"/>
      <c r="DU22" s="260"/>
      <c r="DV22" s="260"/>
      <c r="DW22" s="260"/>
      <c r="DX22" s="260"/>
      <c r="DY22" s="260"/>
      <c r="DZ22" s="260"/>
      <c r="EA22" s="260"/>
      <c r="EB22" s="260"/>
      <c r="EC22" s="260"/>
      <c r="ED22" s="260"/>
      <c r="EE22" s="260"/>
      <c r="EF22" s="260"/>
      <c r="EG22" s="260"/>
      <c r="EH22" s="260"/>
      <c r="EI22" s="260"/>
      <c r="EJ22" s="260"/>
      <c r="EK22" s="260"/>
      <c r="EL22" s="260"/>
      <c r="EM22" s="260"/>
      <c r="EN22" s="260"/>
      <c r="EO22" s="260"/>
      <c r="EP22" s="260"/>
      <c r="EQ22" s="260"/>
      <c r="ER22" s="260"/>
      <c r="ES22" s="260"/>
      <c r="ET22" s="260"/>
      <c r="EU22" s="260"/>
      <c r="EV22" s="260"/>
      <c r="EW22" s="260"/>
      <c r="EX22" s="260"/>
      <c r="EY22" s="260"/>
      <c r="EZ22" s="260"/>
      <c r="FA22" s="260"/>
      <c r="FB22" s="260"/>
      <c r="FC22" s="260"/>
      <c r="FD22" s="260"/>
      <c r="FE22" s="260"/>
      <c r="FF22" s="260"/>
      <c r="FG22" s="260"/>
      <c r="FH22" s="260"/>
      <c r="FI22" s="260"/>
      <c r="FJ22" s="260"/>
      <c r="FK22" s="260"/>
      <c r="FL22" s="260"/>
      <c r="FM22" s="260"/>
      <c r="FN22" s="260"/>
      <c r="FO22" s="260"/>
    </row>
    <row r="23" spans="1:171" ht="19.899999999999999" customHeight="1">
      <c r="A23" s="261" t="s">
        <v>243</v>
      </c>
      <c r="B23" s="262" t="s">
        <v>242</v>
      </c>
      <c r="C23" s="263">
        <v>9.8130527971152228E-5</v>
      </c>
      <c r="D23" s="258">
        <v>4.9791253832693578E-5</v>
      </c>
      <c r="E23" s="258">
        <v>7.8983295062425962E-5</v>
      </c>
      <c r="F23" s="258">
        <v>4.4407309471819051E-5</v>
      </c>
      <c r="G23" s="258">
        <v>9.8713876518571078E-5</v>
      </c>
      <c r="H23" s="258">
        <v>0</v>
      </c>
      <c r="I23" s="258">
        <v>1.6771868382154582E-4</v>
      </c>
      <c r="J23" s="258">
        <v>9.091306191873949E-4</v>
      </c>
      <c r="K23" s="258">
        <v>1.9559562083305878E-4</v>
      </c>
      <c r="L23" s="258">
        <v>8.8784387866597112E-5</v>
      </c>
      <c r="M23" s="258">
        <v>0</v>
      </c>
      <c r="N23" s="258">
        <v>1.0993787054937476E-4</v>
      </c>
      <c r="O23" s="258">
        <v>1.1810733696827679E-4</v>
      </c>
      <c r="P23" s="258">
        <v>1.0314603913907999E-4</v>
      </c>
      <c r="Q23" s="258">
        <v>1.0803700190810366E-4</v>
      </c>
      <c r="R23" s="258">
        <v>1.7943058182088122E-4</v>
      </c>
      <c r="S23" s="258">
        <v>4.5976903594451067E-4</v>
      </c>
      <c r="T23" s="258">
        <v>1.004042421311335</v>
      </c>
      <c r="U23" s="258">
        <v>1.090057120140619E-4</v>
      </c>
      <c r="V23" s="258">
        <v>1.2112519759518819E-4</v>
      </c>
      <c r="W23" s="258">
        <v>3.6529726536604501E-5</v>
      </c>
      <c r="X23" s="258">
        <v>7.1360423344961823E-5</v>
      </c>
      <c r="Y23" s="258">
        <v>5.5852470403299958E-5</v>
      </c>
      <c r="Z23" s="258">
        <v>2.6071520481875794E-4</v>
      </c>
      <c r="AA23" s="258">
        <v>5.6729832430170728E-4</v>
      </c>
      <c r="AB23" s="258">
        <v>6.7085431943326274E-4</v>
      </c>
      <c r="AC23" s="258">
        <v>1.3976872701622944E-5</v>
      </c>
      <c r="AD23" s="258">
        <v>4.8589404631493112E-5</v>
      </c>
      <c r="AE23" s="258">
        <v>1.2375747378796944E-4</v>
      </c>
      <c r="AF23" s="258">
        <v>8.861597632313626E-5</v>
      </c>
      <c r="AG23" s="258">
        <v>9.799464720894686E-5</v>
      </c>
      <c r="AH23" s="258">
        <v>5.2556787050785656E-4</v>
      </c>
      <c r="AI23" s="258">
        <v>9.5448933428196036E-5</v>
      </c>
      <c r="AJ23" s="258">
        <v>1.8307783785842351E-4</v>
      </c>
      <c r="AK23" s="258">
        <v>9.8093847357283811E-5</v>
      </c>
      <c r="AL23" s="258">
        <v>4.4985789506829539E-5</v>
      </c>
      <c r="AM23" s="258">
        <v>5.6245981039568776E-5</v>
      </c>
      <c r="AN23" s="258">
        <v>2.6015197440486969E-4</v>
      </c>
      <c r="AO23" s="258">
        <v>5.5334481432245024E-5</v>
      </c>
      <c r="AP23" s="258">
        <v>3.7087694897099334E-5</v>
      </c>
      <c r="AQ23" s="258">
        <v>7.3948911087016233E-5</v>
      </c>
      <c r="AR23" s="258">
        <v>7.9917634696380862E-5</v>
      </c>
      <c r="AS23" s="258">
        <v>5.3847713233073653E-4</v>
      </c>
      <c r="AT23" s="258">
        <v>1.3695462825511466E-4</v>
      </c>
      <c r="AU23" s="258">
        <v>1.2957954039030892E-4</v>
      </c>
      <c r="AV23" s="258">
        <v>4.4516055115748293E-4</v>
      </c>
      <c r="AW23" s="258">
        <v>3.2086819374721194E-4</v>
      </c>
      <c r="AX23" s="258">
        <v>2.9835055948778251E-4</v>
      </c>
      <c r="AY23" s="258">
        <v>1.0869561147261449E-4</v>
      </c>
      <c r="AZ23" s="258">
        <v>9.9086399198918635E-4</v>
      </c>
      <c r="BA23" s="258">
        <v>9.4051731801328395E-5</v>
      </c>
      <c r="BB23" s="258">
        <v>7.8524085824228742E-5</v>
      </c>
      <c r="BC23" s="258">
        <v>4.1771162729032241E-4</v>
      </c>
      <c r="BD23" s="258">
        <v>1.7945564133221444E-4</v>
      </c>
      <c r="BE23" s="258">
        <v>1.3463454124049043E-4</v>
      </c>
      <c r="BF23" s="258">
        <v>9.3524599972915839E-5</v>
      </c>
      <c r="BG23" s="258">
        <v>8.1609710726346249E-5</v>
      </c>
      <c r="BH23" s="258">
        <v>1.4159454598792134E-4</v>
      </c>
      <c r="BI23" s="258">
        <v>3.8180131647857216E-4</v>
      </c>
      <c r="BJ23" s="258">
        <v>5.6904394460622015E-4</v>
      </c>
      <c r="BK23" s="258">
        <v>4.0218297944519786E-4</v>
      </c>
      <c r="BL23" s="258">
        <v>1.4118843254915339E-4</v>
      </c>
      <c r="BM23" s="258">
        <v>1.6500568098484487E-4</v>
      </c>
      <c r="BN23" s="258">
        <v>1.3820770011866289E-4</v>
      </c>
      <c r="BO23" s="258">
        <v>1.0640939742934928E-4</v>
      </c>
      <c r="BP23" s="258">
        <v>2.3192504454599803E-4</v>
      </c>
      <c r="BQ23" s="258">
        <v>6.5441114210980605E-4</v>
      </c>
      <c r="BR23" s="258">
        <v>4.4095895125603952E-4</v>
      </c>
      <c r="BS23" s="258">
        <v>7.8915192028897467E-4</v>
      </c>
      <c r="BT23" s="258">
        <v>6.1820144668088767E-4</v>
      </c>
      <c r="BU23" s="258">
        <v>1.7105840391315689E-3</v>
      </c>
      <c r="BV23" s="258">
        <v>1.8415539531712604E-4</v>
      </c>
      <c r="BW23" s="258">
        <v>1.3879670941053618E-4</v>
      </c>
      <c r="BX23" s="258">
        <v>7.9311246135927585E-5</v>
      </c>
      <c r="BY23" s="258">
        <v>2.4936766228739204E-4</v>
      </c>
      <c r="BZ23" s="258">
        <v>1.8107267286016527E-4</v>
      </c>
      <c r="CA23" s="258">
        <v>1.9412630044096719E-4</v>
      </c>
      <c r="CB23" s="258">
        <v>1.1931739309729725E-4</v>
      </c>
      <c r="CC23" s="258">
        <v>0</v>
      </c>
      <c r="CD23" s="258">
        <v>2.2492619664885347E-4</v>
      </c>
      <c r="CE23" s="258">
        <v>2.0912990338520492E-4</v>
      </c>
      <c r="CF23" s="258">
        <v>5.181365777022621E-4</v>
      </c>
      <c r="CG23" s="258">
        <v>6.5534775243282397E-4</v>
      </c>
      <c r="CH23" s="258">
        <v>9.8471742074202908E-4</v>
      </c>
      <c r="CI23" s="258">
        <v>6.042484099556682E-4</v>
      </c>
      <c r="CJ23" s="258">
        <v>5.7504118564651908E-4</v>
      </c>
      <c r="CK23" s="258">
        <v>8.9263371217287502E-4</v>
      </c>
      <c r="CL23" s="258">
        <v>7.2405391842341495E-3</v>
      </c>
      <c r="CM23" s="258">
        <v>6.899857644194887E-4</v>
      </c>
      <c r="CN23" s="258">
        <v>3.9334183527235173E-4</v>
      </c>
      <c r="CO23" s="258">
        <v>2.8400422368197787E-3</v>
      </c>
      <c r="CP23" s="258">
        <v>2.7903470597623141E-4</v>
      </c>
      <c r="CQ23" s="258">
        <v>1.0038482589505337E-3</v>
      </c>
      <c r="CR23" s="258">
        <v>6.5856651481471264E-4</v>
      </c>
      <c r="CS23" s="258">
        <v>1.918244254427553E-4</v>
      </c>
      <c r="CT23" s="258">
        <v>3.9899325502201575E-3</v>
      </c>
      <c r="CU23" s="258">
        <v>1.3660160722486422E-4</v>
      </c>
      <c r="CV23" s="258">
        <v>3.3135776911309037E-3</v>
      </c>
      <c r="CW23" s="258">
        <v>2.1353272405613287E-4</v>
      </c>
      <c r="CX23" s="258">
        <v>3.9103224874749356E-4</v>
      </c>
      <c r="CY23" s="258">
        <v>2.3618595604568864E-4</v>
      </c>
      <c r="CZ23" s="258">
        <v>1.7216656587251507E-4</v>
      </c>
      <c r="DA23" s="258">
        <v>2.5163481555920311E-4</v>
      </c>
      <c r="DB23" s="258">
        <v>6.0071901372695045E-4</v>
      </c>
      <c r="DC23" s="258">
        <v>7.2619422641402416E-5</v>
      </c>
      <c r="DD23" s="258">
        <v>2.0140748727435879E-4</v>
      </c>
      <c r="DE23" s="258">
        <v>1.4873821926979856E-4</v>
      </c>
      <c r="DF23" s="259">
        <v>1.5905301729942086E-4</v>
      </c>
      <c r="DG23" s="272"/>
      <c r="DH23" s="260"/>
      <c r="DI23" s="3"/>
      <c r="DJ23" s="3"/>
      <c r="DK23" s="3"/>
      <c r="DL23" s="3"/>
      <c r="DM23" s="3"/>
      <c r="DN23" s="3"/>
      <c r="DO23" s="3"/>
      <c r="DP23" s="3"/>
      <c r="DQ23" s="3"/>
      <c r="DR23" s="260"/>
      <c r="DS23" s="260"/>
      <c r="DT23" s="260"/>
      <c r="DU23" s="260"/>
      <c r="DV23" s="260"/>
      <c r="DW23" s="260"/>
      <c r="DX23" s="260"/>
      <c r="DY23" s="260"/>
      <c r="DZ23" s="260"/>
      <c r="EA23" s="260"/>
      <c r="EB23" s="260"/>
      <c r="EC23" s="260"/>
      <c r="ED23" s="260"/>
      <c r="EE23" s="260"/>
      <c r="EF23" s="260"/>
      <c r="EG23" s="260"/>
      <c r="EH23" s="260"/>
      <c r="EI23" s="260"/>
      <c r="EJ23" s="260"/>
      <c r="EK23" s="260"/>
      <c r="EL23" s="260"/>
      <c r="EM23" s="260"/>
      <c r="EN23" s="260"/>
      <c r="EO23" s="260"/>
      <c r="EP23" s="260"/>
      <c r="EQ23" s="260"/>
      <c r="ER23" s="260"/>
      <c r="ES23" s="260"/>
      <c r="ET23" s="260"/>
      <c r="EU23" s="260"/>
      <c r="EV23" s="260"/>
      <c r="EW23" s="260"/>
      <c r="EX23" s="260"/>
      <c r="EY23" s="260"/>
      <c r="EZ23" s="260"/>
      <c r="FA23" s="260"/>
      <c r="FB23" s="260"/>
      <c r="FC23" s="260"/>
      <c r="FD23" s="260"/>
      <c r="FE23" s="260"/>
      <c r="FF23" s="260"/>
      <c r="FG23" s="260"/>
      <c r="FH23" s="260"/>
      <c r="FI23" s="260"/>
      <c r="FJ23" s="260"/>
      <c r="FK23" s="260"/>
      <c r="FL23" s="260"/>
      <c r="FM23" s="260"/>
      <c r="FN23" s="260"/>
      <c r="FO23" s="260"/>
    </row>
    <row r="24" spans="1:171" ht="19.899999999999999" customHeight="1">
      <c r="A24" s="261" t="s">
        <v>241</v>
      </c>
      <c r="B24" s="262" t="s">
        <v>240</v>
      </c>
      <c r="C24" s="263">
        <v>1.1226652648042413E-2</v>
      </c>
      <c r="D24" s="258">
        <v>3.0754993849197422E-5</v>
      </c>
      <c r="E24" s="258">
        <v>4.8240512811274696E-4</v>
      </c>
      <c r="F24" s="258">
        <v>1.3209085187542359E-6</v>
      </c>
      <c r="G24" s="258">
        <v>2.6644459217914272E-6</v>
      </c>
      <c r="H24" s="258">
        <v>0</v>
      </c>
      <c r="I24" s="258">
        <v>2.1402486722333231E-6</v>
      </c>
      <c r="J24" s="258">
        <v>7.333470763175991E-5</v>
      </c>
      <c r="K24" s="258">
        <v>2.556072195283948E-5</v>
      </c>
      <c r="L24" s="258">
        <v>9.7298539118086859E-5</v>
      </c>
      <c r="M24" s="258">
        <v>0</v>
      </c>
      <c r="N24" s="258">
        <v>2.9546065144728982E-5</v>
      </c>
      <c r="O24" s="258">
        <v>6.4844210486458087E-6</v>
      </c>
      <c r="P24" s="258">
        <v>1.3474420730654211E-5</v>
      </c>
      <c r="Q24" s="258">
        <v>4.5831778800715521E-6</v>
      </c>
      <c r="R24" s="258">
        <v>1.0254530327977176E-5</v>
      </c>
      <c r="S24" s="258">
        <v>9.0814930646755262E-6</v>
      </c>
      <c r="T24" s="258">
        <v>9.0111693943180701E-6</v>
      </c>
      <c r="U24" s="258">
        <v>1.063322838060111</v>
      </c>
      <c r="V24" s="258">
        <v>2.547965893629493E-3</v>
      </c>
      <c r="W24" s="258">
        <v>2.0366332612987006E-5</v>
      </c>
      <c r="X24" s="258">
        <v>1.8749543699956468E-3</v>
      </c>
      <c r="Y24" s="258">
        <v>6.3892040791056379E-4</v>
      </c>
      <c r="Z24" s="258">
        <v>2.6628454050148985E-4</v>
      </c>
      <c r="AA24" s="258">
        <v>4.513665242534277E-4</v>
      </c>
      <c r="AB24" s="258">
        <v>7.6015255124839746E-4</v>
      </c>
      <c r="AC24" s="258">
        <v>2.2984639068326031E-6</v>
      </c>
      <c r="AD24" s="258">
        <v>-6.3105103877581837E-4</v>
      </c>
      <c r="AE24" s="258">
        <v>4.3089011131604672E-5</v>
      </c>
      <c r="AF24" s="258">
        <v>8.6705826112177395E-5</v>
      </c>
      <c r="AG24" s="258">
        <v>6.6285745583562059E-6</v>
      </c>
      <c r="AH24" s="258">
        <v>3.1164875361014213E-5</v>
      </c>
      <c r="AI24" s="258">
        <v>4.9985316135409753E-6</v>
      </c>
      <c r="AJ24" s="258">
        <v>9.6084660606540404E-6</v>
      </c>
      <c r="AK24" s="258">
        <v>3.7149651731086836E-5</v>
      </c>
      <c r="AL24" s="258">
        <v>-8.7962916049027855E-4</v>
      </c>
      <c r="AM24" s="258">
        <v>-3.7538027172305066E-4</v>
      </c>
      <c r="AN24" s="258">
        <v>-1.1552710835049734E-4</v>
      </c>
      <c r="AO24" s="258">
        <v>-7.6273728057713448E-5</v>
      </c>
      <c r="AP24" s="258">
        <v>1.4305471507929739E-5</v>
      </c>
      <c r="AQ24" s="258">
        <v>1.1053648265127191E-5</v>
      </c>
      <c r="AR24" s="258">
        <v>-1.8821450846854609E-5</v>
      </c>
      <c r="AS24" s="258">
        <v>-1.7634733110676763E-5</v>
      </c>
      <c r="AT24" s="258">
        <v>-5.8409706490158482E-6</v>
      </c>
      <c r="AU24" s="258">
        <v>-3.1593479571253865E-6</v>
      </c>
      <c r="AV24" s="258">
        <v>4.6260224727586498E-6</v>
      </c>
      <c r="AW24" s="258">
        <v>8.7538210626571869E-6</v>
      </c>
      <c r="AX24" s="258">
        <v>8.524700800934314E-6</v>
      </c>
      <c r="AY24" s="258">
        <v>-2.3874433987269596E-6</v>
      </c>
      <c r="AZ24" s="258">
        <v>3.8939595090424939E-7</v>
      </c>
      <c r="BA24" s="258">
        <v>1.6444615183674775E-6</v>
      </c>
      <c r="BB24" s="258">
        <v>6.967576614497545E-5</v>
      </c>
      <c r="BC24" s="258">
        <v>3.8083749338768577E-6</v>
      </c>
      <c r="BD24" s="258">
        <v>3.4133151006297984E-6</v>
      </c>
      <c r="BE24" s="258">
        <v>-2.5914733707839818E-6</v>
      </c>
      <c r="BF24" s="258">
        <v>-4.8704723777079546E-6</v>
      </c>
      <c r="BG24" s="258">
        <v>1.5585008913088428E-6</v>
      </c>
      <c r="BH24" s="258">
        <v>-1.031975175285523E-5</v>
      </c>
      <c r="BI24" s="258">
        <v>-1.1678756261840316E-7</v>
      </c>
      <c r="BJ24" s="258">
        <v>1.4739389606346932E-5</v>
      </c>
      <c r="BK24" s="258">
        <v>2.5163975961820735E-6</v>
      </c>
      <c r="BL24" s="258">
        <v>7.1454822497447003E-7</v>
      </c>
      <c r="BM24" s="258">
        <v>2.3488567784803657E-6</v>
      </c>
      <c r="BN24" s="258">
        <v>5.6224156307500691E-5</v>
      </c>
      <c r="BO24" s="258">
        <v>7.7208281534090267E-5</v>
      </c>
      <c r="BP24" s="258">
        <v>3.650564016350084E-5</v>
      </c>
      <c r="BQ24" s="258">
        <v>4.8232884675691416E-5</v>
      </c>
      <c r="BR24" s="258">
        <v>8.2464060426558314E-6</v>
      </c>
      <c r="BS24" s="258">
        <v>1.0338642096468607E-5</v>
      </c>
      <c r="BT24" s="258">
        <v>1.9554397861251187E-6</v>
      </c>
      <c r="BU24" s="258">
        <v>1.8456086334910843E-6</v>
      </c>
      <c r="BV24" s="258">
        <v>3.9569164605218106E-6</v>
      </c>
      <c r="BW24" s="258">
        <v>1.9575120422285576E-6</v>
      </c>
      <c r="BX24" s="258">
        <v>2.4680155846690807E-7</v>
      </c>
      <c r="BY24" s="258">
        <v>3.0454214918775382E-6</v>
      </c>
      <c r="BZ24" s="258">
        <v>1.0010494858441069E-6</v>
      </c>
      <c r="CA24" s="258">
        <v>1.7527697636372566E-6</v>
      </c>
      <c r="CB24" s="258">
        <v>1.7709943918853093E-6</v>
      </c>
      <c r="CC24" s="258">
        <v>0</v>
      </c>
      <c r="CD24" s="258">
        <v>1.5631474336662987E-6</v>
      </c>
      <c r="CE24" s="258">
        <v>6.0042491026730952E-6</v>
      </c>
      <c r="CF24" s="258">
        <v>2.3701123924674131E-6</v>
      </c>
      <c r="CG24" s="258">
        <v>6.6338541628634977E-7</v>
      </c>
      <c r="CH24" s="258">
        <v>2.0399343268644521E-6</v>
      </c>
      <c r="CI24" s="258">
        <v>3.0677787885790243E-6</v>
      </c>
      <c r="CJ24" s="258">
        <v>9.9451400264444081E-7</v>
      </c>
      <c r="CK24" s="258">
        <v>2.2088695820296924E-6</v>
      </c>
      <c r="CL24" s="258">
        <v>4.229049245360002E-6</v>
      </c>
      <c r="CM24" s="258">
        <v>2.1123309373421403E-6</v>
      </c>
      <c r="CN24" s="258">
        <v>3.3458507447745545E-6</v>
      </c>
      <c r="CO24" s="258">
        <v>1.1298422654418779E-5</v>
      </c>
      <c r="CP24" s="258">
        <v>1.2856025238649095E-5</v>
      </c>
      <c r="CQ24" s="258">
        <v>1.773714385156015E-5</v>
      </c>
      <c r="CR24" s="258">
        <v>5.3481076283621216E-6</v>
      </c>
      <c r="CS24" s="258">
        <v>4.5911168904770744E-6</v>
      </c>
      <c r="CT24" s="258">
        <v>3.6551314963558486E-6</v>
      </c>
      <c r="CU24" s="258">
        <v>1.6549866451626934E-6</v>
      </c>
      <c r="CV24" s="258">
        <v>2.215150400486485E-6</v>
      </c>
      <c r="CW24" s="258">
        <v>2.8036713819245494E-6</v>
      </c>
      <c r="CX24" s="258">
        <v>2.3373959452257426E-6</v>
      </c>
      <c r="CY24" s="258">
        <v>1.4719653820563592E-5</v>
      </c>
      <c r="CZ24" s="258">
        <v>1.2391371693276234E-5</v>
      </c>
      <c r="DA24" s="258">
        <v>1.1159523809321421E-5</v>
      </c>
      <c r="DB24" s="258">
        <v>4.2292115389169669E-5</v>
      </c>
      <c r="DC24" s="258">
        <v>8.3186543602771561E-6</v>
      </c>
      <c r="DD24" s="258">
        <v>9.7478004942771403E-5</v>
      </c>
      <c r="DE24" s="258">
        <v>4.4429888092484627E-6</v>
      </c>
      <c r="DF24" s="259">
        <v>1.630071485566107E-4</v>
      </c>
      <c r="DG24" s="272"/>
      <c r="DH24" s="260"/>
      <c r="DI24" s="3"/>
      <c r="DJ24" s="3"/>
      <c r="DK24" s="3"/>
      <c r="DL24" s="3"/>
      <c r="DM24" s="3"/>
      <c r="DN24" s="3"/>
      <c r="DO24" s="3"/>
      <c r="DP24" s="3"/>
      <c r="DQ24" s="3"/>
      <c r="DR24" s="260"/>
      <c r="DS24" s="260"/>
      <c r="DT24" s="260"/>
      <c r="DU24" s="260"/>
      <c r="DV24" s="260"/>
      <c r="DW24" s="260"/>
      <c r="DX24" s="260"/>
      <c r="DY24" s="260"/>
      <c r="DZ24" s="260"/>
      <c r="EA24" s="260"/>
      <c r="EB24" s="260"/>
      <c r="EC24" s="260"/>
      <c r="ED24" s="260"/>
      <c r="EE24" s="260"/>
      <c r="EF24" s="260"/>
      <c r="EG24" s="260"/>
      <c r="EH24" s="260"/>
      <c r="EI24" s="260"/>
      <c r="EJ24" s="260"/>
      <c r="EK24" s="260"/>
      <c r="EL24" s="260"/>
      <c r="EM24" s="260"/>
      <c r="EN24" s="260"/>
      <c r="EO24" s="260"/>
      <c r="EP24" s="260"/>
      <c r="EQ24" s="260"/>
      <c r="ER24" s="260"/>
      <c r="ES24" s="260"/>
      <c r="ET24" s="260"/>
      <c r="EU24" s="260"/>
      <c r="EV24" s="260"/>
      <c r="EW24" s="260"/>
      <c r="EX24" s="260"/>
      <c r="EY24" s="260"/>
      <c r="EZ24" s="260"/>
      <c r="FA24" s="260"/>
      <c r="FB24" s="260"/>
      <c r="FC24" s="260"/>
      <c r="FD24" s="260"/>
      <c r="FE24" s="260"/>
      <c r="FF24" s="260"/>
      <c r="FG24" s="260"/>
      <c r="FH24" s="260"/>
      <c r="FI24" s="260"/>
      <c r="FJ24" s="260"/>
      <c r="FK24" s="260"/>
      <c r="FL24" s="260"/>
      <c r="FM24" s="260"/>
      <c r="FN24" s="260"/>
      <c r="FO24" s="260"/>
    </row>
    <row r="25" spans="1:171" ht="19.899999999999999" customHeight="1">
      <c r="A25" s="261" t="s">
        <v>239</v>
      </c>
      <c r="B25" s="262" t="s">
        <v>238</v>
      </c>
      <c r="C25" s="263">
        <v>3.9546905090820242E-4</v>
      </c>
      <c r="D25" s="258">
        <v>1.7338824207039196E-4</v>
      </c>
      <c r="E25" s="258">
        <v>4.1896498773179259E-5</v>
      </c>
      <c r="F25" s="258">
        <v>1.0807591334977622E-5</v>
      </c>
      <c r="G25" s="258">
        <v>1.2902100823570535E-4</v>
      </c>
      <c r="H25" s="258">
        <v>0</v>
      </c>
      <c r="I25" s="258">
        <v>3.3496290869102952E-5</v>
      </c>
      <c r="J25" s="258">
        <v>8.9364313775379606E-4</v>
      </c>
      <c r="K25" s="258">
        <v>8.777048538259677E-4</v>
      </c>
      <c r="L25" s="258">
        <v>5.0849859323882961E-4</v>
      </c>
      <c r="M25" s="258">
        <v>0</v>
      </c>
      <c r="N25" s="258">
        <v>1.9796569234108623E-3</v>
      </c>
      <c r="O25" s="258">
        <v>2.1925990562517741E-4</v>
      </c>
      <c r="P25" s="258">
        <v>1.5483405737965137E-4</v>
      </c>
      <c r="Q25" s="258">
        <v>2.1834334869295078E-4</v>
      </c>
      <c r="R25" s="258">
        <v>7.2052390849765475E-4</v>
      </c>
      <c r="S25" s="258">
        <v>3.0338468584114339E-4</v>
      </c>
      <c r="T25" s="258">
        <v>9.6297985213119735E-5</v>
      </c>
      <c r="U25" s="258">
        <v>9.7514524404028052E-3</v>
      </c>
      <c r="V25" s="258">
        <v>1.0322453327090824</v>
      </c>
      <c r="W25" s="258">
        <v>1.4513885126809717E-3</v>
      </c>
      <c r="X25" s="258">
        <v>5.9890206076398137E-3</v>
      </c>
      <c r="Y25" s="258">
        <v>3.809356018846472E-3</v>
      </c>
      <c r="Z25" s="258">
        <v>7.5112300404481169E-3</v>
      </c>
      <c r="AA25" s="258">
        <v>6.927805913532396E-3</v>
      </c>
      <c r="AB25" s="258">
        <v>7.6991834483513943E-3</v>
      </c>
      <c r="AC25" s="258">
        <v>1.8452094247680148E-5</v>
      </c>
      <c r="AD25" s="258">
        <v>9.6720283189511889E-5</v>
      </c>
      <c r="AE25" s="258">
        <v>9.2575310425178957E-4</v>
      </c>
      <c r="AF25" s="258">
        <v>2.7838181650075323E-3</v>
      </c>
      <c r="AG25" s="258">
        <v>3.6759054202805915E-4</v>
      </c>
      <c r="AH25" s="258">
        <v>6.4416140891493424E-3</v>
      </c>
      <c r="AI25" s="258">
        <v>2.3018086363015548E-4</v>
      </c>
      <c r="AJ25" s="258">
        <v>3.0033270510902567E-3</v>
      </c>
      <c r="AK25" s="258">
        <v>6.816262658885274E-4</v>
      </c>
      <c r="AL25" s="258">
        <v>1.5326004734429889E-3</v>
      </c>
      <c r="AM25" s="258">
        <v>1.5390303351929201E-3</v>
      </c>
      <c r="AN25" s="258">
        <v>5.9429566845612509E-4</v>
      </c>
      <c r="AO25" s="258">
        <v>3.6947323156567407E-4</v>
      </c>
      <c r="AP25" s="258">
        <v>3.5229665717580861E-4</v>
      </c>
      <c r="AQ25" s="258">
        <v>9.1577375235004776E-4</v>
      </c>
      <c r="AR25" s="258">
        <v>1.089469693263685E-3</v>
      </c>
      <c r="AS25" s="258">
        <v>2.5661679572320964E-4</v>
      </c>
      <c r="AT25" s="258">
        <v>2.3709555213390077E-4</v>
      </c>
      <c r="AU25" s="258">
        <v>2.2435305723177392E-4</v>
      </c>
      <c r="AV25" s="258">
        <v>2.0096581193097072E-4</v>
      </c>
      <c r="AW25" s="258">
        <v>1.4829282470251925E-3</v>
      </c>
      <c r="AX25" s="258">
        <v>6.6893376530024085E-4</v>
      </c>
      <c r="AY25" s="258">
        <v>2.2104850912800289E-4</v>
      </c>
      <c r="AZ25" s="258">
        <v>2.2860846689727542E-4</v>
      </c>
      <c r="BA25" s="258">
        <v>2.4071172814178795E-4</v>
      </c>
      <c r="BB25" s="258">
        <v>1.9714608537118425E-3</v>
      </c>
      <c r="BC25" s="258">
        <v>7.270494384168882E-4</v>
      </c>
      <c r="BD25" s="258">
        <v>3.8395167734344657E-4</v>
      </c>
      <c r="BE25" s="258">
        <v>1.1226756688606375E-4</v>
      </c>
      <c r="BF25" s="258">
        <v>8.9656695192828973E-5</v>
      </c>
      <c r="BG25" s="258">
        <v>1.2101339592824427E-4</v>
      </c>
      <c r="BH25" s="258">
        <v>8.0449200777283215E-4</v>
      </c>
      <c r="BI25" s="258">
        <v>5.4087457088707849E-4</v>
      </c>
      <c r="BJ25" s="258">
        <v>6.8978260909706229E-4</v>
      </c>
      <c r="BK25" s="258">
        <v>1.8594010449626589E-4</v>
      </c>
      <c r="BL25" s="258">
        <v>8.4762372529501427E-5</v>
      </c>
      <c r="BM25" s="258">
        <v>1.3368717338317924E-4</v>
      </c>
      <c r="BN25" s="258">
        <v>1.8375559074408206E-4</v>
      </c>
      <c r="BO25" s="258">
        <v>2.5167118809401738E-4</v>
      </c>
      <c r="BP25" s="258">
        <v>4.4032153733335775E-5</v>
      </c>
      <c r="BQ25" s="258">
        <v>4.481652636186835E-5</v>
      </c>
      <c r="BR25" s="258">
        <v>1.6444555980463182E-3</v>
      </c>
      <c r="BS25" s="258">
        <v>1.6723574424526413E-3</v>
      </c>
      <c r="BT25" s="258">
        <v>1.5384094544065038E-5</v>
      </c>
      <c r="BU25" s="258">
        <v>1.704773167155072E-5</v>
      </c>
      <c r="BV25" s="258">
        <v>9.7461623819906624E-6</v>
      </c>
      <c r="BW25" s="258">
        <v>8.1128995107261529E-6</v>
      </c>
      <c r="BX25" s="258">
        <v>3.3169900570563755E-6</v>
      </c>
      <c r="BY25" s="258">
        <v>1.1469269858748833E-4</v>
      </c>
      <c r="BZ25" s="258">
        <v>2.8330378283329711E-5</v>
      </c>
      <c r="CA25" s="258">
        <v>6.9885280575377032E-5</v>
      </c>
      <c r="CB25" s="258">
        <v>2.2704795214017212E-5</v>
      </c>
      <c r="CC25" s="258">
        <v>0</v>
      </c>
      <c r="CD25" s="258">
        <v>1.9417997305531558E-5</v>
      </c>
      <c r="CE25" s="258">
        <v>1.9319467629900228E-4</v>
      </c>
      <c r="CF25" s="258">
        <v>1.8971375493193415E-4</v>
      </c>
      <c r="CG25" s="258">
        <v>8.8929983615707525E-6</v>
      </c>
      <c r="CH25" s="258">
        <v>4.3397200666063523E-5</v>
      </c>
      <c r="CI25" s="258">
        <v>2.9005557011586087E-5</v>
      </c>
      <c r="CJ25" s="258">
        <v>1.1966878956634993E-5</v>
      </c>
      <c r="CK25" s="258">
        <v>1.8417292900212002E-5</v>
      </c>
      <c r="CL25" s="258">
        <v>7.0081264507764794E-5</v>
      </c>
      <c r="CM25" s="258">
        <v>9.1199630168123445E-5</v>
      </c>
      <c r="CN25" s="258">
        <v>4.1180744130403125E-5</v>
      </c>
      <c r="CO25" s="258">
        <v>1.6341119726722526E-3</v>
      </c>
      <c r="CP25" s="258">
        <v>2.8317866378845739E-4</v>
      </c>
      <c r="CQ25" s="258">
        <v>3.6876997775765474E-3</v>
      </c>
      <c r="CR25" s="258">
        <v>1.4798850872381342E-4</v>
      </c>
      <c r="CS25" s="258">
        <v>1.1515423814375872E-4</v>
      </c>
      <c r="CT25" s="258">
        <v>2.0496876528845354E-5</v>
      </c>
      <c r="CU25" s="258">
        <v>2.3442841638613586E-5</v>
      </c>
      <c r="CV25" s="258">
        <v>5.8578076886030536E-5</v>
      </c>
      <c r="CW25" s="258">
        <v>1.2526089983161325E-4</v>
      </c>
      <c r="CX25" s="258">
        <v>2.2753127199526367E-5</v>
      </c>
      <c r="CY25" s="258">
        <v>1.730022707019499E-4</v>
      </c>
      <c r="CZ25" s="258">
        <v>1.7341361072014904E-4</v>
      </c>
      <c r="DA25" s="258">
        <v>4.9309323362718813E-4</v>
      </c>
      <c r="DB25" s="258">
        <v>2.2569634980570188E-4</v>
      </c>
      <c r="DC25" s="258">
        <v>8.4767035026119247E-4</v>
      </c>
      <c r="DD25" s="258">
        <v>6.5849958743700599E-5</v>
      </c>
      <c r="DE25" s="258">
        <v>9.8742961846680642E-5</v>
      </c>
      <c r="DF25" s="259">
        <v>1.7614557207279704E-4</v>
      </c>
      <c r="DG25" s="272"/>
      <c r="DH25" s="260"/>
      <c r="DI25" s="3"/>
      <c r="DJ25" s="3"/>
      <c r="DK25" s="3"/>
      <c r="DL25" s="3"/>
      <c r="DM25" s="3"/>
      <c r="DN25" s="3"/>
      <c r="DO25" s="3"/>
      <c r="DP25" s="3"/>
      <c r="DQ25" s="3"/>
      <c r="DR25" s="260"/>
      <c r="DS25" s="260"/>
      <c r="DT25" s="260"/>
      <c r="DU25" s="260"/>
      <c r="DV25" s="260"/>
      <c r="DW25" s="260"/>
      <c r="DX25" s="260"/>
      <c r="DY25" s="260"/>
      <c r="DZ25" s="260"/>
      <c r="EA25" s="260"/>
      <c r="EB25" s="260"/>
      <c r="EC25" s="260"/>
      <c r="ED25" s="260"/>
      <c r="EE25" s="260"/>
      <c r="EF25" s="260"/>
      <c r="EG25" s="260"/>
      <c r="EH25" s="260"/>
      <c r="EI25" s="260"/>
      <c r="EJ25" s="260"/>
      <c r="EK25" s="260"/>
      <c r="EL25" s="260"/>
      <c r="EM25" s="260"/>
      <c r="EN25" s="260"/>
      <c r="EO25" s="260"/>
      <c r="EP25" s="260"/>
      <c r="EQ25" s="260"/>
      <c r="ER25" s="260"/>
      <c r="ES25" s="260"/>
      <c r="ET25" s="260"/>
      <c r="EU25" s="260"/>
      <c r="EV25" s="260"/>
      <c r="EW25" s="260"/>
      <c r="EX25" s="260"/>
      <c r="EY25" s="260"/>
      <c r="EZ25" s="260"/>
      <c r="FA25" s="260"/>
      <c r="FB25" s="260"/>
      <c r="FC25" s="260"/>
      <c r="FD25" s="260"/>
      <c r="FE25" s="260"/>
      <c r="FF25" s="260"/>
      <c r="FG25" s="260"/>
      <c r="FH25" s="260"/>
      <c r="FI25" s="260"/>
      <c r="FJ25" s="260"/>
      <c r="FK25" s="260"/>
      <c r="FL25" s="260"/>
      <c r="FM25" s="260"/>
      <c r="FN25" s="260"/>
      <c r="FO25" s="260"/>
    </row>
    <row r="26" spans="1:171" ht="19.899999999999999" customHeight="1">
      <c r="A26" s="261" t="s">
        <v>237</v>
      </c>
      <c r="B26" s="262" t="s">
        <v>236</v>
      </c>
      <c r="C26" s="263">
        <v>3.1596159163363837E-4</v>
      </c>
      <c r="D26" s="258">
        <v>2.3180619966667008E-5</v>
      </c>
      <c r="E26" s="258">
        <v>5.3867321717304352E-5</v>
      </c>
      <c r="F26" s="258">
        <v>1.6454266771137423E-5</v>
      </c>
      <c r="G26" s="258">
        <v>4.9029356766810194E-5</v>
      </c>
      <c r="H26" s="258">
        <v>0</v>
      </c>
      <c r="I26" s="258">
        <v>4.2011249119304275E-5</v>
      </c>
      <c r="J26" s="258">
        <v>1.928591644622307E-4</v>
      </c>
      <c r="K26" s="258">
        <v>2.6029276252780107E-4</v>
      </c>
      <c r="L26" s="258">
        <v>7.2717203892634874E-5</v>
      </c>
      <c r="M26" s="258">
        <v>0</v>
      </c>
      <c r="N26" s="258">
        <v>1.5843994351940546E-3</v>
      </c>
      <c r="O26" s="258">
        <v>1.3993159122917969E-4</v>
      </c>
      <c r="P26" s="258">
        <v>3.491638086665873E-4</v>
      </c>
      <c r="Q26" s="258">
        <v>2.7582099814292814E-4</v>
      </c>
      <c r="R26" s="258">
        <v>4.7381659093440374E-4</v>
      </c>
      <c r="S26" s="258">
        <v>3.5152754602988572E-4</v>
      </c>
      <c r="T26" s="258">
        <v>2.3443676778415722E-4</v>
      </c>
      <c r="U26" s="258">
        <v>1.3232908160392414E-2</v>
      </c>
      <c r="V26" s="258">
        <v>1.0762304125280925E-3</v>
      </c>
      <c r="W26" s="258">
        <v>1.09210733739263</v>
      </c>
      <c r="X26" s="258">
        <v>0.16803039550450716</v>
      </c>
      <c r="Y26" s="258">
        <v>0.22369508138139788</v>
      </c>
      <c r="Z26" s="258">
        <v>1.0653241520259362E-2</v>
      </c>
      <c r="AA26" s="258">
        <v>4.196077913032622E-3</v>
      </c>
      <c r="AB26" s="258">
        <v>1.435354235430052E-2</v>
      </c>
      <c r="AC26" s="258">
        <v>1.3216369698231941E-4</v>
      </c>
      <c r="AD26" s="258">
        <v>1.3590339842592313E-4</v>
      </c>
      <c r="AE26" s="258">
        <v>8.4906168367134532E-3</v>
      </c>
      <c r="AF26" s="258">
        <v>4.831699426705343E-3</v>
      </c>
      <c r="AG26" s="258">
        <v>4.4469984347133721E-4</v>
      </c>
      <c r="AH26" s="258">
        <v>1.2408867683690048E-3</v>
      </c>
      <c r="AI26" s="258">
        <v>4.7341302328717236E-5</v>
      </c>
      <c r="AJ26" s="258">
        <v>3.6489969379578679E-5</v>
      </c>
      <c r="AK26" s="258">
        <v>1.3520365797082823E-3</v>
      </c>
      <c r="AL26" s="258">
        <v>8.8436023411790622E-6</v>
      </c>
      <c r="AM26" s="258">
        <v>1.4812934465510813E-5</v>
      </c>
      <c r="AN26" s="258">
        <v>4.1728742207604435E-5</v>
      </c>
      <c r="AO26" s="258">
        <v>6.8294774509417615E-6</v>
      </c>
      <c r="AP26" s="258">
        <v>8.4075248061143841E-6</v>
      </c>
      <c r="AQ26" s="258">
        <v>8.4584540327010786E-4</v>
      </c>
      <c r="AR26" s="258">
        <v>5.0521089132099914E-5</v>
      </c>
      <c r="AS26" s="258">
        <v>7.0467501660668845E-5</v>
      </c>
      <c r="AT26" s="258">
        <v>5.3538042056380759E-5</v>
      </c>
      <c r="AU26" s="258">
        <v>4.9518032349626662E-5</v>
      </c>
      <c r="AV26" s="258">
        <v>2.7465112404353309E-4</v>
      </c>
      <c r="AW26" s="258">
        <v>4.043180176788628E-4</v>
      </c>
      <c r="AX26" s="258">
        <v>6.3592839201855294E-4</v>
      </c>
      <c r="AY26" s="258">
        <v>2.70017467811965E-4</v>
      </c>
      <c r="AZ26" s="258">
        <v>5.4093997762622872E-4</v>
      </c>
      <c r="BA26" s="258">
        <v>8.062572047628186E-5</v>
      </c>
      <c r="BB26" s="258">
        <v>4.3755644692453451E-4</v>
      </c>
      <c r="BC26" s="258">
        <v>1.6244536455522143E-4</v>
      </c>
      <c r="BD26" s="258">
        <v>1.6048911446434823E-4</v>
      </c>
      <c r="BE26" s="258">
        <v>1.2273015293030708E-4</v>
      </c>
      <c r="BF26" s="258">
        <v>9.7840639754745922E-5</v>
      </c>
      <c r="BG26" s="258">
        <v>3.1465788855396622E-4</v>
      </c>
      <c r="BH26" s="258">
        <v>1.988276868117636E-4</v>
      </c>
      <c r="BI26" s="258">
        <v>6.8358814383629582E-5</v>
      </c>
      <c r="BJ26" s="258">
        <v>8.7123201184266031E-4</v>
      </c>
      <c r="BK26" s="258">
        <v>1.6109797652441169E-5</v>
      </c>
      <c r="BL26" s="258">
        <v>5.4078208124273993E-5</v>
      </c>
      <c r="BM26" s="258">
        <v>7.0693638311075568E-5</v>
      </c>
      <c r="BN26" s="258">
        <v>3.874010645298364E-5</v>
      </c>
      <c r="BO26" s="258">
        <v>3.892059445555857E-5</v>
      </c>
      <c r="BP26" s="258">
        <v>1.6610094172136999E-5</v>
      </c>
      <c r="BQ26" s="258">
        <v>2.7259311404800423E-4</v>
      </c>
      <c r="BR26" s="258">
        <v>7.4385566627220622E-5</v>
      </c>
      <c r="BS26" s="258">
        <v>5.0590759993957525E-5</v>
      </c>
      <c r="BT26" s="258">
        <v>1.4389060229517688E-5</v>
      </c>
      <c r="BU26" s="258">
        <v>1.0139390340488474E-5</v>
      </c>
      <c r="BV26" s="258">
        <v>5.5794261352138258E-6</v>
      </c>
      <c r="BW26" s="258">
        <v>7.0584852940174155E-6</v>
      </c>
      <c r="BX26" s="258">
        <v>2.4622920771406147E-6</v>
      </c>
      <c r="BY26" s="258">
        <v>1.0949650327054347E-5</v>
      </c>
      <c r="BZ26" s="258">
        <v>1.2262965727406744E-5</v>
      </c>
      <c r="CA26" s="258">
        <v>4.7973799495874353E-5</v>
      </c>
      <c r="CB26" s="258">
        <v>1.3043422715969691E-5</v>
      </c>
      <c r="CC26" s="258">
        <v>0</v>
      </c>
      <c r="CD26" s="258">
        <v>1.1633582117237843E-5</v>
      </c>
      <c r="CE26" s="258">
        <v>1.7883815153381831E-5</v>
      </c>
      <c r="CF26" s="258">
        <v>8.2052339254738891E-5</v>
      </c>
      <c r="CG26" s="258">
        <v>3.9451591664525877E-6</v>
      </c>
      <c r="CH26" s="258">
        <v>9.5411554571245061E-6</v>
      </c>
      <c r="CI26" s="258">
        <v>1.3323362071641482E-5</v>
      </c>
      <c r="CJ26" s="258">
        <v>2.0595894180661175E-5</v>
      </c>
      <c r="CK26" s="258">
        <v>9.0247895016467371E-6</v>
      </c>
      <c r="CL26" s="258">
        <v>4.7624616292175357E-5</v>
      </c>
      <c r="CM26" s="258">
        <v>1.2576501111468553E-5</v>
      </c>
      <c r="CN26" s="258">
        <v>5.0912794445067494E-5</v>
      </c>
      <c r="CO26" s="258">
        <v>1.2360160016124393E-3</v>
      </c>
      <c r="CP26" s="258">
        <v>2.0061056967852803E-4</v>
      </c>
      <c r="CQ26" s="258">
        <v>2.3654193825454567E-4</v>
      </c>
      <c r="CR26" s="258">
        <v>3.8103956776246932E-5</v>
      </c>
      <c r="CS26" s="258">
        <v>2.9217665846432554E-5</v>
      </c>
      <c r="CT26" s="258">
        <v>2.3630969493901445E-5</v>
      </c>
      <c r="CU26" s="258">
        <v>2.2119767834655825E-5</v>
      </c>
      <c r="CV26" s="258">
        <v>2.5904127739552854E-5</v>
      </c>
      <c r="CW26" s="258">
        <v>8.0475561442691157E-5</v>
      </c>
      <c r="CX26" s="258">
        <v>3.2206614743912536E-5</v>
      </c>
      <c r="CY26" s="258">
        <v>4.3754953747603614E-5</v>
      </c>
      <c r="CZ26" s="258">
        <v>3.3622281030847185E-5</v>
      </c>
      <c r="DA26" s="258">
        <v>1.7194281149717335E-4</v>
      </c>
      <c r="DB26" s="258">
        <v>2.7797339642648738E-5</v>
      </c>
      <c r="DC26" s="258">
        <v>9.5004434619630474E-5</v>
      </c>
      <c r="DD26" s="258">
        <v>3.683293238360741E-5</v>
      </c>
      <c r="DE26" s="258">
        <v>1.6300514338469079E-4</v>
      </c>
      <c r="DF26" s="259">
        <v>5.4620486062445334E-5</v>
      </c>
      <c r="DG26" s="272"/>
      <c r="DH26" s="260"/>
      <c r="DI26" s="3"/>
      <c r="DJ26" s="3"/>
      <c r="DK26" s="3"/>
      <c r="DL26" s="3"/>
      <c r="DM26" s="3"/>
      <c r="DN26" s="3"/>
      <c r="DO26" s="3"/>
      <c r="DP26" s="3"/>
      <c r="DQ26" s="3"/>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row>
    <row r="27" spans="1:171" ht="19.899999999999999" customHeight="1">
      <c r="A27" s="261" t="s">
        <v>235</v>
      </c>
      <c r="B27" s="262" t="s">
        <v>234</v>
      </c>
      <c r="C27" s="263">
        <v>4.7686928734099534E-4</v>
      </c>
      <c r="D27" s="258">
        <v>8.6282061098611642E-5</v>
      </c>
      <c r="E27" s="258">
        <v>1.3502376407930125E-4</v>
      </c>
      <c r="F27" s="258">
        <v>3.6777797424358008E-5</v>
      </c>
      <c r="G27" s="258">
        <v>1.1119777820608223E-4</v>
      </c>
      <c r="H27" s="258">
        <v>0</v>
      </c>
      <c r="I27" s="258">
        <v>1.7007056088883267E-4</v>
      </c>
      <c r="J27" s="258">
        <v>1.0412225726546805E-3</v>
      </c>
      <c r="K27" s="258">
        <v>1.3846381484637715E-3</v>
      </c>
      <c r="L27" s="258">
        <v>4.3431197501423845E-4</v>
      </c>
      <c r="M27" s="258">
        <v>0</v>
      </c>
      <c r="N27" s="258">
        <v>5.0530429721600077E-3</v>
      </c>
      <c r="O27" s="258">
        <v>4.7393868334361143E-4</v>
      </c>
      <c r="P27" s="258">
        <v>1.0007175954151546E-3</v>
      </c>
      <c r="Q27" s="258">
        <v>8.1423028012220309E-4</v>
      </c>
      <c r="R27" s="258">
        <v>1.9222122611909644E-3</v>
      </c>
      <c r="S27" s="258">
        <v>1.2027695463639383E-3</v>
      </c>
      <c r="T27" s="258">
        <v>5.9274343507823197E-4</v>
      </c>
      <c r="U27" s="258">
        <v>2.5699279440161587E-3</v>
      </c>
      <c r="V27" s="258">
        <v>3.2352214357688207E-3</v>
      </c>
      <c r="W27" s="258">
        <v>7.9586898019922275E-3</v>
      </c>
      <c r="X27" s="258">
        <v>1.0785203778211792</v>
      </c>
      <c r="Y27" s="258">
        <v>9.0043109814001432E-2</v>
      </c>
      <c r="Z27" s="258">
        <v>5.0452158433285238E-2</v>
      </c>
      <c r="AA27" s="258">
        <v>2.4711101796120585E-2</v>
      </c>
      <c r="AB27" s="258">
        <v>3.7876136101775162E-2</v>
      </c>
      <c r="AC27" s="258">
        <v>1.0822494878862885E-4</v>
      </c>
      <c r="AD27" s="258">
        <v>6.5477145911463494E-4</v>
      </c>
      <c r="AE27" s="258">
        <v>1.4260919445205829E-2</v>
      </c>
      <c r="AF27" s="258">
        <v>2.7683968277270706E-2</v>
      </c>
      <c r="AG27" s="258">
        <v>1.3490827455772552E-3</v>
      </c>
      <c r="AH27" s="258">
        <v>3.9606003440795685E-3</v>
      </c>
      <c r="AI27" s="258">
        <v>1.4383252947217743E-4</v>
      </c>
      <c r="AJ27" s="258">
        <v>1.3751967687800599E-4</v>
      </c>
      <c r="AK27" s="258">
        <v>5.5346281865798468E-3</v>
      </c>
      <c r="AL27" s="258">
        <v>8.4624137067572307E-5</v>
      </c>
      <c r="AM27" s="258">
        <v>6.8419572501563039E-5</v>
      </c>
      <c r="AN27" s="258">
        <v>1.1955046127750434E-4</v>
      </c>
      <c r="AO27" s="258">
        <v>2.3321505902369793E-5</v>
      </c>
      <c r="AP27" s="258">
        <v>4.1254683745162351E-5</v>
      </c>
      <c r="AQ27" s="258">
        <v>1.6116835084669771E-3</v>
      </c>
      <c r="AR27" s="258">
        <v>1.4809772362552718E-4</v>
      </c>
      <c r="AS27" s="258">
        <v>2.3789769518817061E-4</v>
      </c>
      <c r="AT27" s="258">
        <v>1.8605066957628122E-4</v>
      </c>
      <c r="AU27" s="258">
        <v>1.1901169952823738E-4</v>
      </c>
      <c r="AV27" s="258">
        <v>5.9511947189504254E-4</v>
      </c>
      <c r="AW27" s="258">
        <v>1.6854776436415902E-3</v>
      </c>
      <c r="AX27" s="258">
        <v>1.5953132847620151E-3</v>
      </c>
      <c r="AY27" s="258">
        <v>6.0922014373052818E-4</v>
      </c>
      <c r="AZ27" s="258">
        <v>1.7011027405324766E-3</v>
      </c>
      <c r="BA27" s="258">
        <v>3.8141456037532525E-4</v>
      </c>
      <c r="BB27" s="258">
        <v>9.0982460710132618E-4</v>
      </c>
      <c r="BC27" s="258">
        <v>3.5005097618792712E-4</v>
      </c>
      <c r="BD27" s="258">
        <v>2.5538764094367095E-4</v>
      </c>
      <c r="BE27" s="258">
        <v>2.723226139608254E-4</v>
      </c>
      <c r="BF27" s="258">
        <v>2.6806477056524235E-4</v>
      </c>
      <c r="BG27" s="258">
        <v>5.2704543830994484E-4</v>
      </c>
      <c r="BH27" s="258">
        <v>4.834739444604126E-4</v>
      </c>
      <c r="BI27" s="258">
        <v>1.8898851694776461E-4</v>
      </c>
      <c r="BJ27" s="258">
        <v>1.0464392285535397E-3</v>
      </c>
      <c r="BK27" s="258">
        <v>4.9518352233125204E-5</v>
      </c>
      <c r="BL27" s="258">
        <v>1.3887047110348587E-4</v>
      </c>
      <c r="BM27" s="258">
        <v>2.0889522591289246E-4</v>
      </c>
      <c r="BN27" s="258">
        <v>1.0058598440708848E-4</v>
      </c>
      <c r="BO27" s="258">
        <v>9.6048129912675994E-5</v>
      </c>
      <c r="BP27" s="258">
        <v>3.8597897651381879E-5</v>
      </c>
      <c r="BQ27" s="258">
        <v>9.3567136910391519E-5</v>
      </c>
      <c r="BR27" s="258">
        <v>1.6026738311217736E-4</v>
      </c>
      <c r="BS27" s="258">
        <v>1.8108975623286528E-4</v>
      </c>
      <c r="BT27" s="258">
        <v>3.0110635423273123E-5</v>
      </c>
      <c r="BU27" s="258">
        <v>2.2938891438513558E-5</v>
      </c>
      <c r="BV27" s="258">
        <v>1.1986599858215554E-5</v>
      </c>
      <c r="BW27" s="258">
        <v>1.5611489986526383E-5</v>
      </c>
      <c r="BX27" s="258">
        <v>6.1599451719877782E-6</v>
      </c>
      <c r="BY27" s="258">
        <v>3.1712058161034796E-5</v>
      </c>
      <c r="BZ27" s="258">
        <v>3.6195407197911628E-5</v>
      </c>
      <c r="CA27" s="258">
        <v>1.4918045771682243E-4</v>
      </c>
      <c r="CB27" s="258">
        <v>4.0618662517000472E-5</v>
      </c>
      <c r="CC27" s="258">
        <v>0</v>
      </c>
      <c r="CD27" s="258">
        <v>3.5608618654414103E-5</v>
      </c>
      <c r="CE27" s="258">
        <v>4.937283409553779E-5</v>
      </c>
      <c r="CF27" s="258">
        <v>4.1768700048478298E-4</v>
      </c>
      <c r="CG27" s="258">
        <v>1.1779749354595643E-5</v>
      </c>
      <c r="CH27" s="258">
        <v>2.6691671106390284E-5</v>
      </c>
      <c r="CI27" s="258">
        <v>3.554808236784174E-5</v>
      </c>
      <c r="CJ27" s="258">
        <v>4.5945166181206066E-5</v>
      </c>
      <c r="CK27" s="258">
        <v>2.4475534249417721E-5</v>
      </c>
      <c r="CL27" s="258">
        <v>1.4591050138257596E-4</v>
      </c>
      <c r="CM27" s="258">
        <v>3.5506374729490773E-5</v>
      </c>
      <c r="CN27" s="258">
        <v>2.9590326399941155E-4</v>
      </c>
      <c r="CO27" s="258">
        <v>2.0260414795579672E-3</v>
      </c>
      <c r="CP27" s="258">
        <v>7.9316668701294164E-4</v>
      </c>
      <c r="CQ27" s="258">
        <v>7.507237123081335E-4</v>
      </c>
      <c r="CR27" s="258">
        <v>1.2190129109157547E-4</v>
      </c>
      <c r="CS27" s="258">
        <v>9.5384918818580282E-5</v>
      </c>
      <c r="CT27" s="258">
        <v>6.5990225373950889E-5</v>
      </c>
      <c r="CU27" s="258">
        <v>6.7680961710801492E-5</v>
      </c>
      <c r="CV27" s="258">
        <v>6.5242396626856883E-5</v>
      </c>
      <c r="CW27" s="258">
        <v>3.2257860192954057E-4</v>
      </c>
      <c r="CX27" s="258">
        <v>8.1381185461877842E-5</v>
      </c>
      <c r="CY27" s="258">
        <v>1.2248059041352737E-4</v>
      </c>
      <c r="CZ27" s="258">
        <v>1.1222968877764736E-4</v>
      </c>
      <c r="DA27" s="258">
        <v>5.3741214956520887E-4</v>
      </c>
      <c r="DB27" s="258">
        <v>6.8811615775920111E-5</v>
      </c>
      <c r="DC27" s="258">
        <v>5.6321626836887601E-4</v>
      </c>
      <c r="DD27" s="258">
        <v>1.0204582882575207E-4</v>
      </c>
      <c r="DE27" s="258">
        <v>4.3363477207745152E-4</v>
      </c>
      <c r="DF27" s="259">
        <v>9.3416458073770269E-5</v>
      </c>
      <c r="DG27" s="272"/>
      <c r="DH27" s="260"/>
      <c r="DI27" s="3"/>
      <c r="DJ27" s="3"/>
      <c r="DK27" s="3"/>
      <c r="DL27" s="3"/>
      <c r="DM27" s="3"/>
      <c r="DN27" s="3"/>
      <c r="DO27" s="3"/>
      <c r="DP27" s="3"/>
      <c r="DQ27" s="3"/>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row>
    <row r="28" spans="1:171" ht="19.899999999999999" customHeight="1">
      <c r="A28" s="261" t="s">
        <v>233</v>
      </c>
      <c r="B28" s="262" t="s">
        <v>232</v>
      </c>
      <c r="C28" s="263">
        <v>1.363527956894684E-4</v>
      </c>
      <c r="D28" s="258">
        <v>1.3323405282048184E-5</v>
      </c>
      <c r="E28" s="258">
        <v>4.287706864063572E-5</v>
      </c>
      <c r="F28" s="258">
        <v>4.2832306555869786E-5</v>
      </c>
      <c r="G28" s="258">
        <v>1.0238557956442914E-4</v>
      </c>
      <c r="H28" s="258">
        <v>0</v>
      </c>
      <c r="I28" s="258">
        <v>1.2720822278834195E-5</v>
      </c>
      <c r="J28" s="258">
        <v>9.6598409663710939E-5</v>
      </c>
      <c r="K28" s="258">
        <v>1.5646528712930606E-4</v>
      </c>
      <c r="L28" s="258">
        <v>9.0510940760113652E-6</v>
      </c>
      <c r="M28" s="258">
        <v>0</v>
      </c>
      <c r="N28" s="258">
        <v>3.4061978313728548E-3</v>
      </c>
      <c r="O28" s="258">
        <v>1.5661201476581469E-4</v>
      </c>
      <c r="P28" s="258">
        <v>3.8753255774359296E-4</v>
      </c>
      <c r="Q28" s="258">
        <v>3.2777735744507762E-4</v>
      </c>
      <c r="R28" s="258">
        <v>4.3209223495142471E-4</v>
      </c>
      <c r="S28" s="258">
        <v>4.7685806827100054E-4</v>
      </c>
      <c r="T28" s="258">
        <v>2.6810133274302175E-4</v>
      </c>
      <c r="U28" s="258">
        <v>6.8032783669900608E-5</v>
      </c>
      <c r="V28" s="258">
        <v>4.863624799212766E-5</v>
      </c>
      <c r="W28" s="258">
        <v>1.1268459836419665E-5</v>
      </c>
      <c r="X28" s="258">
        <v>3.1714935335066433E-5</v>
      </c>
      <c r="Y28" s="258">
        <v>1.0005048887391388</v>
      </c>
      <c r="Z28" s="258">
        <v>1.3107585322024478E-2</v>
      </c>
      <c r="AA28" s="258">
        <v>3.2315767987244022E-4</v>
      </c>
      <c r="AB28" s="258">
        <v>3.006893181764479E-3</v>
      </c>
      <c r="AC28" s="258">
        <v>2.4134017948016599E-6</v>
      </c>
      <c r="AD28" s="258">
        <v>1.6507213735742372E-5</v>
      </c>
      <c r="AE28" s="258">
        <v>2.9806940507842047E-2</v>
      </c>
      <c r="AF28" s="258">
        <v>4.5977121956136083E-4</v>
      </c>
      <c r="AG28" s="258">
        <v>1.0404644657881921E-3</v>
      </c>
      <c r="AH28" s="258">
        <v>5.0850149261758514E-4</v>
      </c>
      <c r="AI28" s="258">
        <v>1.7726987443253804E-5</v>
      </c>
      <c r="AJ28" s="258">
        <v>2.8571487692106634E-5</v>
      </c>
      <c r="AK28" s="258">
        <v>1.6206400927009912E-3</v>
      </c>
      <c r="AL28" s="258">
        <v>4.6097196108209866E-6</v>
      </c>
      <c r="AM28" s="258">
        <v>7.7655876950671254E-6</v>
      </c>
      <c r="AN28" s="258">
        <v>1.6331392425535061E-5</v>
      </c>
      <c r="AO28" s="258">
        <v>5.5502272654641731E-6</v>
      </c>
      <c r="AP28" s="258">
        <v>3.0479113860797741E-6</v>
      </c>
      <c r="AQ28" s="258">
        <v>2.7723134287210242E-3</v>
      </c>
      <c r="AR28" s="258">
        <v>4.2150397741071281E-5</v>
      </c>
      <c r="AS28" s="258">
        <v>7.3886293006366732E-5</v>
      </c>
      <c r="AT28" s="258">
        <v>3.6908916716957891E-5</v>
      </c>
      <c r="AU28" s="258">
        <v>9.4888954382270143E-5</v>
      </c>
      <c r="AV28" s="258">
        <v>6.3078852120029881E-4</v>
      </c>
      <c r="AW28" s="258">
        <v>5.2182321080022182E-4</v>
      </c>
      <c r="AX28" s="258">
        <v>1.3853864751128884E-3</v>
      </c>
      <c r="AY28" s="258">
        <v>7.764482110365242E-4</v>
      </c>
      <c r="AZ28" s="258">
        <v>1.2677155106268472E-3</v>
      </c>
      <c r="BA28" s="258">
        <v>5.4652498736520484E-5</v>
      </c>
      <c r="BB28" s="258">
        <v>1.3209850285333896E-3</v>
      </c>
      <c r="BC28" s="258">
        <v>4.3969760543351193E-4</v>
      </c>
      <c r="BD28" s="258">
        <v>4.670424981043621E-4</v>
      </c>
      <c r="BE28" s="258">
        <v>2.8627048108671304E-4</v>
      </c>
      <c r="BF28" s="258">
        <v>1.4709643302787573E-4</v>
      </c>
      <c r="BG28" s="258">
        <v>9.2513502664730567E-4</v>
      </c>
      <c r="BH28" s="258">
        <v>2.0234002846284912E-4</v>
      </c>
      <c r="BI28" s="258">
        <v>6.8246616107138719E-5</v>
      </c>
      <c r="BJ28" s="258">
        <v>2.1024842968237699E-3</v>
      </c>
      <c r="BK28" s="258">
        <v>1.7143744524760621E-5</v>
      </c>
      <c r="BL28" s="258">
        <v>7.4670373388407895E-5</v>
      </c>
      <c r="BM28" s="258">
        <v>9.237950320028357E-5</v>
      </c>
      <c r="BN28" s="258">
        <v>6.2546056322233194E-5</v>
      </c>
      <c r="BO28" s="258">
        <v>6.8350552945165656E-5</v>
      </c>
      <c r="BP28" s="258">
        <v>7.7678425279223666E-6</v>
      </c>
      <c r="BQ28" s="258">
        <v>1.4572626502316892E-5</v>
      </c>
      <c r="BR28" s="258">
        <v>1.9100279133931047E-4</v>
      </c>
      <c r="BS28" s="258">
        <v>2.9258917460581736E-5</v>
      </c>
      <c r="BT28" s="258">
        <v>3.1686914031953018E-5</v>
      </c>
      <c r="BU28" s="258">
        <v>1.96428577132105E-5</v>
      </c>
      <c r="BV28" s="258">
        <v>8.7193665713861834E-6</v>
      </c>
      <c r="BW28" s="258">
        <v>1.4671187842445602E-5</v>
      </c>
      <c r="BX28" s="258">
        <v>4.4116387980740685E-6</v>
      </c>
      <c r="BY28" s="258">
        <v>1.0681700349125796E-5</v>
      </c>
      <c r="BZ28" s="258">
        <v>7.9671193123055494E-6</v>
      </c>
      <c r="CA28" s="258">
        <v>2.6534004954984736E-5</v>
      </c>
      <c r="CB28" s="258">
        <v>8.1762533433498414E-6</v>
      </c>
      <c r="CC28" s="258">
        <v>0</v>
      </c>
      <c r="CD28" s="258">
        <v>1.5026476152535752E-5</v>
      </c>
      <c r="CE28" s="258">
        <v>2.6022790400163091E-5</v>
      </c>
      <c r="CF28" s="258">
        <v>5.5489837437736917E-5</v>
      </c>
      <c r="CG28" s="258">
        <v>3.1692696328162317E-6</v>
      </c>
      <c r="CH28" s="258">
        <v>9.429695785883147E-6</v>
      </c>
      <c r="CI28" s="258">
        <v>1.3907275228373199E-5</v>
      </c>
      <c r="CJ28" s="258">
        <v>4.2224576767311382E-5</v>
      </c>
      <c r="CK28" s="258">
        <v>9.3498770523905502E-6</v>
      </c>
      <c r="CL28" s="258">
        <v>3.3322996822932632E-5</v>
      </c>
      <c r="CM28" s="258">
        <v>1.1652364603921527E-5</v>
      </c>
      <c r="CN28" s="258">
        <v>9.2011779458176901E-6</v>
      </c>
      <c r="CO28" s="258">
        <v>7.355962931576575E-5</v>
      </c>
      <c r="CP28" s="258">
        <v>6.7125502884824215E-5</v>
      </c>
      <c r="CQ28" s="258">
        <v>1.499192866439917E-4</v>
      </c>
      <c r="CR28" s="258">
        <v>1.6373336886322645E-5</v>
      </c>
      <c r="CS28" s="258">
        <v>1.595116368247081E-5</v>
      </c>
      <c r="CT28" s="258">
        <v>2.4484530774377573E-5</v>
      </c>
      <c r="CU28" s="258">
        <v>1.5635871887314186E-5</v>
      </c>
      <c r="CV28" s="258">
        <v>2.3697208287229393E-5</v>
      </c>
      <c r="CW28" s="258">
        <v>7.0272005959867522E-5</v>
      </c>
      <c r="CX28" s="258">
        <v>2.0617518707049145E-5</v>
      </c>
      <c r="CY28" s="258">
        <v>2.5898661625166798E-5</v>
      </c>
      <c r="CZ28" s="258">
        <v>1.9745314464355134E-5</v>
      </c>
      <c r="DA28" s="258">
        <v>5.2494934064410626E-5</v>
      </c>
      <c r="DB28" s="258">
        <v>3.8526386942618243E-5</v>
      </c>
      <c r="DC28" s="258">
        <v>8.3564463306789023E-6</v>
      </c>
      <c r="DD28" s="258">
        <v>1.4161957187611501E-5</v>
      </c>
      <c r="DE28" s="258">
        <v>2.7899951389215083E-4</v>
      </c>
      <c r="DF28" s="259">
        <v>1.6449526065354103E-4</v>
      </c>
      <c r="DG28" s="272"/>
      <c r="DH28" s="260"/>
      <c r="DI28" s="3"/>
      <c r="DJ28" s="3"/>
      <c r="DK28" s="3"/>
      <c r="DL28" s="3"/>
      <c r="DM28" s="3"/>
      <c r="DN28" s="3"/>
      <c r="DO28" s="3"/>
      <c r="DP28" s="3"/>
      <c r="DQ28" s="3"/>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row>
    <row r="29" spans="1:171" ht="19.899999999999999" customHeight="1">
      <c r="A29" s="261" t="s">
        <v>231</v>
      </c>
      <c r="B29" s="262" t="s">
        <v>230</v>
      </c>
      <c r="C29" s="263">
        <v>3.6586532272927208E-7</v>
      </c>
      <c r="D29" s="258">
        <v>9.6550683311383079E-8</v>
      </c>
      <c r="E29" s="258">
        <v>2.8279885123639967E-7</v>
      </c>
      <c r="F29" s="258">
        <v>9.6201803444504704E-7</v>
      </c>
      <c r="G29" s="258">
        <v>1.9390116193265315E-5</v>
      </c>
      <c r="H29" s="258">
        <v>0</v>
      </c>
      <c r="I29" s="258">
        <v>2.4644660511982489E-7</v>
      </c>
      <c r="J29" s="258">
        <v>2.0654658109652072E-7</v>
      </c>
      <c r="K29" s="258">
        <v>5.1931507185154772E-7</v>
      </c>
      <c r="L29" s="258">
        <v>7.5629594091482396E-8</v>
      </c>
      <c r="M29" s="258">
        <v>0</v>
      </c>
      <c r="N29" s="258">
        <v>8.7760155329197984E-3</v>
      </c>
      <c r="O29" s="258">
        <v>2.9689555261155601E-3</v>
      </c>
      <c r="P29" s="258">
        <v>4.9869658322175126E-6</v>
      </c>
      <c r="Q29" s="258">
        <v>1.9631732388383212E-5</v>
      </c>
      <c r="R29" s="258">
        <v>3.3027575618307882E-5</v>
      </c>
      <c r="S29" s="258">
        <v>4.3456907302615026E-6</v>
      </c>
      <c r="T29" s="258">
        <v>8.5983523637283683E-7</v>
      </c>
      <c r="U29" s="258">
        <v>1.4474624368787673E-6</v>
      </c>
      <c r="V29" s="258">
        <v>2.6537006444853213E-7</v>
      </c>
      <c r="W29" s="258">
        <v>5.0841038726009539E-8</v>
      </c>
      <c r="X29" s="258">
        <v>1.6420342566262036E-7</v>
      </c>
      <c r="Y29" s="258">
        <v>1.0807165666433953E-7</v>
      </c>
      <c r="Z29" s="258">
        <v>1.0000081919737502</v>
      </c>
      <c r="AA29" s="258">
        <v>5.7968467355210531E-7</v>
      </c>
      <c r="AB29" s="258">
        <v>3.7459746474069356E-7</v>
      </c>
      <c r="AC29" s="258">
        <v>1.9023200596170599E-8</v>
      </c>
      <c r="AD29" s="258">
        <v>1.6146705458707843E-5</v>
      </c>
      <c r="AE29" s="258">
        <v>1.9111047032903062E-5</v>
      </c>
      <c r="AF29" s="258">
        <v>1.7544649142900684E-5</v>
      </c>
      <c r="AG29" s="258">
        <v>3.9465885186695918E-5</v>
      </c>
      <c r="AH29" s="258">
        <v>7.5661176574731554E-5</v>
      </c>
      <c r="AI29" s="258">
        <v>2.9170864808139132E-7</v>
      </c>
      <c r="AJ29" s="258">
        <v>3.9514040369557669E-7</v>
      </c>
      <c r="AK29" s="258">
        <v>2.3353986438259014E-4</v>
      </c>
      <c r="AL29" s="258">
        <v>1.2426245300512127E-6</v>
      </c>
      <c r="AM29" s="258">
        <v>8.4994112547824518E-7</v>
      </c>
      <c r="AN29" s="258">
        <v>7.554562632296865E-7</v>
      </c>
      <c r="AO29" s="258">
        <v>2.6392727844367314E-7</v>
      </c>
      <c r="AP29" s="258">
        <v>8.1421054413269938E-8</v>
      </c>
      <c r="AQ29" s="258">
        <v>3.5092171189113556E-6</v>
      </c>
      <c r="AR29" s="258">
        <v>3.4349391530823622E-7</v>
      </c>
      <c r="AS29" s="258">
        <v>4.8432981853810566E-7</v>
      </c>
      <c r="AT29" s="258">
        <v>2.14433352489469E-7</v>
      </c>
      <c r="AU29" s="258">
        <v>1.6660463645763403E-6</v>
      </c>
      <c r="AV29" s="258">
        <v>2.3206689083435902E-5</v>
      </c>
      <c r="AW29" s="258">
        <v>2.1177830197761636E-6</v>
      </c>
      <c r="AX29" s="258">
        <v>8.3239696014403822E-7</v>
      </c>
      <c r="AY29" s="258">
        <v>3.8513551341939952E-7</v>
      </c>
      <c r="AZ29" s="258">
        <v>2.7325232680737383E-6</v>
      </c>
      <c r="BA29" s="258">
        <v>2.2854219027271034E-7</v>
      </c>
      <c r="BB29" s="258">
        <v>8.7244406073979006E-7</v>
      </c>
      <c r="BC29" s="258">
        <v>4.8103614070166478E-7</v>
      </c>
      <c r="BD29" s="258">
        <v>2.9749886418267718E-7</v>
      </c>
      <c r="BE29" s="258">
        <v>1.3019534418538937E-6</v>
      </c>
      <c r="BF29" s="258">
        <v>4.2870728557508326E-7</v>
      </c>
      <c r="BG29" s="258">
        <v>9.7729997625839869E-7</v>
      </c>
      <c r="BH29" s="258">
        <v>3.9915287596158239E-6</v>
      </c>
      <c r="BI29" s="258">
        <v>1.3322585774775308E-6</v>
      </c>
      <c r="BJ29" s="258">
        <v>3.3399927445989651E-4</v>
      </c>
      <c r="BK29" s="258">
        <v>2.7376750824702933E-7</v>
      </c>
      <c r="BL29" s="258">
        <v>8.7406146946438032E-7</v>
      </c>
      <c r="BM29" s="258">
        <v>3.085742127106425E-6</v>
      </c>
      <c r="BN29" s="258">
        <v>1.4191134275605755E-6</v>
      </c>
      <c r="BO29" s="258">
        <v>7.296418771997877E-7</v>
      </c>
      <c r="BP29" s="258">
        <v>3.9191354152249587E-7</v>
      </c>
      <c r="BQ29" s="258">
        <v>2.6544532973519165E-7</v>
      </c>
      <c r="BR29" s="258">
        <v>5.7721695650051733E-7</v>
      </c>
      <c r="BS29" s="258">
        <v>4.5567422437109972E-7</v>
      </c>
      <c r="BT29" s="258">
        <v>4.6965714833342294E-7</v>
      </c>
      <c r="BU29" s="258">
        <v>2.4417615991749857E-7</v>
      </c>
      <c r="BV29" s="258">
        <v>1.2745064963347807E-7</v>
      </c>
      <c r="BW29" s="258">
        <v>1.4343710369946429E-7</v>
      </c>
      <c r="BX29" s="258">
        <v>6.4817239115885765E-8</v>
      </c>
      <c r="BY29" s="258">
        <v>9.4804239640058594E-7</v>
      </c>
      <c r="BZ29" s="258">
        <v>2.627998675455575E-7</v>
      </c>
      <c r="CA29" s="258">
        <v>4.6348448981558542E-7</v>
      </c>
      <c r="CB29" s="258">
        <v>1.7221017869787331E-6</v>
      </c>
      <c r="CC29" s="258">
        <v>0</v>
      </c>
      <c r="CD29" s="258">
        <v>7.6047931816030417E-7</v>
      </c>
      <c r="CE29" s="258">
        <v>8.1316348556861671E-7</v>
      </c>
      <c r="CF29" s="258">
        <v>1.7210438015584432E-6</v>
      </c>
      <c r="CG29" s="258">
        <v>1.661061864065089E-7</v>
      </c>
      <c r="CH29" s="258">
        <v>2.927664029601692E-7</v>
      </c>
      <c r="CI29" s="258">
        <v>3.8620105550238246E-7</v>
      </c>
      <c r="CJ29" s="258">
        <v>9.0619211752001628E-7</v>
      </c>
      <c r="CK29" s="258">
        <v>2.6048336015455786E-7</v>
      </c>
      <c r="CL29" s="258">
        <v>7.7736376844731718E-7</v>
      </c>
      <c r="CM29" s="258">
        <v>4.0671946950444048E-7</v>
      </c>
      <c r="CN29" s="258">
        <v>2.8104555486487359E-7</v>
      </c>
      <c r="CO29" s="258">
        <v>7.3316795331346448E-7</v>
      </c>
      <c r="CP29" s="258">
        <v>3.1679739746872592E-7</v>
      </c>
      <c r="CQ29" s="258">
        <v>2.9575728242024874E-6</v>
      </c>
      <c r="CR29" s="258">
        <v>5.6271180293395553E-7</v>
      </c>
      <c r="CS29" s="258">
        <v>3.5293935502903579E-7</v>
      </c>
      <c r="CT29" s="258">
        <v>7.029189577706865E-7</v>
      </c>
      <c r="CU29" s="258">
        <v>5.3792515307342679E-7</v>
      </c>
      <c r="CV29" s="258">
        <v>2.2590496858422313E-7</v>
      </c>
      <c r="CW29" s="258">
        <v>4.4821491004220944E-7</v>
      </c>
      <c r="CX29" s="258">
        <v>5.4112314939916682E-7</v>
      </c>
      <c r="CY29" s="258">
        <v>1.3248563840290879E-6</v>
      </c>
      <c r="CZ29" s="258">
        <v>2.2321538690153277E-7</v>
      </c>
      <c r="DA29" s="258">
        <v>5.7206930692417609E-7</v>
      </c>
      <c r="DB29" s="258">
        <v>3.1968446677952449E-6</v>
      </c>
      <c r="DC29" s="258">
        <v>2.4547643264880789E-7</v>
      </c>
      <c r="DD29" s="258">
        <v>6.9428149158905694E-7</v>
      </c>
      <c r="DE29" s="258">
        <v>2.0333243212442045E-5</v>
      </c>
      <c r="DF29" s="259">
        <v>3.093797937460539E-6</v>
      </c>
      <c r="DG29" s="272"/>
      <c r="DH29" s="260"/>
      <c r="DI29" s="3"/>
      <c r="DJ29" s="3"/>
      <c r="DK29" s="3"/>
      <c r="DL29" s="3"/>
      <c r="DM29" s="3"/>
      <c r="DN29" s="3"/>
      <c r="DO29" s="3"/>
      <c r="DP29" s="3"/>
      <c r="DQ29" s="3"/>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row>
    <row r="30" spans="1:171" ht="19.899999999999999" customHeight="1">
      <c r="A30" s="261" t="s">
        <v>229</v>
      </c>
      <c r="B30" s="262" t="s">
        <v>228</v>
      </c>
      <c r="C30" s="263">
        <v>3.9733939681849336E-6</v>
      </c>
      <c r="D30" s="258">
        <v>1.5319443063240461E-3</v>
      </c>
      <c r="E30" s="258">
        <v>7.5015153291133394E-5</v>
      </c>
      <c r="F30" s="258">
        <v>6.0161591945426465E-7</v>
      </c>
      <c r="G30" s="258">
        <v>3.3573978551681477E-5</v>
      </c>
      <c r="H30" s="258">
        <v>0</v>
      </c>
      <c r="I30" s="258">
        <v>2.5473059992604232E-6</v>
      </c>
      <c r="J30" s="258">
        <v>1.0900989658743713E-5</v>
      </c>
      <c r="K30" s="258">
        <v>2.3021911380566237E-6</v>
      </c>
      <c r="L30" s="258">
        <v>2.1100267586097261E-6</v>
      </c>
      <c r="M30" s="258">
        <v>0</v>
      </c>
      <c r="N30" s="258">
        <v>2.389179624231864E-6</v>
      </c>
      <c r="O30" s="258">
        <v>8.6421532107284749E-6</v>
      </c>
      <c r="P30" s="258">
        <v>3.8352011076383639E-6</v>
      </c>
      <c r="Q30" s="258">
        <v>2.6953213644331903E-6</v>
      </c>
      <c r="R30" s="258">
        <v>3.004778017978596E-6</v>
      </c>
      <c r="S30" s="258">
        <v>2.8499012029900421E-6</v>
      </c>
      <c r="T30" s="258">
        <v>2.9742653584857391E-6</v>
      </c>
      <c r="U30" s="258">
        <v>8.7953407356022865E-6</v>
      </c>
      <c r="V30" s="258">
        <v>9.0123226776131799E-6</v>
      </c>
      <c r="W30" s="258">
        <v>2.4880522343534542E-6</v>
      </c>
      <c r="X30" s="258">
        <v>5.387021762807791E-6</v>
      </c>
      <c r="Y30" s="258">
        <v>2.6877244593260776E-6</v>
      </c>
      <c r="Z30" s="258">
        <v>6.8706563671245527E-6</v>
      </c>
      <c r="AA30" s="258">
        <v>1.0056678207529095</v>
      </c>
      <c r="AB30" s="258">
        <v>1.6552581227507993E-4</v>
      </c>
      <c r="AC30" s="258">
        <v>4.3758701879776255E-7</v>
      </c>
      <c r="AD30" s="258">
        <v>2.1757948317469301E-6</v>
      </c>
      <c r="AE30" s="258">
        <v>1.3121707654345479E-6</v>
      </c>
      <c r="AF30" s="258">
        <v>2.6793167707410204E-6</v>
      </c>
      <c r="AG30" s="258">
        <v>3.7565463093534305E-6</v>
      </c>
      <c r="AH30" s="258">
        <v>4.114854835263201E-6</v>
      </c>
      <c r="AI30" s="258">
        <v>6.5578950272004658E-6</v>
      </c>
      <c r="AJ30" s="258">
        <v>1.2120071060559249E-6</v>
      </c>
      <c r="AK30" s="258">
        <v>6.1262033517388193E-6</v>
      </c>
      <c r="AL30" s="258">
        <v>2.2134380343359658E-6</v>
      </c>
      <c r="AM30" s="258">
        <v>2.3147813891672208E-6</v>
      </c>
      <c r="AN30" s="258">
        <v>4.446690071757988E-6</v>
      </c>
      <c r="AO30" s="258">
        <v>1.8917284711178463E-6</v>
      </c>
      <c r="AP30" s="258">
        <v>1.3121349387296435E-6</v>
      </c>
      <c r="AQ30" s="258">
        <v>1.7763809907959409E-6</v>
      </c>
      <c r="AR30" s="258">
        <v>1.4647763316712001E-6</v>
      </c>
      <c r="AS30" s="258">
        <v>1.7822434840320833E-6</v>
      </c>
      <c r="AT30" s="258">
        <v>1.542278835359499E-6</v>
      </c>
      <c r="AU30" s="258">
        <v>1.2550713451407514E-6</v>
      </c>
      <c r="AV30" s="258">
        <v>2.6838356379039074E-6</v>
      </c>
      <c r="AW30" s="258">
        <v>1.7818578940072046E-6</v>
      </c>
      <c r="AX30" s="258">
        <v>2.3017959720515368E-6</v>
      </c>
      <c r="AY30" s="258">
        <v>1.1662654746731458E-6</v>
      </c>
      <c r="AZ30" s="258">
        <v>7.2081114127235436E-7</v>
      </c>
      <c r="BA30" s="258">
        <v>7.0669050912652653E-7</v>
      </c>
      <c r="BB30" s="258">
        <v>2.2319205154728779E-6</v>
      </c>
      <c r="BC30" s="258">
        <v>1.4052673224391499E-6</v>
      </c>
      <c r="BD30" s="258">
        <v>1.3838426655950248E-6</v>
      </c>
      <c r="BE30" s="258">
        <v>8.676626356518115E-7</v>
      </c>
      <c r="BF30" s="258">
        <v>1.0552949590596746E-6</v>
      </c>
      <c r="BG30" s="258">
        <v>1.4105626142954133E-6</v>
      </c>
      <c r="BH30" s="258">
        <v>3.6100252333517992E-6</v>
      </c>
      <c r="BI30" s="258">
        <v>1.0005668769323474E-5</v>
      </c>
      <c r="BJ30" s="258">
        <v>2.2795229557171221E-6</v>
      </c>
      <c r="BK30" s="258">
        <v>6.4070016242103257E-6</v>
      </c>
      <c r="BL30" s="258">
        <v>3.0629942700220101E-6</v>
      </c>
      <c r="BM30" s="258">
        <v>3.2824706752056265E-6</v>
      </c>
      <c r="BN30" s="258">
        <v>5.577943909418593E-6</v>
      </c>
      <c r="BO30" s="258">
        <v>6.8497322804524927E-6</v>
      </c>
      <c r="BP30" s="258">
        <v>1.4534329714716123E-5</v>
      </c>
      <c r="BQ30" s="258">
        <v>4.2998035051850193E-6</v>
      </c>
      <c r="BR30" s="258">
        <v>8.0696945498890344E-6</v>
      </c>
      <c r="BS30" s="258">
        <v>7.913936088464079E-4</v>
      </c>
      <c r="BT30" s="258">
        <v>2.3390373999967649E-6</v>
      </c>
      <c r="BU30" s="258">
        <v>5.6860399331147757E-6</v>
      </c>
      <c r="BV30" s="258">
        <v>2.0587863639431486E-6</v>
      </c>
      <c r="BW30" s="258">
        <v>1.6546241696187886E-6</v>
      </c>
      <c r="BX30" s="258">
        <v>3.4852726449098443E-7</v>
      </c>
      <c r="BY30" s="258">
        <v>3.218152627343602E-5</v>
      </c>
      <c r="BZ30" s="258">
        <v>5.2867005522151964E-6</v>
      </c>
      <c r="CA30" s="258">
        <v>2.5599820592745762E-6</v>
      </c>
      <c r="CB30" s="258">
        <v>5.4885749832850518E-6</v>
      </c>
      <c r="CC30" s="258">
        <v>0</v>
      </c>
      <c r="CD30" s="258">
        <v>4.1472890813868897E-6</v>
      </c>
      <c r="CE30" s="258">
        <v>2.436138255620426E-5</v>
      </c>
      <c r="CF30" s="258">
        <v>1.326137000872422E-5</v>
      </c>
      <c r="CG30" s="258">
        <v>8.705899306898408E-5</v>
      </c>
      <c r="CH30" s="258">
        <v>1.4073462993583792E-5</v>
      </c>
      <c r="CI30" s="258">
        <v>6.3586637690724077E-6</v>
      </c>
      <c r="CJ30" s="258">
        <v>1.1511258198681671E-6</v>
      </c>
      <c r="CK30" s="258">
        <v>5.2436537580927819E-6</v>
      </c>
      <c r="CL30" s="258">
        <v>4.8504980049074742E-6</v>
      </c>
      <c r="CM30" s="258">
        <v>5.5143243890867141E-5</v>
      </c>
      <c r="CN30" s="258">
        <v>9.4165778062869095E-6</v>
      </c>
      <c r="CO30" s="258">
        <v>7.7361949569092905E-5</v>
      </c>
      <c r="CP30" s="258">
        <v>2.3459201430452818E-2</v>
      </c>
      <c r="CQ30" s="258">
        <v>2.3731025428553386E-3</v>
      </c>
      <c r="CR30" s="258">
        <v>1.0406488044827457E-3</v>
      </c>
      <c r="CS30" s="258">
        <v>4.6426085706216655E-4</v>
      </c>
      <c r="CT30" s="258">
        <v>2.6303400078273784E-6</v>
      </c>
      <c r="CU30" s="258">
        <v>1.6905887693985048E-6</v>
      </c>
      <c r="CV30" s="258">
        <v>1.4951669233091154E-6</v>
      </c>
      <c r="CW30" s="258">
        <v>2.9629642982872112E-6</v>
      </c>
      <c r="CX30" s="258">
        <v>2.1717059334624174E-6</v>
      </c>
      <c r="CY30" s="258">
        <v>4.2756833676039967E-5</v>
      </c>
      <c r="CZ30" s="258">
        <v>1.6287999744305894E-5</v>
      </c>
      <c r="DA30" s="258">
        <v>1.0167078034297495E-5</v>
      </c>
      <c r="DB30" s="258">
        <v>2.0787548114461912E-5</v>
      </c>
      <c r="DC30" s="258">
        <v>8.6662655058400463E-3</v>
      </c>
      <c r="DD30" s="258">
        <v>1.0293255992622255E-5</v>
      </c>
      <c r="DE30" s="258">
        <v>1.5665432680557515E-6</v>
      </c>
      <c r="DF30" s="259">
        <v>1.42393586231521E-4</v>
      </c>
      <c r="DG30" s="272"/>
      <c r="DH30" s="260"/>
      <c r="DI30" s="3"/>
      <c r="DJ30" s="3"/>
      <c r="DK30" s="3"/>
      <c r="DL30" s="3"/>
      <c r="DM30" s="3"/>
      <c r="DN30" s="3"/>
      <c r="DO30" s="3"/>
      <c r="DP30" s="3"/>
      <c r="DQ30" s="3"/>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row>
    <row r="31" spans="1:171" ht="19.899999999999999" customHeight="1">
      <c r="A31" s="261" t="s">
        <v>93</v>
      </c>
      <c r="B31" s="262" t="s">
        <v>92</v>
      </c>
      <c r="C31" s="263">
        <v>1.005142062990768E-2</v>
      </c>
      <c r="D31" s="258">
        <v>7.366651193606435E-4</v>
      </c>
      <c r="E31" s="258">
        <v>2.2322927695183669E-3</v>
      </c>
      <c r="F31" s="258">
        <v>1.2076416607391956E-4</v>
      </c>
      <c r="G31" s="258">
        <v>8.9575938424415959E-4</v>
      </c>
      <c r="H31" s="258">
        <v>0</v>
      </c>
      <c r="I31" s="258">
        <v>1.0765293836608328E-3</v>
      </c>
      <c r="J31" s="258">
        <v>1.0137366506887068E-3</v>
      </c>
      <c r="K31" s="258">
        <v>1.172914541650688E-3</v>
      </c>
      <c r="L31" s="258">
        <v>1.7925872856563223E-4</v>
      </c>
      <c r="M31" s="258">
        <v>0</v>
      </c>
      <c r="N31" s="258">
        <v>5.7784337869791133E-3</v>
      </c>
      <c r="O31" s="258">
        <v>4.0875647647732735E-3</v>
      </c>
      <c r="P31" s="258">
        <v>1.4758157157993652E-2</v>
      </c>
      <c r="Q31" s="258">
        <v>1.0419171435249792E-2</v>
      </c>
      <c r="R31" s="258">
        <v>3.2213456247731902E-3</v>
      </c>
      <c r="S31" s="258">
        <v>7.4335163113242496E-3</v>
      </c>
      <c r="T31" s="258">
        <v>9.8713222369374697E-3</v>
      </c>
      <c r="U31" s="258">
        <v>1.9060767355951068E-3</v>
      </c>
      <c r="V31" s="258">
        <v>4.1165504774490942E-3</v>
      </c>
      <c r="W31" s="258">
        <v>3.127880773075764E-3</v>
      </c>
      <c r="X31" s="258">
        <v>5.7329765035732515E-3</v>
      </c>
      <c r="Y31" s="258">
        <v>3.8875910184236091E-3</v>
      </c>
      <c r="Z31" s="258">
        <v>5.552694134725933E-3</v>
      </c>
      <c r="AA31" s="258">
        <v>6.7724686856370014E-3</v>
      </c>
      <c r="AB31" s="258">
        <v>1.0355806001644616</v>
      </c>
      <c r="AC31" s="258">
        <v>3.8508861081757893E-4</v>
      </c>
      <c r="AD31" s="258">
        <v>4.389248049919664E-3</v>
      </c>
      <c r="AE31" s="258">
        <v>1.7920312376674945E-3</v>
      </c>
      <c r="AF31" s="258">
        <v>5.3594292899175689E-3</v>
      </c>
      <c r="AG31" s="258">
        <v>1.9787494723986169E-3</v>
      </c>
      <c r="AH31" s="258">
        <v>1.4794276004309877E-3</v>
      </c>
      <c r="AI31" s="258">
        <v>2.5552490707352205E-3</v>
      </c>
      <c r="AJ31" s="258">
        <v>3.8419412487835432E-4</v>
      </c>
      <c r="AK31" s="258">
        <v>6.5627129266302951E-3</v>
      </c>
      <c r="AL31" s="258">
        <v>4.4422398349376006E-4</v>
      </c>
      <c r="AM31" s="258">
        <v>5.3860621032209835E-4</v>
      </c>
      <c r="AN31" s="258">
        <v>2.116479840386811E-3</v>
      </c>
      <c r="AO31" s="258">
        <v>2.3038280057350682E-4</v>
      </c>
      <c r="AP31" s="258">
        <v>5.6067897731721633E-5</v>
      </c>
      <c r="AQ31" s="258">
        <v>1.1744316380913689E-3</v>
      </c>
      <c r="AR31" s="258">
        <v>2.2600599026142468E-3</v>
      </c>
      <c r="AS31" s="258">
        <v>2.1765144168571656E-3</v>
      </c>
      <c r="AT31" s="258">
        <v>7.5042589233924686E-4</v>
      </c>
      <c r="AU31" s="258">
        <v>1.1310442223899143E-3</v>
      </c>
      <c r="AV31" s="258">
        <v>6.2681123103547351E-3</v>
      </c>
      <c r="AW31" s="258">
        <v>8.5339608725523296E-4</v>
      </c>
      <c r="AX31" s="258">
        <v>2.1055936201828983E-3</v>
      </c>
      <c r="AY31" s="258">
        <v>1.4601768218631451E-3</v>
      </c>
      <c r="AZ31" s="258">
        <v>1.2136226027629484E-3</v>
      </c>
      <c r="BA31" s="258">
        <v>1.1179264040168189E-3</v>
      </c>
      <c r="BB31" s="258">
        <v>2.0239734901059867E-3</v>
      </c>
      <c r="BC31" s="258">
        <v>1.7984251061005732E-3</v>
      </c>
      <c r="BD31" s="258">
        <v>2.8161274969676258E-3</v>
      </c>
      <c r="BE31" s="258">
        <v>2.2907503362394376E-3</v>
      </c>
      <c r="BF31" s="258">
        <v>2.9417397464762819E-3</v>
      </c>
      <c r="BG31" s="258">
        <v>4.831869952964145E-3</v>
      </c>
      <c r="BH31" s="258">
        <v>9.4228264885349647E-3</v>
      </c>
      <c r="BI31" s="258">
        <v>2.9050262321795779E-3</v>
      </c>
      <c r="BJ31" s="258">
        <v>8.2174089347225119E-3</v>
      </c>
      <c r="BK31" s="258">
        <v>2.9686767351195511E-4</v>
      </c>
      <c r="BL31" s="258">
        <v>2.0592415088053206E-3</v>
      </c>
      <c r="BM31" s="258">
        <v>2.318372775281876E-3</v>
      </c>
      <c r="BN31" s="258">
        <v>1.0172966814767247E-3</v>
      </c>
      <c r="BO31" s="258">
        <v>9.8348682823376304E-4</v>
      </c>
      <c r="BP31" s="258">
        <v>4.1414552396790632E-4</v>
      </c>
      <c r="BQ31" s="258">
        <v>2.0853982018812461E-3</v>
      </c>
      <c r="BR31" s="258">
        <v>8.8666833049294417E-4</v>
      </c>
      <c r="BS31" s="258">
        <v>1.5019541071261242E-3</v>
      </c>
      <c r="BT31" s="258">
        <v>1.8710891939626828E-4</v>
      </c>
      <c r="BU31" s="258">
        <v>2.3258309402932089E-4</v>
      </c>
      <c r="BV31" s="258">
        <v>1.4037026258427663E-4</v>
      </c>
      <c r="BW31" s="258">
        <v>1.4983895221416034E-4</v>
      </c>
      <c r="BX31" s="258">
        <v>6.6174861485927835E-5</v>
      </c>
      <c r="BY31" s="258">
        <v>3.5991549523098094E-4</v>
      </c>
      <c r="BZ31" s="258">
        <v>2.7587152878351021E-4</v>
      </c>
      <c r="CA31" s="258">
        <v>6.2149096381766905E-4</v>
      </c>
      <c r="CB31" s="258">
        <v>1.7902377644086429E-4</v>
      </c>
      <c r="CC31" s="258">
        <v>0</v>
      </c>
      <c r="CD31" s="258">
        <v>2.0213027415582434E-4</v>
      </c>
      <c r="CE31" s="258">
        <v>4.2968100197529293E-4</v>
      </c>
      <c r="CF31" s="258">
        <v>5.7108422349207589E-4</v>
      </c>
      <c r="CG31" s="258">
        <v>8.9129058030195415E-5</v>
      </c>
      <c r="CH31" s="258">
        <v>3.2977515797992074E-4</v>
      </c>
      <c r="CI31" s="258">
        <v>4.9294885061109274E-4</v>
      </c>
      <c r="CJ31" s="258">
        <v>5.0403299820125133E-4</v>
      </c>
      <c r="CK31" s="258">
        <v>3.427390950115435E-4</v>
      </c>
      <c r="CL31" s="258">
        <v>1.3161517731588269E-3</v>
      </c>
      <c r="CM31" s="258">
        <v>3.8819913476390147E-4</v>
      </c>
      <c r="CN31" s="258">
        <v>2.0350300887665183E-4</v>
      </c>
      <c r="CO31" s="258">
        <v>3.9175942569870236E-3</v>
      </c>
      <c r="CP31" s="258">
        <v>9.5785444332302787E-4</v>
      </c>
      <c r="CQ31" s="258">
        <v>4.4191000741661789E-3</v>
      </c>
      <c r="CR31" s="258">
        <v>1.7458233570840883E-3</v>
      </c>
      <c r="CS31" s="258">
        <v>1.2010527949833641E-3</v>
      </c>
      <c r="CT31" s="258">
        <v>9.226248227228943E-4</v>
      </c>
      <c r="CU31" s="258">
        <v>9.8092115921198978E-4</v>
      </c>
      <c r="CV31" s="258">
        <v>1.3124674417193682E-3</v>
      </c>
      <c r="CW31" s="258">
        <v>1.5939522637983196E-3</v>
      </c>
      <c r="CX31" s="258">
        <v>1.8762132200004827E-3</v>
      </c>
      <c r="CY31" s="258">
        <v>1.773432246065802E-3</v>
      </c>
      <c r="CZ31" s="258">
        <v>1.0620260501278146E-3</v>
      </c>
      <c r="DA31" s="258">
        <v>9.8537073741793019E-3</v>
      </c>
      <c r="DB31" s="258">
        <v>8.637813711855841E-4</v>
      </c>
      <c r="DC31" s="258">
        <v>2.3781262752588052E-4</v>
      </c>
      <c r="DD31" s="258">
        <v>2.0368553936285297E-3</v>
      </c>
      <c r="DE31" s="258">
        <v>4.1358168660361539E-3</v>
      </c>
      <c r="DF31" s="259">
        <v>3.348543984787115E-4</v>
      </c>
      <c r="DG31" s="272"/>
      <c r="DH31" s="260"/>
      <c r="DI31" s="3"/>
      <c r="DJ31" s="3"/>
      <c r="DK31" s="3"/>
      <c r="DL31" s="3"/>
      <c r="DM31" s="3"/>
      <c r="DN31" s="3"/>
      <c r="DO31" s="3"/>
      <c r="DP31" s="3"/>
      <c r="DQ31" s="3"/>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c r="FO31" s="260"/>
    </row>
    <row r="32" spans="1:171" ht="19.899999999999999" customHeight="1">
      <c r="A32" s="261" t="s">
        <v>84</v>
      </c>
      <c r="B32" s="262" t="s">
        <v>83</v>
      </c>
      <c r="C32" s="263">
        <v>1.4179934043604766E-2</v>
      </c>
      <c r="D32" s="258">
        <v>3.5467216013362487E-3</v>
      </c>
      <c r="E32" s="258">
        <v>4.6788173176213529E-3</v>
      </c>
      <c r="F32" s="258">
        <v>6.0377843774275988E-3</v>
      </c>
      <c r="G32" s="258">
        <v>2.6112823358124201E-2</v>
      </c>
      <c r="H32" s="258">
        <v>0</v>
      </c>
      <c r="I32" s="258">
        <v>3.7426528025722175E-2</v>
      </c>
      <c r="J32" s="258">
        <v>2.7856128287129739E-3</v>
      </c>
      <c r="K32" s="258">
        <v>2.6865810922482875E-3</v>
      </c>
      <c r="L32" s="258">
        <v>1.8388037947019223E-3</v>
      </c>
      <c r="M32" s="258">
        <v>0</v>
      </c>
      <c r="N32" s="258">
        <v>7.0856383765959862E-3</v>
      </c>
      <c r="O32" s="258">
        <v>2.155870282806728E-3</v>
      </c>
      <c r="P32" s="258">
        <v>2.5812117656365654E-3</v>
      </c>
      <c r="Q32" s="258">
        <v>2.4403264304608653E-3</v>
      </c>
      <c r="R32" s="258">
        <v>3.6330696282157616E-3</v>
      </c>
      <c r="S32" s="258">
        <v>2.4388137973521871E-3</v>
      </c>
      <c r="T32" s="258">
        <v>2.3836161208123621E-3</v>
      </c>
      <c r="U32" s="258">
        <v>2.739395297884609E-2</v>
      </c>
      <c r="V32" s="258">
        <v>9.3240376651208545E-3</v>
      </c>
      <c r="W32" s="258">
        <v>0.30230533549310812</v>
      </c>
      <c r="X32" s="258">
        <v>5.6623555748598696E-2</v>
      </c>
      <c r="Y32" s="258">
        <v>6.4114406672279758E-2</v>
      </c>
      <c r="Z32" s="258">
        <v>8.3760979880578915E-3</v>
      </c>
      <c r="AA32" s="258">
        <v>3.3117392377522478E-3</v>
      </c>
      <c r="AB32" s="258">
        <v>7.3410048018842048E-3</v>
      </c>
      <c r="AC32" s="258">
        <v>1.0254264766085597</v>
      </c>
      <c r="AD32" s="258">
        <v>4.1812083752043282E-2</v>
      </c>
      <c r="AE32" s="258">
        <v>3.676198966101166E-3</v>
      </c>
      <c r="AF32" s="258">
        <v>4.1027784431146262E-3</v>
      </c>
      <c r="AG32" s="258">
        <v>2.8224386970988691E-3</v>
      </c>
      <c r="AH32" s="258">
        <v>1.3916844567068168E-2</v>
      </c>
      <c r="AI32" s="258">
        <v>1.0167163676432804E-2</v>
      </c>
      <c r="AJ32" s="258">
        <v>1.1981048828595813E-2</v>
      </c>
      <c r="AK32" s="258">
        <v>8.2592485617559493E-3</v>
      </c>
      <c r="AL32" s="258">
        <v>4.9191213942938461E-3</v>
      </c>
      <c r="AM32" s="258">
        <v>4.9873091803982975E-3</v>
      </c>
      <c r="AN32" s="258">
        <v>4.713218595202396E-3</v>
      </c>
      <c r="AO32" s="258">
        <v>2.2630637965872485E-3</v>
      </c>
      <c r="AP32" s="258">
        <v>1.9808895610987313E-3</v>
      </c>
      <c r="AQ32" s="258">
        <v>2.2854755204594107E-3</v>
      </c>
      <c r="AR32" s="258">
        <v>3.3242769326420249E-3</v>
      </c>
      <c r="AS32" s="258">
        <v>3.2093836739262209E-3</v>
      </c>
      <c r="AT32" s="258">
        <v>1.6663517462471163E-3</v>
      </c>
      <c r="AU32" s="258">
        <v>1.459254224509311E-3</v>
      </c>
      <c r="AV32" s="258">
        <v>2.2486815006412175E-3</v>
      </c>
      <c r="AW32" s="258">
        <v>1.940878508963296E-3</v>
      </c>
      <c r="AX32" s="258">
        <v>1.4096358993629398E-3</v>
      </c>
      <c r="AY32" s="258">
        <v>1.3320902662115317E-3</v>
      </c>
      <c r="AZ32" s="258">
        <v>1.1846390681009625E-3</v>
      </c>
      <c r="BA32" s="258">
        <v>7.7716578732316762E-4</v>
      </c>
      <c r="BB32" s="258">
        <v>1.5574729458728927E-3</v>
      </c>
      <c r="BC32" s="258">
        <v>7.1887717853437992E-4</v>
      </c>
      <c r="BD32" s="258">
        <v>1.1639887069307478E-3</v>
      </c>
      <c r="BE32" s="258">
        <v>1.0679795760497666E-3</v>
      </c>
      <c r="BF32" s="258">
        <v>1.0221557067759382E-3</v>
      </c>
      <c r="BG32" s="258">
        <v>1.787716261337995E-3</v>
      </c>
      <c r="BH32" s="258">
        <v>1.6920525522635366E-3</v>
      </c>
      <c r="BI32" s="258">
        <v>2.9726750352349314E-3</v>
      </c>
      <c r="BJ32" s="258">
        <v>4.8442652180064631E-3</v>
      </c>
      <c r="BK32" s="258">
        <v>1.1583216017852681E-2</v>
      </c>
      <c r="BL32" s="258">
        <v>3.934012282743005E-3</v>
      </c>
      <c r="BM32" s="258">
        <v>4.1290495542402952E-3</v>
      </c>
      <c r="BN32" s="258">
        <v>8.1605173735432215E-3</v>
      </c>
      <c r="BO32" s="258">
        <v>4.651995602966732E-3</v>
      </c>
      <c r="BP32" s="258">
        <v>1.1006288135650591E-2</v>
      </c>
      <c r="BQ32" s="258">
        <v>1.320185779607465E-2</v>
      </c>
      <c r="BR32" s="258">
        <v>7.5524464253526298E-3</v>
      </c>
      <c r="BS32" s="258">
        <v>1.1421631819776071E-2</v>
      </c>
      <c r="BT32" s="258">
        <v>4.4992223691099707E-3</v>
      </c>
      <c r="BU32" s="258">
        <v>1.8331311092409995E-3</v>
      </c>
      <c r="BV32" s="258">
        <v>1.4473471763985311E-3</v>
      </c>
      <c r="BW32" s="258">
        <v>1.2066950867209102E-3</v>
      </c>
      <c r="BX32" s="258">
        <v>2.622684483643442E-4</v>
      </c>
      <c r="BY32" s="258">
        <v>2.7668877629349171E-3</v>
      </c>
      <c r="BZ32" s="258">
        <v>2.2090948784679734E-2</v>
      </c>
      <c r="CA32" s="258">
        <v>0.12162796114421788</v>
      </c>
      <c r="CB32" s="258">
        <v>3.0830479068442839E-2</v>
      </c>
      <c r="CC32" s="258">
        <v>0</v>
      </c>
      <c r="CD32" s="258">
        <v>9.4393344734003924E-3</v>
      </c>
      <c r="CE32" s="258">
        <v>2.6151511216133782E-3</v>
      </c>
      <c r="CF32" s="258">
        <v>2.2931208729040256E-3</v>
      </c>
      <c r="CG32" s="258">
        <v>3.5891368349985292E-3</v>
      </c>
      <c r="CH32" s="258">
        <v>2.1523478640492382E-3</v>
      </c>
      <c r="CI32" s="258">
        <v>1.8727308871855715E-3</v>
      </c>
      <c r="CJ32" s="258">
        <v>1.9687226021756965E-3</v>
      </c>
      <c r="CK32" s="258">
        <v>1.0105123546139494E-3</v>
      </c>
      <c r="CL32" s="258">
        <v>2.9602428694900534E-3</v>
      </c>
      <c r="CM32" s="258">
        <v>5.9358269204652257E-3</v>
      </c>
      <c r="CN32" s="258">
        <v>3.0432299569766834E-3</v>
      </c>
      <c r="CO32" s="258">
        <v>3.9000084069121125E-3</v>
      </c>
      <c r="CP32" s="258">
        <v>1.9953656694389837E-3</v>
      </c>
      <c r="CQ32" s="258">
        <v>5.0483765909033092E-3</v>
      </c>
      <c r="CR32" s="258">
        <v>2.1495674715297296E-3</v>
      </c>
      <c r="CS32" s="258">
        <v>2.3592879672095024E-3</v>
      </c>
      <c r="CT32" s="258">
        <v>3.1560565037512607E-3</v>
      </c>
      <c r="CU32" s="258">
        <v>2.347521214282429E-3</v>
      </c>
      <c r="CV32" s="258">
        <v>1.779952148325831E-3</v>
      </c>
      <c r="CW32" s="258">
        <v>3.0532793844823846E-3</v>
      </c>
      <c r="CX32" s="258">
        <v>2.1261991558557212E-3</v>
      </c>
      <c r="CY32" s="258">
        <v>8.5189547504354955E-3</v>
      </c>
      <c r="CZ32" s="258">
        <v>2.9178616663285738E-3</v>
      </c>
      <c r="DA32" s="258">
        <v>5.4956531374404727E-3</v>
      </c>
      <c r="DB32" s="258">
        <v>7.2843961100839795E-3</v>
      </c>
      <c r="DC32" s="258">
        <v>1.6528041407176917E-3</v>
      </c>
      <c r="DD32" s="258">
        <v>4.3752343139947802E-3</v>
      </c>
      <c r="DE32" s="258">
        <v>1.5930853180364673E-3</v>
      </c>
      <c r="DF32" s="259">
        <v>5.930232325646002E-3</v>
      </c>
      <c r="DG32" s="272"/>
      <c r="DH32" s="260"/>
      <c r="DI32" s="3"/>
      <c r="DJ32" s="3"/>
      <c r="DK32" s="3"/>
      <c r="DL32" s="3"/>
      <c r="DM32" s="3"/>
      <c r="DN32" s="3"/>
      <c r="DO32" s="3"/>
      <c r="DP32" s="3"/>
      <c r="DQ32" s="3"/>
      <c r="DR32" s="260"/>
      <c r="DS32" s="260"/>
      <c r="DT32" s="260"/>
      <c r="DU32" s="260"/>
      <c r="DV32" s="260"/>
      <c r="DW32" s="260"/>
      <c r="DX32" s="260"/>
      <c r="DY32" s="260"/>
      <c r="DZ32" s="260"/>
      <c r="EA32" s="260"/>
      <c r="EB32" s="260"/>
      <c r="EC32" s="260"/>
      <c r="ED32" s="260"/>
      <c r="EE32" s="260"/>
      <c r="EF32" s="260"/>
      <c r="EG32" s="260"/>
      <c r="EH32" s="260"/>
      <c r="EI32" s="260"/>
      <c r="EJ32" s="260"/>
      <c r="EK32" s="260"/>
      <c r="EL32" s="260"/>
      <c r="EM32" s="260"/>
      <c r="EN32" s="260"/>
      <c r="EO32" s="260"/>
      <c r="EP32" s="260"/>
      <c r="EQ32" s="260"/>
      <c r="ER32" s="260"/>
      <c r="ES32" s="260"/>
      <c r="ET32" s="260"/>
      <c r="EU32" s="260"/>
      <c r="EV32" s="260"/>
      <c r="EW32" s="260"/>
      <c r="EX32" s="260"/>
      <c r="EY32" s="260"/>
      <c r="EZ32" s="260"/>
      <c r="FA32" s="260"/>
      <c r="FB32" s="260"/>
      <c r="FC32" s="260"/>
      <c r="FD32" s="260"/>
      <c r="FE32" s="260"/>
      <c r="FF32" s="260"/>
      <c r="FG32" s="260"/>
      <c r="FH32" s="260"/>
      <c r="FI32" s="260"/>
      <c r="FJ32" s="260"/>
      <c r="FK32" s="260"/>
      <c r="FL32" s="260"/>
      <c r="FM32" s="260"/>
      <c r="FN32" s="260"/>
      <c r="FO32" s="260"/>
    </row>
    <row r="33" spans="1:171" ht="19.899999999999999" customHeight="1">
      <c r="A33" s="261" t="s">
        <v>227</v>
      </c>
      <c r="B33" s="262" t="s">
        <v>226</v>
      </c>
      <c r="C33" s="263">
        <v>2.3824844754358909E-4</v>
      </c>
      <c r="D33" s="258">
        <v>2.8557312559780512E-4</v>
      </c>
      <c r="E33" s="258">
        <v>8.7950010733845634E-4</v>
      </c>
      <c r="F33" s="258">
        <v>1.5154123207164463E-4</v>
      </c>
      <c r="G33" s="258">
        <v>7.2061809416106243E-5</v>
      </c>
      <c r="H33" s="258">
        <v>0</v>
      </c>
      <c r="I33" s="258">
        <v>3.6511614710784952E-4</v>
      </c>
      <c r="J33" s="258">
        <v>2.2578326119295433E-4</v>
      </c>
      <c r="K33" s="258">
        <v>2.2843457702745451E-4</v>
      </c>
      <c r="L33" s="258">
        <v>1.1122760680643793E-4</v>
      </c>
      <c r="M33" s="258">
        <v>0</v>
      </c>
      <c r="N33" s="258">
        <v>6.1746982367667097E-4</v>
      </c>
      <c r="O33" s="258">
        <v>2.5354166620735163E-4</v>
      </c>
      <c r="P33" s="258">
        <v>2.6022050629209156E-4</v>
      </c>
      <c r="Q33" s="258">
        <v>8.131694383366842E-4</v>
      </c>
      <c r="R33" s="258">
        <v>7.2944535173371779E-4</v>
      </c>
      <c r="S33" s="258">
        <v>3.0840591017077033E-4</v>
      </c>
      <c r="T33" s="258">
        <v>3.7452660498507915E-4</v>
      </c>
      <c r="U33" s="258">
        <v>3.7228857649243053E-3</v>
      </c>
      <c r="V33" s="258">
        <v>3.0445671295476432E-3</v>
      </c>
      <c r="W33" s="258">
        <v>4.2474625112468679E-4</v>
      </c>
      <c r="X33" s="258">
        <v>2.2939728828992186E-3</v>
      </c>
      <c r="Y33" s="258">
        <v>6.4858726771834148E-4</v>
      </c>
      <c r="Z33" s="258">
        <v>9.6089627203788954E-4</v>
      </c>
      <c r="AA33" s="258">
        <v>3.0043555422123666E-4</v>
      </c>
      <c r="AB33" s="258">
        <v>4.4047192355576296E-4</v>
      </c>
      <c r="AC33" s="258">
        <v>1.061613533744298E-4</v>
      </c>
      <c r="AD33" s="258">
        <v>1.0241810683505055</v>
      </c>
      <c r="AE33" s="258">
        <v>5.4477680913248027E-4</v>
      </c>
      <c r="AF33" s="258">
        <v>7.5730004158653177E-4</v>
      </c>
      <c r="AG33" s="258">
        <v>3.3954235469053798E-4</v>
      </c>
      <c r="AH33" s="258">
        <v>8.8957293954535139E-4</v>
      </c>
      <c r="AI33" s="258">
        <v>9.7286330484772012E-4</v>
      </c>
      <c r="AJ33" s="258">
        <v>4.5862039918391397E-4</v>
      </c>
      <c r="AK33" s="258">
        <v>4.7032383239187202E-3</v>
      </c>
      <c r="AL33" s="258">
        <v>7.3512311162013663E-2</v>
      </c>
      <c r="AM33" s="258">
        <v>4.4207304029825124E-2</v>
      </c>
      <c r="AN33" s="258">
        <v>2.6871550928995944E-2</v>
      </c>
      <c r="AO33" s="258">
        <v>9.4144373187138447E-3</v>
      </c>
      <c r="AP33" s="258">
        <v>1.2635636244167003E-3</v>
      </c>
      <c r="AQ33" s="258">
        <v>4.3530626517160461E-4</v>
      </c>
      <c r="AR33" s="258">
        <v>3.0243359453137721E-3</v>
      </c>
      <c r="AS33" s="258">
        <v>2.8764902850569162E-3</v>
      </c>
      <c r="AT33" s="258">
        <v>1.2807391976628626E-3</v>
      </c>
      <c r="AU33" s="258">
        <v>1.1325222882994108E-3</v>
      </c>
      <c r="AV33" s="258">
        <v>4.9545278534472834E-4</v>
      </c>
      <c r="AW33" s="258">
        <v>5.0920838635380857E-4</v>
      </c>
      <c r="AX33" s="258">
        <v>5.6383664254221308E-4</v>
      </c>
      <c r="AY33" s="258">
        <v>9.4145324294389284E-4</v>
      </c>
      <c r="AZ33" s="258">
        <v>7.1182379472800995E-4</v>
      </c>
      <c r="BA33" s="258">
        <v>1.9040187900649965E-4</v>
      </c>
      <c r="BB33" s="258">
        <v>7.4262074532676812E-4</v>
      </c>
      <c r="BC33" s="258">
        <v>2.369585105813871E-4</v>
      </c>
      <c r="BD33" s="258">
        <v>2.0908182982018331E-4</v>
      </c>
      <c r="BE33" s="258">
        <v>8.0667169325723408E-4</v>
      </c>
      <c r="BF33" s="258">
        <v>1.1050579162506116E-3</v>
      </c>
      <c r="BG33" s="258">
        <v>8.1402009836263611E-4</v>
      </c>
      <c r="BH33" s="258">
        <v>2.6587558006408414E-3</v>
      </c>
      <c r="BI33" s="258">
        <v>2.4313272209522379E-3</v>
      </c>
      <c r="BJ33" s="258">
        <v>3.2575505013554714E-4</v>
      </c>
      <c r="BK33" s="258">
        <v>6.8745089509546513E-4</v>
      </c>
      <c r="BL33" s="258">
        <v>1.0632455186072509E-3</v>
      </c>
      <c r="BM33" s="258">
        <v>3.7639505214085903E-4</v>
      </c>
      <c r="BN33" s="258">
        <v>2.3904240240013086E-2</v>
      </c>
      <c r="BO33" s="258">
        <v>9.2844196182328559E-3</v>
      </c>
      <c r="BP33" s="258">
        <v>1.5979003764087035E-2</v>
      </c>
      <c r="BQ33" s="258">
        <v>4.3232144894656932E-4</v>
      </c>
      <c r="BR33" s="258">
        <v>9.6809618183562663E-4</v>
      </c>
      <c r="BS33" s="258">
        <v>1.5380947994101759E-3</v>
      </c>
      <c r="BT33" s="258">
        <v>3.8675777443010869E-4</v>
      </c>
      <c r="BU33" s="258">
        <v>1.088846015019165E-4</v>
      </c>
      <c r="BV33" s="258">
        <v>2.4602602139096581E-4</v>
      </c>
      <c r="BW33" s="258">
        <v>1.4428527160818854E-4</v>
      </c>
      <c r="BX33" s="258">
        <v>1.5547471041997073E-5</v>
      </c>
      <c r="BY33" s="258">
        <v>8.2003481915336057E-4</v>
      </c>
      <c r="BZ33" s="258">
        <v>9.7482494887326363E-5</v>
      </c>
      <c r="CA33" s="258">
        <v>1.5474107971942753E-4</v>
      </c>
      <c r="CB33" s="258">
        <v>5.3228935142548446E-5</v>
      </c>
      <c r="CC33" s="258">
        <v>0</v>
      </c>
      <c r="CD33" s="258">
        <v>9.9472129246382435E-5</v>
      </c>
      <c r="CE33" s="258">
        <v>8.2062209744834791E-4</v>
      </c>
      <c r="CF33" s="258">
        <v>3.1150561500811248E-4</v>
      </c>
      <c r="CG33" s="258">
        <v>1.0491472600253076E-4</v>
      </c>
      <c r="CH33" s="258">
        <v>2.5308916154935551E-4</v>
      </c>
      <c r="CI33" s="258">
        <v>1.496832823112559E-4</v>
      </c>
      <c r="CJ33" s="258">
        <v>6.8127767288578777E-5</v>
      </c>
      <c r="CK33" s="258">
        <v>1.1378434855815317E-4</v>
      </c>
      <c r="CL33" s="258">
        <v>1.346099408914776E-4</v>
      </c>
      <c r="CM33" s="258">
        <v>2.1488652415857938E-4</v>
      </c>
      <c r="CN33" s="258">
        <v>2.7504922023194073E-4</v>
      </c>
      <c r="CO33" s="258">
        <v>1.7793177129708099E-4</v>
      </c>
      <c r="CP33" s="258">
        <v>1.622693341417312E-4</v>
      </c>
      <c r="CQ33" s="258">
        <v>4.1470217107896792E-4</v>
      </c>
      <c r="CR33" s="258">
        <v>3.1617993484435718E-4</v>
      </c>
      <c r="CS33" s="258">
        <v>2.5166317444102641E-4</v>
      </c>
      <c r="CT33" s="258">
        <v>2.5375002678007351E-4</v>
      </c>
      <c r="CU33" s="258">
        <v>1.0236737134590561E-4</v>
      </c>
      <c r="CV33" s="258">
        <v>9.0333197953096776E-5</v>
      </c>
      <c r="CW33" s="258">
        <v>1.5303765735492594E-4</v>
      </c>
      <c r="CX33" s="258">
        <v>1.0743067411095296E-4</v>
      </c>
      <c r="CY33" s="258">
        <v>8.0815978608236904E-4</v>
      </c>
      <c r="CZ33" s="258">
        <v>7.0979066845287115E-4</v>
      </c>
      <c r="DA33" s="258">
        <v>3.8818063284849568E-4</v>
      </c>
      <c r="DB33" s="258">
        <v>5.4649364367714034E-4</v>
      </c>
      <c r="DC33" s="258">
        <v>1.1950155278755991E-4</v>
      </c>
      <c r="DD33" s="258">
        <v>3.2726164939357702E-4</v>
      </c>
      <c r="DE33" s="258">
        <v>1.179928415573696E-4</v>
      </c>
      <c r="DF33" s="259">
        <v>1.5469759071243811E-4</v>
      </c>
      <c r="DG33" s="272"/>
      <c r="DH33" s="260"/>
      <c r="DI33" s="3"/>
      <c r="DJ33" s="3"/>
      <c r="DK33" s="3"/>
      <c r="DL33" s="3"/>
      <c r="DM33" s="3"/>
      <c r="DN33" s="3"/>
      <c r="DO33" s="3"/>
      <c r="DP33" s="3"/>
      <c r="DQ33" s="3"/>
      <c r="DR33" s="260"/>
      <c r="DS33" s="260"/>
      <c r="DT33" s="260"/>
      <c r="DU33" s="260"/>
      <c r="DV33" s="260"/>
      <c r="DW33" s="260"/>
      <c r="DX33" s="260"/>
      <c r="DY33" s="260"/>
      <c r="DZ33" s="260"/>
      <c r="EA33" s="260"/>
      <c r="EB33" s="260"/>
      <c r="EC33" s="260"/>
      <c r="ED33" s="260"/>
      <c r="EE33" s="260"/>
      <c r="EF33" s="260"/>
      <c r="EG33" s="260"/>
      <c r="EH33" s="260"/>
      <c r="EI33" s="260"/>
      <c r="EJ33" s="260"/>
      <c r="EK33" s="260"/>
      <c r="EL33" s="260"/>
      <c r="EM33" s="260"/>
      <c r="EN33" s="260"/>
      <c r="EO33" s="260"/>
      <c r="EP33" s="260"/>
      <c r="EQ33" s="260"/>
      <c r="ER33" s="260"/>
      <c r="ES33" s="260"/>
      <c r="ET33" s="260"/>
      <c r="EU33" s="260"/>
      <c r="EV33" s="260"/>
      <c r="EW33" s="260"/>
      <c r="EX33" s="260"/>
      <c r="EY33" s="260"/>
      <c r="EZ33" s="260"/>
      <c r="FA33" s="260"/>
      <c r="FB33" s="260"/>
      <c r="FC33" s="260"/>
      <c r="FD33" s="260"/>
      <c r="FE33" s="260"/>
      <c r="FF33" s="260"/>
      <c r="FG33" s="260"/>
      <c r="FH33" s="260"/>
      <c r="FI33" s="260"/>
      <c r="FJ33" s="260"/>
      <c r="FK33" s="260"/>
      <c r="FL33" s="260"/>
      <c r="FM33" s="260"/>
      <c r="FN33" s="260"/>
      <c r="FO33" s="260"/>
    </row>
    <row r="34" spans="1:171" ht="19.899999999999999" customHeight="1">
      <c r="A34" s="261" t="s">
        <v>225</v>
      </c>
      <c r="B34" s="262" t="s">
        <v>224</v>
      </c>
      <c r="C34" s="263">
        <v>3.4069825742187882E-3</v>
      </c>
      <c r="D34" s="258">
        <v>3.1795394101293055E-4</v>
      </c>
      <c r="E34" s="258">
        <v>9.9617019996215837E-4</v>
      </c>
      <c r="F34" s="258">
        <v>1.3788522680109971E-3</v>
      </c>
      <c r="G34" s="258">
        <v>3.0594121599381986E-3</v>
      </c>
      <c r="H34" s="258">
        <v>0</v>
      </c>
      <c r="I34" s="258">
        <v>2.2450383293272526E-4</v>
      </c>
      <c r="J34" s="258">
        <v>2.4989917548554346E-3</v>
      </c>
      <c r="K34" s="258">
        <v>5.1017856807799725E-3</v>
      </c>
      <c r="L34" s="258">
        <v>2.3096448022090618E-4</v>
      </c>
      <c r="M34" s="258">
        <v>0</v>
      </c>
      <c r="N34" s="258">
        <v>1.4019108080098475E-3</v>
      </c>
      <c r="O34" s="258">
        <v>1.2072192667938236E-3</v>
      </c>
      <c r="P34" s="258">
        <v>1.4123780965024054E-3</v>
      </c>
      <c r="Q34" s="258">
        <v>7.8997278393390189E-3</v>
      </c>
      <c r="R34" s="258">
        <v>1.192193247520209E-3</v>
      </c>
      <c r="S34" s="258">
        <v>3.3147594314367986E-3</v>
      </c>
      <c r="T34" s="258">
        <v>5.3603403858881208E-3</v>
      </c>
      <c r="U34" s="258">
        <v>2.1113816035798817E-3</v>
      </c>
      <c r="V34" s="258">
        <v>1.2120886136949476E-3</v>
      </c>
      <c r="W34" s="258">
        <v>7.904959480046704E-5</v>
      </c>
      <c r="X34" s="258">
        <v>5.0313059841896235E-4</v>
      </c>
      <c r="Y34" s="258">
        <v>2.9976165773625728E-4</v>
      </c>
      <c r="Z34" s="258">
        <v>1.1587148281989154E-3</v>
      </c>
      <c r="AA34" s="258">
        <v>1.032526152006887E-2</v>
      </c>
      <c r="AB34" s="258">
        <v>5.8091806909715852E-3</v>
      </c>
      <c r="AC34" s="258">
        <v>4.0921263732656966E-5</v>
      </c>
      <c r="AD34" s="258">
        <v>9.3733078638592605E-5</v>
      </c>
      <c r="AE34" s="258">
        <v>1.0333305269204485</v>
      </c>
      <c r="AF34" s="258">
        <v>7.6625604804409974E-3</v>
      </c>
      <c r="AG34" s="258">
        <v>1.0736714334836252E-2</v>
      </c>
      <c r="AH34" s="258">
        <v>3.7924947668271534E-3</v>
      </c>
      <c r="AI34" s="258">
        <v>2.4344645864078068E-4</v>
      </c>
      <c r="AJ34" s="258">
        <v>7.4873690795885985E-4</v>
      </c>
      <c r="AK34" s="258">
        <v>1.0488780304217767E-3</v>
      </c>
      <c r="AL34" s="258">
        <v>7.0799715229829231E-5</v>
      </c>
      <c r="AM34" s="258">
        <v>1.2137873686885452E-4</v>
      </c>
      <c r="AN34" s="258">
        <v>2.338642270291516E-4</v>
      </c>
      <c r="AO34" s="258">
        <v>1.0164672732851947E-4</v>
      </c>
      <c r="AP34" s="258">
        <v>6.9063255417036939E-5</v>
      </c>
      <c r="AQ34" s="258">
        <v>1.5661556148537986E-3</v>
      </c>
      <c r="AR34" s="258">
        <v>4.6917191000181273E-4</v>
      </c>
      <c r="AS34" s="258">
        <v>1.0196794981024971E-3</v>
      </c>
      <c r="AT34" s="258">
        <v>5.9825363714716346E-4</v>
      </c>
      <c r="AU34" s="258">
        <v>1.6951737196142561E-3</v>
      </c>
      <c r="AV34" s="258">
        <v>4.6676287739703132E-3</v>
      </c>
      <c r="AW34" s="258">
        <v>3.3925801125185289E-3</v>
      </c>
      <c r="AX34" s="258">
        <v>4.0680580029208175E-3</v>
      </c>
      <c r="AY34" s="258">
        <v>3.0500803460329251E-3</v>
      </c>
      <c r="AZ34" s="258">
        <v>5.9154889240890535E-3</v>
      </c>
      <c r="BA34" s="258">
        <v>9.6152561079489293E-4</v>
      </c>
      <c r="BB34" s="258">
        <v>1.522177214324196E-2</v>
      </c>
      <c r="BC34" s="258">
        <v>6.23859060164804E-3</v>
      </c>
      <c r="BD34" s="258">
        <v>6.4813105964450094E-3</v>
      </c>
      <c r="BE34" s="258">
        <v>6.1852920484512545E-3</v>
      </c>
      <c r="BF34" s="258">
        <v>1.6910853948545516E-3</v>
      </c>
      <c r="BG34" s="258">
        <v>6.9319336616618854E-3</v>
      </c>
      <c r="BH34" s="258">
        <v>8.1078422559614782E-4</v>
      </c>
      <c r="BI34" s="258">
        <v>1.2629286824309999E-3</v>
      </c>
      <c r="BJ34" s="258">
        <v>1.1051094104765265E-2</v>
      </c>
      <c r="BK34" s="258">
        <v>5.0246925411335836E-4</v>
      </c>
      <c r="BL34" s="258">
        <v>2.1020874363302713E-3</v>
      </c>
      <c r="BM34" s="258">
        <v>2.6304406497614789E-3</v>
      </c>
      <c r="BN34" s="258">
        <v>1.8822794010900199E-3</v>
      </c>
      <c r="BO34" s="258">
        <v>1.8541676157504045E-3</v>
      </c>
      <c r="BP34" s="258">
        <v>1.5484606554805008E-4</v>
      </c>
      <c r="BQ34" s="258">
        <v>2.5257403706793139E-4</v>
      </c>
      <c r="BR34" s="258">
        <v>6.4240667740984581E-3</v>
      </c>
      <c r="BS34" s="258">
        <v>7.3917282953975749E-4</v>
      </c>
      <c r="BT34" s="258">
        <v>1.0040946319417917E-3</v>
      </c>
      <c r="BU34" s="258">
        <v>5.753708959588663E-4</v>
      </c>
      <c r="BV34" s="258">
        <v>2.2823446414045395E-4</v>
      </c>
      <c r="BW34" s="258">
        <v>4.4198043769124416E-4</v>
      </c>
      <c r="BX34" s="258">
        <v>1.3560389726245244E-4</v>
      </c>
      <c r="BY34" s="258">
        <v>2.4531183403186311E-4</v>
      </c>
      <c r="BZ34" s="258">
        <v>1.8458021103747509E-4</v>
      </c>
      <c r="CA34" s="258">
        <v>6.0305658732514027E-4</v>
      </c>
      <c r="CB34" s="258">
        <v>1.6210108448877638E-4</v>
      </c>
      <c r="CC34" s="258">
        <v>0</v>
      </c>
      <c r="CD34" s="258">
        <v>4.1957885072048992E-4</v>
      </c>
      <c r="CE34" s="258">
        <v>7.4152989229846341E-4</v>
      </c>
      <c r="CF34" s="258">
        <v>1.6384520425708768E-3</v>
      </c>
      <c r="CG34" s="258">
        <v>7.0402852602400364E-5</v>
      </c>
      <c r="CH34" s="258">
        <v>2.1012061124645542E-4</v>
      </c>
      <c r="CI34" s="258">
        <v>3.3444034754840724E-4</v>
      </c>
      <c r="CJ34" s="258">
        <v>1.2864471536798666E-3</v>
      </c>
      <c r="CK34" s="258">
        <v>2.026319760946828E-4</v>
      </c>
      <c r="CL34" s="258">
        <v>6.7976512395703001E-4</v>
      </c>
      <c r="CM34" s="258">
        <v>2.8690627704032809E-4</v>
      </c>
      <c r="CN34" s="258">
        <v>2.1166272137723789E-4</v>
      </c>
      <c r="CO34" s="258">
        <v>2.0082355892648567E-3</v>
      </c>
      <c r="CP34" s="258">
        <v>6.0159635918330845E-4</v>
      </c>
      <c r="CQ34" s="258">
        <v>2.5960904296783377E-4</v>
      </c>
      <c r="CR34" s="258">
        <v>2.5123015465190328E-4</v>
      </c>
      <c r="CS34" s="258">
        <v>2.2555541528642781E-4</v>
      </c>
      <c r="CT34" s="258">
        <v>6.1223118074064335E-4</v>
      </c>
      <c r="CU34" s="258">
        <v>2.6450520142970056E-4</v>
      </c>
      <c r="CV34" s="258">
        <v>6.3724501344568265E-4</v>
      </c>
      <c r="CW34" s="258">
        <v>1.2044436982653103E-3</v>
      </c>
      <c r="CX34" s="258">
        <v>4.7000247746068293E-4</v>
      </c>
      <c r="CY34" s="258">
        <v>5.4714822153565778E-4</v>
      </c>
      <c r="CZ34" s="258">
        <v>4.895376040748513E-4</v>
      </c>
      <c r="DA34" s="258">
        <v>7.6708143323758401E-4</v>
      </c>
      <c r="DB34" s="258">
        <v>1.1121561054382549E-3</v>
      </c>
      <c r="DC34" s="258">
        <v>1.930455955588569E-4</v>
      </c>
      <c r="DD34" s="258">
        <v>1.9665196823516514E-4</v>
      </c>
      <c r="DE34" s="258">
        <v>6.3736275502174226E-3</v>
      </c>
      <c r="DF34" s="259">
        <v>4.5277543733056492E-4</v>
      </c>
      <c r="DG34" s="272"/>
      <c r="DH34" s="260"/>
      <c r="DI34" s="3"/>
      <c r="DJ34" s="3"/>
      <c r="DK34" s="3"/>
      <c r="DL34" s="3"/>
      <c r="DM34" s="3"/>
      <c r="DN34" s="3"/>
      <c r="DO34" s="3"/>
      <c r="DP34" s="3"/>
      <c r="DQ34" s="3"/>
      <c r="DR34" s="260"/>
      <c r="DS34" s="260"/>
      <c r="DT34" s="260"/>
      <c r="DU34" s="260"/>
      <c r="DV34" s="260"/>
      <c r="DW34" s="260"/>
      <c r="DX34" s="260"/>
      <c r="DY34" s="260"/>
      <c r="DZ34" s="260"/>
      <c r="EA34" s="260"/>
      <c r="EB34" s="260"/>
      <c r="EC34" s="260"/>
      <c r="ED34" s="260"/>
      <c r="EE34" s="260"/>
      <c r="EF34" s="260"/>
      <c r="EG34" s="260"/>
      <c r="EH34" s="260"/>
      <c r="EI34" s="260"/>
      <c r="EJ34" s="260"/>
      <c r="EK34" s="260"/>
      <c r="EL34" s="260"/>
      <c r="EM34" s="260"/>
      <c r="EN34" s="260"/>
      <c r="EO34" s="260"/>
      <c r="EP34" s="260"/>
      <c r="EQ34" s="260"/>
      <c r="ER34" s="260"/>
      <c r="ES34" s="260"/>
      <c r="ET34" s="260"/>
      <c r="EU34" s="260"/>
      <c r="EV34" s="260"/>
      <c r="EW34" s="260"/>
      <c r="EX34" s="260"/>
      <c r="EY34" s="260"/>
      <c r="EZ34" s="260"/>
      <c r="FA34" s="260"/>
      <c r="FB34" s="260"/>
      <c r="FC34" s="260"/>
      <c r="FD34" s="260"/>
      <c r="FE34" s="260"/>
      <c r="FF34" s="260"/>
      <c r="FG34" s="260"/>
      <c r="FH34" s="260"/>
      <c r="FI34" s="260"/>
      <c r="FJ34" s="260"/>
      <c r="FK34" s="260"/>
      <c r="FL34" s="260"/>
      <c r="FM34" s="260"/>
      <c r="FN34" s="260"/>
      <c r="FO34" s="260"/>
    </row>
    <row r="35" spans="1:171" ht="19.899999999999999" customHeight="1">
      <c r="A35" s="261" t="s">
        <v>223</v>
      </c>
      <c r="B35" s="262" t="s">
        <v>222</v>
      </c>
      <c r="C35" s="263">
        <v>2.711236606121879E-4</v>
      </c>
      <c r="D35" s="258">
        <v>1.3069221885605089E-4</v>
      </c>
      <c r="E35" s="258">
        <v>4.180461357281248E-4</v>
      </c>
      <c r="F35" s="258">
        <v>7.27278516821727E-5</v>
      </c>
      <c r="G35" s="258">
        <v>2.614403946206255E-4</v>
      </c>
      <c r="H35" s="258">
        <v>0</v>
      </c>
      <c r="I35" s="258">
        <v>8.6783038772144912E-4</v>
      </c>
      <c r="J35" s="258">
        <v>8.2903083043946518E-5</v>
      </c>
      <c r="K35" s="258">
        <v>7.3868533085821977E-5</v>
      </c>
      <c r="L35" s="258">
        <v>3.2511384130936574E-5</v>
      </c>
      <c r="M35" s="258">
        <v>0</v>
      </c>
      <c r="N35" s="258">
        <v>1.3633809793503514E-4</v>
      </c>
      <c r="O35" s="258">
        <v>6.231482070481511E-4</v>
      </c>
      <c r="P35" s="258">
        <v>9.7284490271643635E-5</v>
      </c>
      <c r="Q35" s="258">
        <v>1.8639189403937118E-4</v>
      </c>
      <c r="R35" s="258">
        <v>7.464302349414925E-5</v>
      </c>
      <c r="S35" s="258">
        <v>1.0609274430914241E-4</v>
      </c>
      <c r="T35" s="258">
        <v>7.3839164382710672E-5</v>
      </c>
      <c r="U35" s="258">
        <v>2.968487709456431E-4</v>
      </c>
      <c r="V35" s="258">
        <v>1.6894999732835204E-4</v>
      </c>
      <c r="W35" s="258">
        <v>1.3821807017140383E-4</v>
      </c>
      <c r="X35" s="258">
        <v>3.0403683387363745E-4</v>
      </c>
      <c r="Y35" s="258">
        <v>1.5705341899233124E-4</v>
      </c>
      <c r="Z35" s="258">
        <v>7.7003441837179753E-5</v>
      </c>
      <c r="AA35" s="258">
        <v>4.2663477598765863E-4</v>
      </c>
      <c r="AB35" s="258">
        <v>1.0741614427165826E-4</v>
      </c>
      <c r="AC35" s="258">
        <v>1.2658062722355606E-5</v>
      </c>
      <c r="AD35" s="258">
        <v>8.7170721492929129E-5</v>
      </c>
      <c r="AE35" s="258">
        <v>1.5875667042143757E-4</v>
      </c>
      <c r="AF35" s="258">
        <v>1.0092325894980605</v>
      </c>
      <c r="AG35" s="258">
        <v>1.5210429944122587E-3</v>
      </c>
      <c r="AH35" s="258">
        <v>1.1005195866868635E-4</v>
      </c>
      <c r="AI35" s="258">
        <v>2.715855740100665E-4</v>
      </c>
      <c r="AJ35" s="258">
        <v>1.2359179263671127E-4</v>
      </c>
      <c r="AK35" s="258">
        <v>2.0716099963228414E-4</v>
      </c>
      <c r="AL35" s="258">
        <v>1.402566133259225E-4</v>
      </c>
      <c r="AM35" s="258">
        <v>2.1817931933259104E-4</v>
      </c>
      <c r="AN35" s="258">
        <v>1.5994914627460695E-4</v>
      </c>
      <c r="AO35" s="258">
        <v>8.5215800806876625E-5</v>
      </c>
      <c r="AP35" s="258">
        <v>4.3021140125536703E-5</v>
      </c>
      <c r="AQ35" s="258">
        <v>7.5116356335814781E-5</v>
      </c>
      <c r="AR35" s="258">
        <v>3.9593493824606295E-4</v>
      </c>
      <c r="AS35" s="258">
        <v>2.0401413804178596E-4</v>
      </c>
      <c r="AT35" s="258">
        <v>8.9083589623058083E-4</v>
      </c>
      <c r="AU35" s="258">
        <v>1.1496026279955906E-3</v>
      </c>
      <c r="AV35" s="258">
        <v>1.3672602656974388E-3</v>
      </c>
      <c r="AW35" s="258">
        <v>5.2250913192584091E-4</v>
      </c>
      <c r="AX35" s="258">
        <v>1.4130842984064808E-4</v>
      </c>
      <c r="AY35" s="258">
        <v>1.0864142939774363E-3</v>
      </c>
      <c r="AZ35" s="258">
        <v>1.029135561191016E-3</v>
      </c>
      <c r="BA35" s="258">
        <v>8.7211739438618113E-5</v>
      </c>
      <c r="BB35" s="258">
        <v>5.8455216865770695E-4</v>
      </c>
      <c r="BC35" s="258">
        <v>1.1552022595273854E-3</v>
      </c>
      <c r="BD35" s="258">
        <v>2.4731512491043926E-4</v>
      </c>
      <c r="BE35" s="258">
        <v>1.8716585125278593E-3</v>
      </c>
      <c r="BF35" s="258">
        <v>3.1022106401612714E-3</v>
      </c>
      <c r="BG35" s="258">
        <v>2.3013902120418038E-3</v>
      </c>
      <c r="BH35" s="258">
        <v>2.1679544685699065E-3</v>
      </c>
      <c r="BI35" s="258">
        <v>1.5943287427014176E-3</v>
      </c>
      <c r="BJ35" s="258">
        <v>8.9337930711420356E-4</v>
      </c>
      <c r="BK35" s="258">
        <v>8.2471653098598193E-4</v>
      </c>
      <c r="BL35" s="258">
        <v>1.1177108962281396E-4</v>
      </c>
      <c r="BM35" s="258">
        <v>1.2100330090937057E-4</v>
      </c>
      <c r="BN35" s="258">
        <v>6.0706390157325759E-4</v>
      </c>
      <c r="BO35" s="258">
        <v>6.4071774715613878E-4</v>
      </c>
      <c r="BP35" s="258">
        <v>1.8157408337599103E-4</v>
      </c>
      <c r="BQ35" s="258">
        <v>5.9770447924892217E-5</v>
      </c>
      <c r="BR35" s="258">
        <v>3.4197494310087088E-4</v>
      </c>
      <c r="BS35" s="258">
        <v>3.013946742785714E-3</v>
      </c>
      <c r="BT35" s="258">
        <v>8.1523975918222372E-5</v>
      </c>
      <c r="BU35" s="258">
        <v>6.134264213940435E-5</v>
      </c>
      <c r="BV35" s="258">
        <v>2.9541123802000112E-5</v>
      </c>
      <c r="BW35" s="258">
        <v>2.4683954499947072E-5</v>
      </c>
      <c r="BX35" s="258">
        <v>6.3930106009988491E-6</v>
      </c>
      <c r="BY35" s="258">
        <v>2.0940533503277186E-4</v>
      </c>
      <c r="BZ35" s="258">
        <v>3.3598648732061277E-4</v>
      </c>
      <c r="CA35" s="258">
        <v>1.6377120858114991E-3</v>
      </c>
      <c r="CB35" s="258">
        <v>1.8589808584371984E-4</v>
      </c>
      <c r="CC35" s="258">
        <v>0</v>
      </c>
      <c r="CD35" s="258">
        <v>1.7075676448763998E-4</v>
      </c>
      <c r="CE35" s="258">
        <v>1.5264546155273079E-4</v>
      </c>
      <c r="CF35" s="258">
        <v>1.3341997337619585E-4</v>
      </c>
      <c r="CG35" s="258">
        <v>8.1095654297764984E-5</v>
      </c>
      <c r="CH35" s="258">
        <v>1.3671977176753775E-4</v>
      </c>
      <c r="CI35" s="258">
        <v>1.066555519108438E-4</v>
      </c>
      <c r="CJ35" s="258">
        <v>8.7969442745673305E-5</v>
      </c>
      <c r="CK35" s="258">
        <v>9.461956969634298E-5</v>
      </c>
      <c r="CL35" s="258">
        <v>7.4736406686315155E-5</v>
      </c>
      <c r="CM35" s="258">
        <v>2.9369936556215522E-4</v>
      </c>
      <c r="CN35" s="258">
        <v>9.1358702903948427E-5</v>
      </c>
      <c r="CO35" s="258">
        <v>1.469750220366366E-4</v>
      </c>
      <c r="CP35" s="258">
        <v>1.9715141381172895E-4</v>
      </c>
      <c r="CQ35" s="258">
        <v>2.11683666146746E-4</v>
      </c>
      <c r="CR35" s="258">
        <v>3.4459525573877397E-4</v>
      </c>
      <c r="CS35" s="258">
        <v>2.1594263018545384E-4</v>
      </c>
      <c r="CT35" s="258">
        <v>5.7958497076901168E-4</v>
      </c>
      <c r="CU35" s="258">
        <v>4.4078661600116282E-4</v>
      </c>
      <c r="CV35" s="258">
        <v>4.3032806067211382E-5</v>
      </c>
      <c r="CW35" s="258">
        <v>4.0061441323703921E-3</v>
      </c>
      <c r="CX35" s="258">
        <v>5.849677411578126E-5</v>
      </c>
      <c r="CY35" s="258">
        <v>3.0152626703337088E-4</v>
      </c>
      <c r="CZ35" s="258">
        <v>1.0214712284022678E-4</v>
      </c>
      <c r="DA35" s="258">
        <v>1.6510114284930543E-4</v>
      </c>
      <c r="DB35" s="258">
        <v>3.9427679760656201E-4</v>
      </c>
      <c r="DC35" s="258">
        <v>1.2459483839056941E-3</v>
      </c>
      <c r="DD35" s="258">
        <v>1.7436929447185457E-4</v>
      </c>
      <c r="DE35" s="258">
        <v>1.3129510302130249E-3</v>
      </c>
      <c r="DF35" s="259">
        <v>1.064582708134378E-4</v>
      </c>
      <c r="DG35" s="272"/>
      <c r="DH35" s="260"/>
      <c r="DI35" s="3"/>
      <c r="DJ35" s="3"/>
      <c r="DK35" s="3"/>
      <c r="DL35" s="3"/>
      <c r="DM35" s="3"/>
      <c r="DN35" s="3"/>
      <c r="DO35" s="3"/>
      <c r="DP35" s="3"/>
      <c r="DQ35" s="3"/>
      <c r="DR35" s="260"/>
      <c r="DS35" s="260"/>
      <c r="DT35" s="260"/>
      <c r="DU35" s="260"/>
      <c r="DV35" s="260"/>
      <c r="DW35" s="260"/>
      <c r="DX35" s="260"/>
      <c r="DY35" s="260"/>
      <c r="DZ35" s="260"/>
      <c r="EA35" s="260"/>
      <c r="EB35" s="260"/>
      <c r="EC35" s="260"/>
      <c r="ED35" s="260"/>
      <c r="EE35" s="260"/>
      <c r="EF35" s="260"/>
      <c r="EG35" s="260"/>
      <c r="EH35" s="260"/>
      <c r="EI35" s="260"/>
      <c r="EJ35" s="260"/>
      <c r="EK35" s="260"/>
      <c r="EL35" s="260"/>
      <c r="EM35" s="260"/>
      <c r="EN35" s="260"/>
      <c r="EO35" s="260"/>
      <c r="EP35" s="260"/>
      <c r="EQ35" s="260"/>
      <c r="ER35" s="260"/>
      <c r="ES35" s="260"/>
      <c r="ET35" s="260"/>
      <c r="EU35" s="260"/>
      <c r="EV35" s="260"/>
      <c r="EW35" s="260"/>
      <c r="EX35" s="260"/>
      <c r="EY35" s="260"/>
      <c r="EZ35" s="260"/>
      <c r="FA35" s="260"/>
      <c r="FB35" s="260"/>
      <c r="FC35" s="260"/>
      <c r="FD35" s="260"/>
      <c r="FE35" s="260"/>
      <c r="FF35" s="260"/>
      <c r="FG35" s="260"/>
      <c r="FH35" s="260"/>
      <c r="FI35" s="260"/>
      <c r="FJ35" s="260"/>
      <c r="FK35" s="260"/>
      <c r="FL35" s="260"/>
      <c r="FM35" s="260"/>
      <c r="FN35" s="260"/>
      <c r="FO35" s="260"/>
    </row>
    <row r="36" spans="1:171" ht="19.899999999999999" customHeight="1">
      <c r="A36" s="261" t="s">
        <v>91</v>
      </c>
      <c r="B36" s="262" t="s">
        <v>90</v>
      </c>
      <c r="C36" s="263">
        <v>3.3114084348808368E-6</v>
      </c>
      <c r="D36" s="258">
        <v>7.4595235592257336E-7</v>
      </c>
      <c r="E36" s="258">
        <v>1.392490106053155E-6</v>
      </c>
      <c r="F36" s="258">
        <v>6.5361970981836332E-7</v>
      </c>
      <c r="G36" s="258">
        <v>2.2768347927642029E-5</v>
      </c>
      <c r="H36" s="258">
        <v>0</v>
      </c>
      <c r="I36" s="258">
        <v>1.1295933680929015E-4</v>
      </c>
      <c r="J36" s="258">
        <v>3.1534379115535684E-6</v>
      </c>
      <c r="K36" s="258">
        <v>2.579326306640957E-6</v>
      </c>
      <c r="L36" s="258">
        <v>7.7124589621724623E-7</v>
      </c>
      <c r="M36" s="258">
        <v>0</v>
      </c>
      <c r="N36" s="258">
        <v>7.7553761118025516E-6</v>
      </c>
      <c r="O36" s="258">
        <v>1.7667332226324774E-4</v>
      </c>
      <c r="P36" s="258">
        <v>4.68273432735723E-6</v>
      </c>
      <c r="Q36" s="258">
        <v>3.1022041419864353E-5</v>
      </c>
      <c r="R36" s="258">
        <v>4.18199042373893E-6</v>
      </c>
      <c r="S36" s="258">
        <v>7.1793070004845096E-6</v>
      </c>
      <c r="T36" s="258">
        <v>4.1214540678502777E-6</v>
      </c>
      <c r="U36" s="258">
        <v>1.2257755496334515E-5</v>
      </c>
      <c r="V36" s="258">
        <v>3.9932082291293617E-6</v>
      </c>
      <c r="W36" s="258">
        <v>1.4352783022096791E-6</v>
      </c>
      <c r="X36" s="258">
        <v>2.0664125076645837E-6</v>
      </c>
      <c r="Y36" s="258">
        <v>1.8342889759207054E-6</v>
      </c>
      <c r="Z36" s="258">
        <v>1.6320152999236538E-6</v>
      </c>
      <c r="AA36" s="258">
        <v>2.9063088044060907E-6</v>
      </c>
      <c r="AB36" s="258">
        <v>1.1333932064592482E-5</v>
      </c>
      <c r="AC36" s="258">
        <v>2.4632121465973835E-7</v>
      </c>
      <c r="AD36" s="258">
        <v>9.8766714242377278E-6</v>
      </c>
      <c r="AE36" s="258">
        <v>4.0468429140430475E-6</v>
      </c>
      <c r="AF36" s="258">
        <v>1.14570567696621E-5</v>
      </c>
      <c r="AG36" s="258">
        <v>1.0065889937097627</v>
      </c>
      <c r="AH36" s="258">
        <v>6.1204950295800657E-6</v>
      </c>
      <c r="AI36" s="258">
        <v>5.2505710947980225E-6</v>
      </c>
      <c r="AJ36" s="258">
        <v>2.8816832541110677E-5</v>
      </c>
      <c r="AK36" s="258">
        <v>7.7777125092828078E-6</v>
      </c>
      <c r="AL36" s="258">
        <v>2.4684900251954697E-6</v>
      </c>
      <c r="AM36" s="258">
        <v>5.0672747801451943E-6</v>
      </c>
      <c r="AN36" s="258">
        <v>1.3963479290117331E-5</v>
      </c>
      <c r="AO36" s="258">
        <v>2.6546487814456878E-6</v>
      </c>
      <c r="AP36" s="258">
        <v>7.90353619602044E-7</v>
      </c>
      <c r="AQ36" s="258">
        <v>2.6380173248666322E-6</v>
      </c>
      <c r="AR36" s="258">
        <v>1.7993720995891322E-5</v>
      </c>
      <c r="AS36" s="258">
        <v>3.9241491016578028E-6</v>
      </c>
      <c r="AT36" s="258">
        <v>2.4427787848761936E-6</v>
      </c>
      <c r="AU36" s="258">
        <v>1.8244030838469636E-5</v>
      </c>
      <c r="AV36" s="258">
        <v>3.8791114045209361E-5</v>
      </c>
      <c r="AW36" s="258">
        <v>1.3951893973751668E-5</v>
      </c>
      <c r="AX36" s="258">
        <v>1.9729718599007563E-5</v>
      </c>
      <c r="AY36" s="258">
        <v>4.5550189782999577E-6</v>
      </c>
      <c r="AZ36" s="258">
        <v>8.5192736100111426E-7</v>
      </c>
      <c r="BA36" s="258">
        <v>2.8534370730607138E-6</v>
      </c>
      <c r="BB36" s="258">
        <v>3.386621095493289E-6</v>
      </c>
      <c r="BC36" s="258">
        <v>2.1680247995704531E-5</v>
      </c>
      <c r="BD36" s="258">
        <v>2.5784992189271181E-6</v>
      </c>
      <c r="BE36" s="258">
        <v>4.9788188455436683E-6</v>
      </c>
      <c r="BF36" s="258">
        <v>5.3222667524336406E-6</v>
      </c>
      <c r="BG36" s="258">
        <v>5.8336530484428361E-6</v>
      </c>
      <c r="BH36" s="258">
        <v>3.1485580337423523E-6</v>
      </c>
      <c r="BI36" s="258">
        <v>9.2236504115077294E-6</v>
      </c>
      <c r="BJ36" s="258">
        <v>5.0312442076041717E-5</v>
      </c>
      <c r="BK36" s="258">
        <v>7.2114802427815425E-6</v>
      </c>
      <c r="BL36" s="258">
        <v>2.4371021199010276E-6</v>
      </c>
      <c r="BM36" s="258">
        <v>2.729689552790987E-6</v>
      </c>
      <c r="BN36" s="258">
        <v>3.366215504685472E-6</v>
      </c>
      <c r="BO36" s="258">
        <v>5.0378184274330527E-6</v>
      </c>
      <c r="BP36" s="258">
        <v>8.8002728019950852E-6</v>
      </c>
      <c r="BQ36" s="258">
        <v>2.613706780507344E-4</v>
      </c>
      <c r="BR36" s="258">
        <v>1.0371218880334145E-5</v>
      </c>
      <c r="BS36" s="258">
        <v>2.1326192798021985E-5</v>
      </c>
      <c r="BT36" s="258">
        <v>6.6512059053725934E-6</v>
      </c>
      <c r="BU36" s="258">
        <v>6.9878455211179761E-6</v>
      </c>
      <c r="BV36" s="258">
        <v>2.0419998943499279E-6</v>
      </c>
      <c r="BW36" s="258">
        <v>1.3834800445389232E-6</v>
      </c>
      <c r="BX36" s="258">
        <v>4.0641747826521832E-7</v>
      </c>
      <c r="BY36" s="258">
        <v>9.2326315386287138E-6</v>
      </c>
      <c r="BZ36" s="258">
        <v>2.9275240328879339E-6</v>
      </c>
      <c r="CA36" s="258">
        <v>4.9203560286331534E-6</v>
      </c>
      <c r="CB36" s="258">
        <v>1.3708879924196158E-6</v>
      </c>
      <c r="CC36" s="258">
        <v>0</v>
      </c>
      <c r="CD36" s="258">
        <v>1.5923411077517846E-6</v>
      </c>
      <c r="CE36" s="258">
        <v>3.0105520710185533E-6</v>
      </c>
      <c r="CF36" s="258">
        <v>4.0717569587005535E-6</v>
      </c>
      <c r="CG36" s="258">
        <v>2.0004925523773798E-5</v>
      </c>
      <c r="CH36" s="258">
        <v>2.6249862651655549E-5</v>
      </c>
      <c r="CI36" s="258">
        <v>1.1560175125818213E-5</v>
      </c>
      <c r="CJ36" s="258">
        <v>1.9831903949813351E-6</v>
      </c>
      <c r="CK36" s="258">
        <v>1.025571504587091E-5</v>
      </c>
      <c r="CL36" s="258">
        <v>2.9287464499436712E-6</v>
      </c>
      <c r="CM36" s="258">
        <v>1.4068264366091503E-5</v>
      </c>
      <c r="CN36" s="258">
        <v>6.299393783356125E-6</v>
      </c>
      <c r="CO36" s="258">
        <v>2.096724481501919E-5</v>
      </c>
      <c r="CP36" s="258">
        <v>3.5779292231376919E-6</v>
      </c>
      <c r="CQ36" s="258">
        <v>1.0862846558100237E-5</v>
      </c>
      <c r="CR36" s="258">
        <v>6.4638692918099674E-6</v>
      </c>
      <c r="CS36" s="258">
        <v>4.3775820306555743E-6</v>
      </c>
      <c r="CT36" s="258">
        <v>5.5821834465821413E-5</v>
      </c>
      <c r="CU36" s="258">
        <v>2.3541111866577603E-5</v>
      </c>
      <c r="CV36" s="258">
        <v>2.9549052227337486E-6</v>
      </c>
      <c r="CW36" s="258">
        <v>2.7955679090952356E-6</v>
      </c>
      <c r="CX36" s="258">
        <v>1.1031130009577529E-5</v>
      </c>
      <c r="CY36" s="258">
        <v>1.2881191430884761E-5</v>
      </c>
      <c r="CZ36" s="258">
        <v>5.4485005699137676E-6</v>
      </c>
      <c r="DA36" s="258">
        <v>1.3373414819577185E-5</v>
      </c>
      <c r="DB36" s="258">
        <v>1.3641074450553902E-5</v>
      </c>
      <c r="DC36" s="258">
        <v>2.432872630198429E-6</v>
      </c>
      <c r="DD36" s="258">
        <v>3.345494937530337E-5</v>
      </c>
      <c r="DE36" s="258">
        <v>2.74278345417056E-6</v>
      </c>
      <c r="DF36" s="259">
        <v>2.2972395034597369E-5</v>
      </c>
      <c r="DG36" s="272"/>
      <c r="DH36" s="260"/>
      <c r="DI36" s="3"/>
      <c r="DJ36" s="3"/>
      <c r="DK36" s="3"/>
      <c r="DL36" s="3"/>
      <c r="DM36" s="3"/>
      <c r="DN36" s="3"/>
      <c r="DO36" s="3"/>
      <c r="DP36" s="3"/>
      <c r="DQ36" s="3"/>
      <c r="DR36" s="260"/>
      <c r="DS36" s="260"/>
      <c r="DT36" s="260"/>
      <c r="DU36" s="260"/>
      <c r="DV36" s="260"/>
      <c r="DW36" s="260"/>
      <c r="DX36" s="260"/>
      <c r="DY36" s="260"/>
      <c r="DZ36" s="260"/>
      <c r="EA36" s="260"/>
      <c r="EB36" s="260"/>
      <c r="EC36" s="260"/>
      <c r="ED36" s="260"/>
      <c r="EE36" s="260"/>
      <c r="EF36" s="260"/>
      <c r="EG36" s="260"/>
      <c r="EH36" s="260"/>
      <c r="EI36" s="260"/>
      <c r="EJ36" s="260"/>
      <c r="EK36" s="260"/>
      <c r="EL36" s="260"/>
      <c r="EM36" s="260"/>
      <c r="EN36" s="260"/>
      <c r="EO36" s="260"/>
      <c r="EP36" s="260"/>
      <c r="EQ36" s="260"/>
      <c r="ER36" s="260"/>
      <c r="ES36" s="260"/>
      <c r="ET36" s="260"/>
      <c r="EU36" s="260"/>
      <c r="EV36" s="260"/>
      <c r="EW36" s="260"/>
      <c r="EX36" s="260"/>
      <c r="EY36" s="260"/>
      <c r="EZ36" s="260"/>
      <c r="FA36" s="260"/>
      <c r="FB36" s="260"/>
      <c r="FC36" s="260"/>
      <c r="FD36" s="260"/>
      <c r="FE36" s="260"/>
      <c r="FF36" s="260"/>
      <c r="FG36" s="260"/>
      <c r="FH36" s="260"/>
      <c r="FI36" s="260"/>
      <c r="FJ36" s="260"/>
      <c r="FK36" s="260"/>
      <c r="FL36" s="260"/>
      <c r="FM36" s="260"/>
      <c r="FN36" s="260"/>
      <c r="FO36" s="260"/>
    </row>
    <row r="37" spans="1:171" ht="19.899999999999999" customHeight="1">
      <c r="A37" s="261" t="s">
        <v>221</v>
      </c>
      <c r="B37" s="262" t="s">
        <v>220</v>
      </c>
      <c r="C37" s="263">
        <v>3.730553272716913E-5</v>
      </c>
      <c r="D37" s="258">
        <v>1.7786336401220487E-5</v>
      </c>
      <c r="E37" s="258">
        <v>5.6255709196661659E-5</v>
      </c>
      <c r="F37" s="258">
        <v>1.0473989707110548E-5</v>
      </c>
      <c r="G37" s="258">
        <v>2.1112380395885632E-5</v>
      </c>
      <c r="H37" s="258">
        <v>0</v>
      </c>
      <c r="I37" s="258">
        <v>4.8915220139552097E-5</v>
      </c>
      <c r="J37" s="258">
        <v>1.418586326988115E-4</v>
      </c>
      <c r="K37" s="258">
        <v>1.4051350321676909E-3</v>
      </c>
      <c r="L37" s="258">
        <v>1.2709169310309912E-5</v>
      </c>
      <c r="M37" s="258">
        <v>0</v>
      </c>
      <c r="N37" s="258">
        <v>1.1173178489774507E-4</v>
      </c>
      <c r="O37" s="258">
        <v>1.3940021568767735E-4</v>
      </c>
      <c r="P37" s="258">
        <v>3.4480065676898024E-5</v>
      </c>
      <c r="Q37" s="258">
        <v>1.4090585093297213E-3</v>
      </c>
      <c r="R37" s="258">
        <v>2.0118398594118719E-5</v>
      </c>
      <c r="S37" s="258">
        <v>1.8736108836456376E-5</v>
      </c>
      <c r="T37" s="258">
        <v>2.2883185025496146E-5</v>
      </c>
      <c r="U37" s="258">
        <v>2.1955920012039156E-5</v>
      </c>
      <c r="V37" s="258">
        <v>2.6747306471656826E-4</v>
      </c>
      <c r="W37" s="258">
        <v>2.0905809885606347E-5</v>
      </c>
      <c r="X37" s="258">
        <v>1.5735211692171226E-4</v>
      </c>
      <c r="Y37" s="258">
        <v>3.1817981785477647E-5</v>
      </c>
      <c r="Z37" s="258">
        <v>2.7937893246304272E-5</v>
      </c>
      <c r="AA37" s="258">
        <v>2.6964109993488053E-3</v>
      </c>
      <c r="AB37" s="258">
        <v>1.0116079696541607E-3</v>
      </c>
      <c r="AC37" s="258">
        <v>2.7847872683742043E-6</v>
      </c>
      <c r="AD37" s="258">
        <v>1.5221050333524343E-5</v>
      </c>
      <c r="AE37" s="258">
        <v>5.9254829657867767E-4</v>
      </c>
      <c r="AF37" s="258">
        <v>2.4024461792381276E-4</v>
      </c>
      <c r="AG37" s="258">
        <v>2.0552512963627083E-5</v>
      </c>
      <c r="AH37" s="258">
        <v>1.0095690932907913</v>
      </c>
      <c r="AI37" s="258">
        <v>4.375297379262329E-5</v>
      </c>
      <c r="AJ37" s="258">
        <v>1.6771268261453154E-5</v>
      </c>
      <c r="AK37" s="258">
        <v>4.5705902192413354E-3</v>
      </c>
      <c r="AL37" s="258">
        <v>1.1742979047143913E-5</v>
      </c>
      <c r="AM37" s="258">
        <v>1.5998533094210199E-5</v>
      </c>
      <c r="AN37" s="258">
        <v>2.4473631299306861E-5</v>
      </c>
      <c r="AO37" s="258">
        <v>9.320270009526411E-6</v>
      </c>
      <c r="AP37" s="258">
        <v>7.3952810002481102E-6</v>
      </c>
      <c r="AQ37" s="258">
        <v>6.3865357169927252E-3</v>
      </c>
      <c r="AR37" s="258">
        <v>1.226671107560326E-4</v>
      </c>
      <c r="AS37" s="258">
        <v>5.5949520133717547E-4</v>
      </c>
      <c r="AT37" s="258">
        <v>9.3155828353677682E-5</v>
      </c>
      <c r="AU37" s="258">
        <v>7.9603918823397375E-5</v>
      </c>
      <c r="AV37" s="258">
        <v>1.3750251897254046E-3</v>
      </c>
      <c r="AW37" s="258">
        <v>9.0544880226040069E-4</v>
      </c>
      <c r="AX37" s="258">
        <v>1.1784119461049321E-3</v>
      </c>
      <c r="AY37" s="258">
        <v>1.1428403183894167E-4</v>
      </c>
      <c r="AZ37" s="258">
        <v>4.183398257603717E-4</v>
      </c>
      <c r="BA37" s="258">
        <v>8.4987733349889351E-5</v>
      </c>
      <c r="BB37" s="258">
        <v>1.4317189957393237E-3</v>
      </c>
      <c r="BC37" s="258">
        <v>1.3400973875571926E-4</v>
      </c>
      <c r="BD37" s="258">
        <v>1.8711449706781421E-4</v>
      </c>
      <c r="BE37" s="258">
        <v>3.2361548429104834E-3</v>
      </c>
      <c r="BF37" s="258">
        <v>1.0955111010905289E-3</v>
      </c>
      <c r="BG37" s="258">
        <v>5.9524653980915084E-5</v>
      </c>
      <c r="BH37" s="258">
        <v>2.2170657403011428E-4</v>
      </c>
      <c r="BI37" s="258">
        <v>2.0718908451557785E-3</v>
      </c>
      <c r="BJ37" s="258">
        <v>1.1385074631481888E-3</v>
      </c>
      <c r="BK37" s="258">
        <v>2.2463476630544418E-5</v>
      </c>
      <c r="BL37" s="258">
        <v>6.4921459489969294E-4</v>
      </c>
      <c r="BM37" s="258">
        <v>4.4467877654159649E-4</v>
      </c>
      <c r="BN37" s="258">
        <v>2.8082523781088814E-5</v>
      </c>
      <c r="BO37" s="258">
        <v>4.3102778220751155E-5</v>
      </c>
      <c r="BP37" s="258">
        <v>3.344565388201806E-5</v>
      </c>
      <c r="BQ37" s="258">
        <v>3.3130775070561906E-5</v>
      </c>
      <c r="BR37" s="258">
        <v>5.4312772001453654E-5</v>
      </c>
      <c r="BS37" s="258">
        <v>6.3272279407765642E-5</v>
      </c>
      <c r="BT37" s="258">
        <v>2.2978627861446945E-5</v>
      </c>
      <c r="BU37" s="258">
        <v>1.1745434300518298E-5</v>
      </c>
      <c r="BV37" s="258">
        <v>8.4711642231748698E-6</v>
      </c>
      <c r="BW37" s="258">
        <v>1.2866300412389428E-5</v>
      </c>
      <c r="BX37" s="258">
        <v>7.9465375142766693E-6</v>
      </c>
      <c r="BY37" s="258">
        <v>7.235942666005233E-5</v>
      </c>
      <c r="BZ37" s="258">
        <v>3.1848334617373893E-5</v>
      </c>
      <c r="CA37" s="258">
        <v>1.4809232594083769E-4</v>
      </c>
      <c r="CB37" s="258">
        <v>1.5717715309353706E-5</v>
      </c>
      <c r="CC37" s="258">
        <v>0</v>
      </c>
      <c r="CD37" s="258">
        <v>1.7212434195524052E-5</v>
      </c>
      <c r="CE37" s="258">
        <v>3.008335431011937E-5</v>
      </c>
      <c r="CF37" s="258">
        <v>2.3004442684312142E-5</v>
      </c>
      <c r="CG37" s="258">
        <v>6.7503533294296179E-6</v>
      </c>
      <c r="CH37" s="258">
        <v>1.8222592604180987E-5</v>
      </c>
      <c r="CI37" s="258">
        <v>2.7819421757388581E-5</v>
      </c>
      <c r="CJ37" s="258">
        <v>1.79955783032842E-5</v>
      </c>
      <c r="CK37" s="258">
        <v>1.5545392249121789E-5</v>
      </c>
      <c r="CL37" s="258">
        <v>1.9407547182431959E-5</v>
      </c>
      <c r="CM37" s="258">
        <v>4.2374880640473919E-5</v>
      </c>
      <c r="CN37" s="258">
        <v>9.7608737166571171E-5</v>
      </c>
      <c r="CO37" s="258">
        <v>3.5052947878949333E-4</v>
      </c>
      <c r="CP37" s="258">
        <v>1.361876171369537E-4</v>
      </c>
      <c r="CQ37" s="258">
        <v>1.3931327134735457E-3</v>
      </c>
      <c r="CR37" s="258">
        <v>6.9412042662853643E-5</v>
      </c>
      <c r="CS37" s="258">
        <v>5.0978815442214646E-5</v>
      </c>
      <c r="CT37" s="258">
        <v>5.9977054785320559E-5</v>
      </c>
      <c r="CU37" s="258">
        <v>7.4808895527722798E-5</v>
      </c>
      <c r="CV37" s="258">
        <v>1.4506463892551351E-5</v>
      </c>
      <c r="CW37" s="258">
        <v>7.3020772901925867E-4</v>
      </c>
      <c r="CX37" s="258">
        <v>1.4653115607881405E-5</v>
      </c>
      <c r="CY37" s="258">
        <v>1.2932974373111594E-4</v>
      </c>
      <c r="CZ37" s="258">
        <v>7.2445685044528646E-5</v>
      </c>
      <c r="DA37" s="258">
        <v>5.2184860309112659E-5</v>
      </c>
      <c r="DB37" s="258">
        <v>1.7618133689486303E-4</v>
      </c>
      <c r="DC37" s="258">
        <v>3.4556376443553459E-5</v>
      </c>
      <c r="DD37" s="258">
        <v>3.2872529968545909E-5</v>
      </c>
      <c r="DE37" s="258">
        <v>3.7354113210082119E-5</v>
      </c>
      <c r="DF37" s="259">
        <v>1.4281468211422345E-4</v>
      </c>
      <c r="DG37" s="272"/>
      <c r="DH37" s="260"/>
      <c r="DI37" s="3"/>
      <c r="DJ37" s="3"/>
      <c r="DK37" s="3"/>
      <c r="DL37" s="3"/>
      <c r="DM37" s="3"/>
      <c r="DN37" s="3"/>
      <c r="DO37" s="3"/>
      <c r="DP37" s="3"/>
      <c r="DQ37" s="3"/>
      <c r="DR37" s="260"/>
      <c r="DS37" s="260"/>
      <c r="DT37" s="260"/>
      <c r="DU37" s="260"/>
      <c r="DV37" s="260"/>
      <c r="DW37" s="260"/>
      <c r="DX37" s="260"/>
      <c r="DY37" s="260"/>
      <c r="DZ37" s="260"/>
      <c r="EA37" s="260"/>
      <c r="EB37" s="260"/>
      <c r="EC37" s="260"/>
      <c r="ED37" s="260"/>
      <c r="EE37" s="260"/>
      <c r="EF37" s="260"/>
      <c r="EG37" s="260"/>
      <c r="EH37" s="260"/>
      <c r="EI37" s="260"/>
      <c r="EJ37" s="260"/>
      <c r="EK37" s="260"/>
      <c r="EL37" s="260"/>
      <c r="EM37" s="260"/>
      <c r="EN37" s="260"/>
      <c r="EO37" s="260"/>
      <c r="EP37" s="260"/>
      <c r="EQ37" s="260"/>
      <c r="ER37" s="260"/>
      <c r="ES37" s="260"/>
      <c r="ET37" s="260"/>
      <c r="EU37" s="260"/>
      <c r="EV37" s="260"/>
      <c r="EW37" s="260"/>
      <c r="EX37" s="260"/>
      <c r="EY37" s="260"/>
      <c r="EZ37" s="260"/>
      <c r="FA37" s="260"/>
      <c r="FB37" s="260"/>
      <c r="FC37" s="260"/>
      <c r="FD37" s="260"/>
      <c r="FE37" s="260"/>
      <c r="FF37" s="260"/>
      <c r="FG37" s="260"/>
      <c r="FH37" s="260"/>
      <c r="FI37" s="260"/>
      <c r="FJ37" s="260"/>
      <c r="FK37" s="260"/>
      <c r="FL37" s="260"/>
      <c r="FM37" s="260"/>
      <c r="FN37" s="260"/>
      <c r="FO37" s="260"/>
    </row>
    <row r="38" spans="1:171" ht="19.899999999999999" customHeight="1">
      <c r="A38" s="261" t="s">
        <v>219</v>
      </c>
      <c r="B38" s="262" t="s">
        <v>218</v>
      </c>
      <c r="C38" s="263">
        <v>1.108914437163686E-4</v>
      </c>
      <c r="D38" s="258">
        <v>9.6867567761910843E-5</v>
      </c>
      <c r="E38" s="258">
        <v>1.7197218002834529E-4</v>
      </c>
      <c r="F38" s="258">
        <v>1.6179910356596529E-5</v>
      </c>
      <c r="G38" s="258">
        <v>2.2713053953065581E-5</v>
      </c>
      <c r="H38" s="258">
        <v>0</v>
      </c>
      <c r="I38" s="258">
        <v>1.5994280401485003E-4</v>
      </c>
      <c r="J38" s="258">
        <v>3.8247782031485937E-5</v>
      </c>
      <c r="K38" s="258">
        <v>3.5454253958548848E-5</v>
      </c>
      <c r="L38" s="258">
        <v>2.5220090092839174E-5</v>
      </c>
      <c r="M38" s="258">
        <v>0</v>
      </c>
      <c r="N38" s="258">
        <v>1.5100098248757931E-4</v>
      </c>
      <c r="O38" s="258">
        <v>5.5447141535815687E-5</v>
      </c>
      <c r="P38" s="258">
        <v>3.8490247680380097E-5</v>
      </c>
      <c r="Q38" s="258">
        <v>7.347483058735548E-5</v>
      </c>
      <c r="R38" s="258">
        <v>1.654938547158317E-4</v>
      </c>
      <c r="S38" s="258">
        <v>1.1143383452700329E-4</v>
      </c>
      <c r="T38" s="258">
        <v>5.6174335438458492E-5</v>
      </c>
      <c r="U38" s="258">
        <v>1.1297733771598904E-4</v>
      </c>
      <c r="V38" s="258">
        <v>1.482902924706561E-4</v>
      </c>
      <c r="W38" s="258">
        <v>8.6086476098551495E-5</v>
      </c>
      <c r="X38" s="258">
        <v>1.9446121605923164E-4</v>
      </c>
      <c r="Y38" s="258">
        <v>1.7569874182142174E-4</v>
      </c>
      <c r="Z38" s="258">
        <v>2.2618604385131802E-4</v>
      </c>
      <c r="AA38" s="258">
        <v>6.0112769316851614E-5</v>
      </c>
      <c r="AB38" s="258">
        <v>9.0818731476308707E-5</v>
      </c>
      <c r="AC38" s="258">
        <v>1.1895084744905287E-5</v>
      </c>
      <c r="AD38" s="258">
        <v>1.2416733349231027E-4</v>
      </c>
      <c r="AE38" s="258">
        <v>1.1364349312346354E-4</v>
      </c>
      <c r="AF38" s="258">
        <v>1.1907841924530392E-4</v>
      </c>
      <c r="AG38" s="258">
        <v>4.55183845777564E-5</v>
      </c>
      <c r="AH38" s="258">
        <v>1.3271611872243665E-4</v>
      </c>
      <c r="AI38" s="258">
        <v>1.0756618520074674</v>
      </c>
      <c r="AJ38" s="258">
        <v>1.0378987997961125E-4</v>
      </c>
      <c r="AK38" s="258">
        <v>3.2409722009267149E-4</v>
      </c>
      <c r="AL38" s="258">
        <v>1.4188568707773633E-4</v>
      </c>
      <c r="AM38" s="258">
        <v>1.7742757954557277E-4</v>
      </c>
      <c r="AN38" s="258">
        <v>2.0809180849186795E-4</v>
      </c>
      <c r="AO38" s="258">
        <v>1.0174039641963944E-4</v>
      </c>
      <c r="AP38" s="258">
        <v>7.7523327129864751E-5</v>
      </c>
      <c r="AQ38" s="258">
        <v>7.8621314467012981E-5</v>
      </c>
      <c r="AR38" s="258">
        <v>1.2253647590650585E-4</v>
      </c>
      <c r="AS38" s="258">
        <v>1.1094740725760736E-4</v>
      </c>
      <c r="AT38" s="258">
        <v>5.8880337824205579E-5</v>
      </c>
      <c r="AU38" s="258">
        <v>5.6113257338039979E-5</v>
      </c>
      <c r="AV38" s="258">
        <v>5.8286063361778441E-5</v>
      </c>
      <c r="AW38" s="258">
        <v>5.6997203691995715E-5</v>
      </c>
      <c r="AX38" s="258">
        <v>1.1078556639639593E-4</v>
      </c>
      <c r="AY38" s="258">
        <v>6.1822235386307741E-5</v>
      </c>
      <c r="AZ38" s="258">
        <v>4.2268271496739542E-5</v>
      </c>
      <c r="BA38" s="258">
        <v>3.9416420751380246E-5</v>
      </c>
      <c r="BB38" s="258">
        <v>7.4987899047728943E-5</v>
      </c>
      <c r="BC38" s="258">
        <v>6.4072513473628694E-5</v>
      </c>
      <c r="BD38" s="258">
        <v>5.770597245785257E-5</v>
      </c>
      <c r="BE38" s="258">
        <v>2.1840012693341286E-5</v>
      </c>
      <c r="BF38" s="258">
        <v>3.7588180286951844E-5</v>
      </c>
      <c r="BG38" s="258">
        <v>3.5791636667511419E-5</v>
      </c>
      <c r="BH38" s="258">
        <v>5.2631928103807503E-5</v>
      </c>
      <c r="BI38" s="258">
        <v>1.2509104154210599E-4</v>
      </c>
      <c r="BJ38" s="258">
        <v>2.3953067595606055E-4</v>
      </c>
      <c r="BK38" s="258">
        <v>4.5840229665712211E-5</v>
      </c>
      <c r="BL38" s="258">
        <v>1.4463509742886982E-2</v>
      </c>
      <c r="BM38" s="258">
        <v>1.702516430583997E-2</v>
      </c>
      <c r="BN38" s="258">
        <v>2.7120833974653414E-2</v>
      </c>
      <c r="BO38" s="258">
        <v>1.7862626971899446E-2</v>
      </c>
      <c r="BP38" s="258">
        <v>3.5831752488286903E-4</v>
      </c>
      <c r="BQ38" s="258">
        <v>9.4865864945508607E-4</v>
      </c>
      <c r="BR38" s="258">
        <v>9.2972088901331683E-4</v>
      </c>
      <c r="BS38" s="258">
        <v>2.4580667612915949E-4</v>
      </c>
      <c r="BT38" s="258">
        <v>9.5911092213535714E-5</v>
      </c>
      <c r="BU38" s="258">
        <v>8.3580385490975183E-5</v>
      </c>
      <c r="BV38" s="258">
        <v>1.2408186686211302E-4</v>
      </c>
      <c r="BW38" s="258">
        <v>3.4345962111286893E-4</v>
      </c>
      <c r="BX38" s="258">
        <v>3.2215315897670663E-4</v>
      </c>
      <c r="BY38" s="258">
        <v>3.9906317483930234E-4</v>
      </c>
      <c r="BZ38" s="258">
        <v>3.3678900914865318E-5</v>
      </c>
      <c r="CA38" s="258">
        <v>3.7582352470796925E-4</v>
      </c>
      <c r="CB38" s="258">
        <v>5.5988831911188388E-5</v>
      </c>
      <c r="CC38" s="258">
        <v>0</v>
      </c>
      <c r="CD38" s="258">
        <v>8.8352420312971084E-5</v>
      </c>
      <c r="CE38" s="258">
        <v>2.6186613475129067E-4</v>
      </c>
      <c r="CF38" s="258">
        <v>3.390852272597582E-4</v>
      </c>
      <c r="CG38" s="258">
        <v>4.6687959871097511E-5</v>
      </c>
      <c r="CH38" s="258">
        <v>1.5701616024838913E-4</v>
      </c>
      <c r="CI38" s="258">
        <v>3.3683605447246037E-4</v>
      </c>
      <c r="CJ38" s="258">
        <v>3.3853971830800854E-5</v>
      </c>
      <c r="CK38" s="258">
        <v>1.7371096290885325E-4</v>
      </c>
      <c r="CL38" s="258">
        <v>5.548298308347853E-5</v>
      </c>
      <c r="CM38" s="258">
        <v>1.7500216001782313E-4</v>
      </c>
      <c r="CN38" s="258">
        <v>2.2320921002189748E-4</v>
      </c>
      <c r="CO38" s="258">
        <v>1.2873247814013824E-4</v>
      </c>
      <c r="CP38" s="258">
        <v>6.606644468484159E-5</v>
      </c>
      <c r="CQ38" s="258">
        <v>1.0607164304871949E-4</v>
      </c>
      <c r="CR38" s="258">
        <v>1.2023198458750131E-4</v>
      </c>
      <c r="CS38" s="258">
        <v>7.3489156008664809E-5</v>
      </c>
      <c r="CT38" s="258">
        <v>4.7515151989933295E-5</v>
      </c>
      <c r="CU38" s="258">
        <v>5.9943037823938912E-5</v>
      </c>
      <c r="CV38" s="258">
        <v>3.9973415224045094E-5</v>
      </c>
      <c r="CW38" s="258">
        <v>3.3123284087078678E-5</v>
      </c>
      <c r="CX38" s="258">
        <v>4.7203687936132514E-5</v>
      </c>
      <c r="CY38" s="258">
        <v>1.4204852948104717E-4</v>
      </c>
      <c r="CZ38" s="258">
        <v>8.055029876049763E-5</v>
      </c>
      <c r="DA38" s="258">
        <v>1.0400417707544273E-4</v>
      </c>
      <c r="DB38" s="258">
        <v>1.4382702622016213E-4</v>
      </c>
      <c r="DC38" s="258">
        <v>3.161172675782555E-5</v>
      </c>
      <c r="DD38" s="258">
        <v>8.2297922372993849E-5</v>
      </c>
      <c r="DE38" s="258">
        <v>3.5349931824263614E-5</v>
      </c>
      <c r="DF38" s="259">
        <v>4.8540310555706003E-4</v>
      </c>
      <c r="DG38" s="272"/>
      <c r="DH38" s="260"/>
      <c r="DI38" s="3"/>
      <c r="DJ38" s="3"/>
      <c r="DK38" s="3"/>
      <c r="DL38" s="3"/>
      <c r="DM38" s="3"/>
      <c r="DN38" s="3"/>
      <c r="DO38" s="3"/>
      <c r="DP38" s="3"/>
      <c r="DQ38" s="3"/>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row>
    <row r="39" spans="1:171" ht="19.899999999999999" customHeight="1">
      <c r="A39" s="261" t="s">
        <v>89</v>
      </c>
      <c r="B39" s="262" t="s">
        <v>88</v>
      </c>
      <c r="C39" s="263">
        <v>3.0226168962580917E-6</v>
      </c>
      <c r="D39" s="258">
        <v>2.7464184191625622E-7</v>
      </c>
      <c r="E39" s="258">
        <v>6.5844042292742528E-7</v>
      </c>
      <c r="F39" s="258">
        <v>1.5382420478620149E-7</v>
      </c>
      <c r="G39" s="258">
        <v>3.0299927595680785E-7</v>
      </c>
      <c r="H39" s="258">
        <v>0</v>
      </c>
      <c r="I39" s="258">
        <v>6.5499274345746419E-7</v>
      </c>
      <c r="J39" s="258">
        <v>2.7583151965641761E-7</v>
      </c>
      <c r="K39" s="258">
        <v>2.3020634332733021E-6</v>
      </c>
      <c r="L39" s="258">
        <v>2.0165066372218419E-7</v>
      </c>
      <c r="M39" s="258">
        <v>0</v>
      </c>
      <c r="N39" s="258">
        <v>4.1184914381865193E-7</v>
      </c>
      <c r="O39" s="258">
        <v>2.6520132843009852E-7</v>
      </c>
      <c r="P39" s="258">
        <v>3.1093405562105878E-7</v>
      </c>
      <c r="Q39" s="258">
        <v>2.3972651889135609E-5</v>
      </c>
      <c r="R39" s="258">
        <v>4.398843922612465E-7</v>
      </c>
      <c r="S39" s="258">
        <v>3.3067130062252521E-7</v>
      </c>
      <c r="T39" s="258">
        <v>2.3130555139061515E-7</v>
      </c>
      <c r="U39" s="258">
        <v>4.2596137121583319E-7</v>
      </c>
      <c r="V39" s="258">
        <v>5.1129379525773354E-6</v>
      </c>
      <c r="W39" s="258">
        <v>1.8835081781605194E-7</v>
      </c>
      <c r="X39" s="258">
        <v>5.5514960032711991E-7</v>
      </c>
      <c r="Y39" s="258">
        <v>3.570886652617731E-7</v>
      </c>
      <c r="Z39" s="258">
        <v>5.3837731073560064E-7</v>
      </c>
      <c r="AA39" s="258">
        <v>3.4888854893543049E-7</v>
      </c>
      <c r="AB39" s="258">
        <v>1.549541628697269E-6</v>
      </c>
      <c r="AC39" s="258">
        <v>4.647613508522488E-8</v>
      </c>
      <c r="AD39" s="258">
        <v>3.0108430719512452E-7</v>
      </c>
      <c r="AE39" s="258">
        <v>2.1412817314901657E-6</v>
      </c>
      <c r="AF39" s="258">
        <v>5.2657344104358013E-7</v>
      </c>
      <c r="AG39" s="258">
        <v>2.8986161952671031E-7</v>
      </c>
      <c r="AH39" s="258">
        <v>5.3510780515611708E-7</v>
      </c>
      <c r="AI39" s="258">
        <v>5.8241354234544939E-7</v>
      </c>
      <c r="AJ39" s="258">
        <v>1.0000953204546037</v>
      </c>
      <c r="AK39" s="258">
        <v>6.4517499066739631E-7</v>
      </c>
      <c r="AL39" s="258">
        <v>3.6231841696671939E-7</v>
      </c>
      <c r="AM39" s="258">
        <v>4.2408403850019149E-7</v>
      </c>
      <c r="AN39" s="258">
        <v>6.4377786084315717E-7</v>
      </c>
      <c r="AO39" s="258">
        <v>3.4220876714919153E-7</v>
      </c>
      <c r="AP39" s="258">
        <v>2.4295343758139342E-7</v>
      </c>
      <c r="AQ39" s="258">
        <v>3.3859815292532245E-7</v>
      </c>
      <c r="AR39" s="258">
        <v>3.9853272550347532E-7</v>
      </c>
      <c r="AS39" s="258">
        <v>1.0801660518350266E-5</v>
      </c>
      <c r="AT39" s="258">
        <v>1.8221085546405291E-6</v>
      </c>
      <c r="AU39" s="258">
        <v>2.1242514149914007E-6</v>
      </c>
      <c r="AV39" s="258">
        <v>2.1483556040754352E-5</v>
      </c>
      <c r="AW39" s="258">
        <v>1.2937654899177514E-4</v>
      </c>
      <c r="AX39" s="258">
        <v>8.7861749826352315E-4</v>
      </c>
      <c r="AY39" s="258">
        <v>7.000857567252122E-5</v>
      </c>
      <c r="AZ39" s="258">
        <v>2.0824830725030918E-6</v>
      </c>
      <c r="BA39" s="258">
        <v>1.2289584096264525E-5</v>
      </c>
      <c r="BB39" s="258">
        <v>1.4885739757015556E-5</v>
      </c>
      <c r="BC39" s="258">
        <v>5.0941966439330384E-5</v>
      </c>
      <c r="BD39" s="258">
        <v>8.6491700685403185E-6</v>
      </c>
      <c r="BE39" s="258">
        <v>1.1639993498362456E-6</v>
      </c>
      <c r="BF39" s="258">
        <v>8.3170276548601479E-7</v>
      </c>
      <c r="BG39" s="258">
        <v>4.3776488643446988E-6</v>
      </c>
      <c r="BH39" s="258">
        <v>1.7173991371613026E-6</v>
      </c>
      <c r="BI39" s="258">
        <v>3.595344168806072E-6</v>
      </c>
      <c r="BJ39" s="258">
        <v>7.4973341550020055E-6</v>
      </c>
      <c r="BK39" s="258">
        <v>3.1067915102253882E-6</v>
      </c>
      <c r="BL39" s="258">
        <v>1.3326107988347274E-4</v>
      </c>
      <c r="BM39" s="258">
        <v>1.8730420021344665E-5</v>
      </c>
      <c r="BN39" s="258">
        <v>5.8543022375497205E-6</v>
      </c>
      <c r="BO39" s="258">
        <v>5.5912146821092872E-6</v>
      </c>
      <c r="BP39" s="258">
        <v>7.6030949827103232E-7</v>
      </c>
      <c r="BQ39" s="258">
        <v>1.2011436726599497E-6</v>
      </c>
      <c r="BR39" s="258">
        <v>1.4327927107979418E-6</v>
      </c>
      <c r="BS39" s="258">
        <v>6.7486081002668876E-6</v>
      </c>
      <c r="BT39" s="258">
        <v>2.0860964577883344E-6</v>
      </c>
      <c r="BU39" s="258">
        <v>4.3641253372359452E-7</v>
      </c>
      <c r="BV39" s="258">
        <v>3.3196668925375062E-7</v>
      </c>
      <c r="BW39" s="258">
        <v>5.1335975405953238E-7</v>
      </c>
      <c r="BX39" s="258">
        <v>3.2681245121554098E-7</v>
      </c>
      <c r="BY39" s="258">
        <v>9.3424024421910007E-7</v>
      </c>
      <c r="BZ39" s="258">
        <v>9.8858822225376302E-7</v>
      </c>
      <c r="CA39" s="258">
        <v>1.6419801550698889E-6</v>
      </c>
      <c r="CB39" s="258">
        <v>2.6758176380807338E-6</v>
      </c>
      <c r="CC39" s="258">
        <v>0</v>
      </c>
      <c r="CD39" s="258">
        <v>3.6587973994090331E-6</v>
      </c>
      <c r="CE39" s="258">
        <v>5.438422145992177E-7</v>
      </c>
      <c r="CF39" s="258">
        <v>9.0134842053609821E-7</v>
      </c>
      <c r="CG39" s="258">
        <v>1.8051046785697393E-7</v>
      </c>
      <c r="CH39" s="258">
        <v>5.2536383173378026E-7</v>
      </c>
      <c r="CI39" s="258">
        <v>7.488894203334919E-7</v>
      </c>
      <c r="CJ39" s="258">
        <v>2.6645750850252223E-7</v>
      </c>
      <c r="CK39" s="258">
        <v>5.002752094126345E-7</v>
      </c>
      <c r="CL39" s="258">
        <v>5.6778434778628709E-7</v>
      </c>
      <c r="CM39" s="258">
        <v>1.9656662956382261E-6</v>
      </c>
      <c r="CN39" s="258">
        <v>3.7568296749987929E-6</v>
      </c>
      <c r="CO39" s="258">
        <v>7.6994994030865502E-7</v>
      </c>
      <c r="CP39" s="258">
        <v>4.5389881497662296E-6</v>
      </c>
      <c r="CQ39" s="258">
        <v>5.5348958067535311E-6</v>
      </c>
      <c r="CR39" s="258">
        <v>2.1839070100929685E-5</v>
      </c>
      <c r="CS39" s="258">
        <v>1.2528219614229986E-5</v>
      </c>
      <c r="CT39" s="258">
        <v>4.6050518866658978E-6</v>
      </c>
      <c r="CU39" s="258">
        <v>7.2257665977345882E-7</v>
      </c>
      <c r="CV39" s="258">
        <v>1.6283131532242424E-7</v>
      </c>
      <c r="CW39" s="258">
        <v>5.7356166868129123E-6</v>
      </c>
      <c r="CX39" s="258">
        <v>3.2770076956064474E-7</v>
      </c>
      <c r="CY39" s="258">
        <v>2.5065455408289406E-5</v>
      </c>
      <c r="CZ39" s="258">
        <v>2.0806125337945972E-5</v>
      </c>
      <c r="DA39" s="258">
        <v>4.5227350324406504E-7</v>
      </c>
      <c r="DB39" s="258">
        <v>8.8452153902316482E-7</v>
      </c>
      <c r="DC39" s="258">
        <v>1.9981401887491466E-7</v>
      </c>
      <c r="DD39" s="258">
        <v>4.4846366918418682E-6</v>
      </c>
      <c r="DE39" s="258">
        <v>2.5945830186781631E-6</v>
      </c>
      <c r="DF39" s="259">
        <v>1.6018946815546235E-5</v>
      </c>
      <c r="DG39" s="272"/>
      <c r="DH39" s="260"/>
      <c r="DI39" s="3"/>
      <c r="DJ39" s="3"/>
      <c r="DK39" s="3"/>
      <c r="DL39" s="3"/>
      <c r="DM39" s="3"/>
      <c r="DN39" s="3"/>
      <c r="DO39" s="3"/>
      <c r="DP39" s="3"/>
      <c r="DQ39" s="3"/>
      <c r="DR39" s="260"/>
      <c r="DS39" s="260"/>
      <c r="DT39" s="260"/>
      <c r="DU39" s="260"/>
      <c r="DV39" s="260"/>
      <c r="DW39" s="260"/>
      <c r="DX39" s="260"/>
      <c r="DY39" s="260"/>
      <c r="DZ39" s="260"/>
      <c r="EA39" s="260"/>
      <c r="EB39" s="260"/>
      <c r="EC39" s="260"/>
      <c r="ED39" s="260"/>
      <c r="EE39" s="260"/>
      <c r="EF39" s="260"/>
      <c r="EG39" s="260"/>
      <c r="EH39" s="260"/>
      <c r="EI39" s="260"/>
      <c r="EJ39" s="260"/>
      <c r="EK39" s="260"/>
      <c r="EL39" s="260"/>
      <c r="EM39" s="260"/>
      <c r="EN39" s="260"/>
      <c r="EO39" s="260"/>
      <c r="EP39" s="260"/>
      <c r="EQ39" s="260"/>
      <c r="ER39" s="260"/>
      <c r="ES39" s="260"/>
      <c r="ET39" s="260"/>
      <c r="EU39" s="260"/>
      <c r="EV39" s="260"/>
      <c r="EW39" s="260"/>
      <c r="EX39" s="260"/>
      <c r="EY39" s="260"/>
      <c r="EZ39" s="260"/>
      <c r="FA39" s="260"/>
      <c r="FB39" s="260"/>
      <c r="FC39" s="260"/>
      <c r="FD39" s="260"/>
      <c r="FE39" s="260"/>
      <c r="FF39" s="260"/>
      <c r="FG39" s="260"/>
      <c r="FH39" s="260"/>
      <c r="FI39" s="260"/>
      <c r="FJ39" s="260"/>
      <c r="FK39" s="260"/>
      <c r="FL39" s="260"/>
      <c r="FM39" s="260"/>
      <c r="FN39" s="260"/>
      <c r="FO39" s="260"/>
    </row>
    <row r="40" spans="1:171" ht="19.899999999999999" customHeight="1">
      <c r="A40" s="261" t="s">
        <v>217</v>
      </c>
      <c r="B40" s="262" t="s">
        <v>216</v>
      </c>
      <c r="C40" s="263">
        <v>5.2971882246888634E-5</v>
      </c>
      <c r="D40" s="258">
        <v>5.2965261658947488E-6</v>
      </c>
      <c r="E40" s="258">
        <v>8.880003510450397E-5</v>
      </c>
      <c r="F40" s="258">
        <v>4.686537227015723E-7</v>
      </c>
      <c r="G40" s="258">
        <v>1.4997285453255706E-6</v>
      </c>
      <c r="H40" s="258">
        <v>0</v>
      </c>
      <c r="I40" s="258">
        <v>2.3507960419786106E-6</v>
      </c>
      <c r="J40" s="258">
        <v>2.3873084818852796E-6</v>
      </c>
      <c r="K40" s="258">
        <v>1.5805012415365906E-6</v>
      </c>
      <c r="L40" s="258">
        <v>3.153122023039627E-6</v>
      </c>
      <c r="M40" s="258">
        <v>0</v>
      </c>
      <c r="N40" s="258">
        <v>2.4883152625711874E-6</v>
      </c>
      <c r="O40" s="258">
        <v>9.8641734544215513E-7</v>
      </c>
      <c r="P40" s="258">
        <v>2.578563602233533E-6</v>
      </c>
      <c r="Q40" s="258">
        <v>2.4833533191691727E-5</v>
      </c>
      <c r="R40" s="258">
        <v>9.6512400365917279E-6</v>
      </c>
      <c r="S40" s="258">
        <v>2.1487626637284939E-6</v>
      </c>
      <c r="T40" s="258">
        <v>1.1865640958755905E-6</v>
      </c>
      <c r="U40" s="258">
        <v>7.7384138584557678E-5</v>
      </c>
      <c r="V40" s="258">
        <v>1.9292641286318597E-4</v>
      </c>
      <c r="W40" s="258">
        <v>1.6930645121023848E-6</v>
      </c>
      <c r="X40" s="258">
        <v>1.4475854457407318E-5</v>
      </c>
      <c r="Y40" s="258">
        <v>7.1806065324055855E-6</v>
      </c>
      <c r="Z40" s="258">
        <v>4.7750004806912128E-6</v>
      </c>
      <c r="AA40" s="258">
        <v>2.4899789328543197E-5</v>
      </c>
      <c r="AB40" s="258">
        <v>8.7691710276438313E-6</v>
      </c>
      <c r="AC40" s="258">
        <v>4.4120454955438057E-7</v>
      </c>
      <c r="AD40" s="258">
        <v>1.1840443265004082E-4</v>
      </c>
      <c r="AE40" s="258">
        <v>2.8664496365483541E-6</v>
      </c>
      <c r="AF40" s="258">
        <v>7.5824500908027812E-6</v>
      </c>
      <c r="AG40" s="258">
        <v>9.5497015502497796E-7</v>
      </c>
      <c r="AH40" s="258">
        <v>1.7334449972006735E-4</v>
      </c>
      <c r="AI40" s="258">
        <v>4.7524137930889077E-4</v>
      </c>
      <c r="AJ40" s="258">
        <v>1.774920928349223E-4</v>
      </c>
      <c r="AK40" s="258">
        <v>1.001342476162653</v>
      </c>
      <c r="AL40" s="258">
        <v>7.3179159118105165E-5</v>
      </c>
      <c r="AM40" s="258">
        <v>4.865179201226528E-5</v>
      </c>
      <c r="AN40" s="258">
        <v>1.5916884543171002E-4</v>
      </c>
      <c r="AO40" s="258">
        <v>1.0837006012154954E-5</v>
      </c>
      <c r="AP40" s="258">
        <v>3.8637992595480638E-5</v>
      </c>
      <c r="AQ40" s="258">
        <v>7.0863688335594944E-6</v>
      </c>
      <c r="AR40" s="258">
        <v>7.0754873213225544E-5</v>
      </c>
      <c r="AS40" s="258">
        <v>3.5391939270792858E-5</v>
      </c>
      <c r="AT40" s="258">
        <v>6.6323566095555396E-5</v>
      </c>
      <c r="AU40" s="258">
        <v>5.5906174726373293E-5</v>
      </c>
      <c r="AV40" s="258">
        <v>2.3751543130825396E-5</v>
      </c>
      <c r="AW40" s="258">
        <v>1.4231089871632186E-4</v>
      </c>
      <c r="AX40" s="258">
        <v>3.8137790694009912E-5</v>
      </c>
      <c r="AY40" s="258">
        <v>6.5497444639537469E-5</v>
      </c>
      <c r="AZ40" s="258">
        <v>2.0608549370763927E-5</v>
      </c>
      <c r="BA40" s="258">
        <v>2.3354511519597994E-5</v>
      </c>
      <c r="BB40" s="258">
        <v>6.5606995256152335E-5</v>
      </c>
      <c r="BC40" s="258">
        <v>1.9099376610584316E-5</v>
      </c>
      <c r="BD40" s="258">
        <v>1.871530677774428E-5</v>
      </c>
      <c r="BE40" s="258">
        <v>3.6329498765668405E-5</v>
      </c>
      <c r="BF40" s="258">
        <v>1.2842359011113816E-5</v>
      </c>
      <c r="BG40" s="258">
        <v>3.2127199071688773E-5</v>
      </c>
      <c r="BH40" s="258">
        <v>2.8289570445280435E-5</v>
      </c>
      <c r="BI40" s="258">
        <v>3.0321773075302826E-5</v>
      </c>
      <c r="BJ40" s="258">
        <v>3.2042411863053308E-5</v>
      </c>
      <c r="BK40" s="258">
        <v>9.0173953165546969E-7</v>
      </c>
      <c r="BL40" s="258">
        <v>9.3406643046919973E-5</v>
      </c>
      <c r="BM40" s="258">
        <v>1.6097349159372731E-4</v>
      </c>
      <c r="BN40" s="258">
        <v>1.4519313844745319E-4</v>
      </c>
      <c r="BO40" s="258">
        <v>2.0365699376696182E-4</v>
      </c>
      <c r="BP40" s="258">
        <v>5.9060097185838138E-6</v>
      </c>
      <c r="BQ40" s="258">
        <v>1.0720046470891602E-5</v>
      </c>
      <c r="BR40" s="258">
        <v>6.9705866102904142E-5</v>
      </c>
      <c r="BS40" s="258">
        <v>3.1020771219613704E-6</v>
      </c>
      <c r="BT40" s="258">
        <v>2.0689556462807887E-6</v>
      </c>
      <c r="BU40" s="258">
        <v>1.3380245375260711E-6</v>
      </c>
      <c r="BV40" s="258">
        <v>1.5839414679574856E-6</v>
      </c>
      <c r="BW40" s="258">
        <v>3.2710346446755096E-6</v>
      </c>
      <c r="BX40" s="258">
        <v>2.6652542755623401E-6</v>
      </c>
      <c r="BY40" s="258">
        <v>5.5447298578923482E-6</v>
      </c>
      <c r="BZ40" s="258">
        <v>7.9431426747745896E-7</v>
      </c>
      <c r="CA40" s="258">
        <v>5.4212416423872626E-6</v>
      </c>
      <c r="CB40" s="258">
        <v>8.9318656120451339E-7</v>
      </c>
      <c r="CC40" s="258">
        <v>0</v>
      </c>
      <c r="CD40" s="258">
        <v>1.4156159861089708E-6</v>
      </c>
      <c r="CE40" s="258">
        <v>3.156041728273366E-6</v>
      </c>
      <c r="CF40" s="258">
        <v>4.1142011778978378E-6</v>
      </c>
      <c r="CG40" s="258">
        <v>7.8814713338565135E-7</v>
      </c>
      <c r="CH40" s="258">
        <v>2.3784321434119348E-6</v>
      </c>
      <c r="CI40" s="258">
        <v>3.9189798977706572E-6</v>
      </c>
      <c r="CJ40" s="258">
        <v>6.4585535445548696E-7</v>
      </c>
      <c r="CK40" s="258">
        <v>2.1878984902676307E-6</v>
      </c>
      <c r="CL40" s="258">
        <v>2.3928716821030381E-6</v>
      </c>
      <c r="CM40" s="258">
        <v>3.0500947580348606E-6</v>
      </c>
      <c r="CN40" s="258">
        <v>1.6635114572215358E-5</v>
      </c>
      <c r="CO40" s="258">
        <v>4.1434279148578244E-6</v>
      </c>
      <c r="CP40" s="258">
        <v>2.126124686719606E-6</v>
      </c>
      <c r="CQ40" s="258">
        <v>2.9828544758899457E-6</v>
      </c>
      <c r="CR40" s="258">
        <v>2.1265743173583983E-6</v>
      </c>
      <c r="CS40" s="258">
        <v>1.801048560992535E-6</v>
      </c>
      <c r="CT40" s="258">
        <v>1.2342092581353312E-6</v>
      </c>
      <c r="CU40" s="258">
        <v>1.2766400432102864E-6</v>
      </c>
      <c r="CV40" s="258">
        <v>7.6928917935210081E-7</v>
      </c>
      <c r="CW40" s="258">
        <v>5.0275102197707505E-6</v>
      </c>
      <c r="CX40" s="258">
        <v>8.7187735973804469E-7</v>
      </c>
      <c r="CY40" s="258">
        <v>3.7112713515151124E-6</v>
      </c>
      <c r="CZ40" s="258">
        <v>2.3568112120866401E-6</v>
      </c>
      <c r="DA40" s="258">
        <v>3.1892507612492133E-6</v>
      </c>
      <c r="DB40" s="258">
        <v>9.058381856937384E-6</v>
      </c>
      <c r="DC40" s="258">
        <v>1.0808204577622681E-6</v>
      </c>
      <c r="DD40" s="258">
        <v>9.1805746895622518E-6</v>
      </c>
      <c r="DE40" s="258">
        <v>6.1748495381126425E-5</v>
      </c>
      <c r="DF40" s="259">
        <v>1.5740005705044755E-5</v>
      </c>
      <c r="DG40" s="272"/>
      <c r="DH40" s="260"/>
      <c r="DI40" s="3"/>
      <c r="DJ40" s="3"/>
      <c r="DK40" s="3"/>
      <c r="DL40" s="3"/>
      <c r="DM40" s="3"/>
      <c r="DN40" s="3"/>
      <c r="DO40" s="3"/>
      <c r="DP40" s="3"/>
      <c r="DQ40" s="3"/>
      <c r="DR40" s="260"/>
      <c r="DS40" s="260"/>
      <c r="DT40" s="260"/>
      <c r="DU40" s="260"/>
      <c r="DV40" s="260"/>
      <c r="DW40" s="260"/>
      <c r="DX40" s="260"/>
      <c r="DY40" s="260"/>
      <c r="DZ40" s="260"/>
      <c r="EA40" s="260"/>
      <c r="EB40" s="260"/>
      <c r="EC40" s="260"/>
      <c r="ED40" s="260"/>
      <c r="EE40" s="260"/>
      <c r="EF40" s="260"/>
      <c r="EG40" s="260"/>
      <c r="EH40" s="260"/>
      <c r="EI40" s="260"/>
      <c r="EJ40" s="260"/>
      <c r="EK40" s="260"/>
      <c r="EL40" s="260"/>
      <c r="EM40" s="260"/>
      <c r="EN40" s="260"/>
      <c r="EO40" s="260"/>
      <c r="EP40" s="260"/>
      <c r="EQ40" s="260"/>
      <c r="ER40" s="260"/>
      <c r="ES40" s="260"/>
      <c r="ET40" s="260"/>
      <c r="EU40" s="260"/>
      <c r="EV40" s="260"/>
      <c r="EW40" s="260"/>
      <c r="EX40" s="260"/>
      <c r="EY40" s="260"/>
      <c r="EZ40" s="260"/>
      <c r="FA40" s="260"/>
      <c r="FB40" s="260"/>
      <c r="FC40" s="260"/>
      <c r="FD40" s="260"/>
      <c r="FE40" s="260"/>
      <c r="FF40" s="260"/>
      <c r="FG40" s="260"/>
      <c r="FH40" s="260"/>
      <c r="FI40" s="260"/>
      <c r="FJ40" s="260"/>
      <c r="FK40" s="260"/>
      <c r="FL40" s="260"/>
      <c r="FM40" s="260"/>
      <c r="FN40" s="260"/>
      <c r="FO40" s="260"/>
    </row>
    <row r="41" spans="1:171" ht="19.899999999999999" customHeight="1">
      <c r="A41" s="261" t="s">
        <v>215</v>
      </c>
      <c r="B41" s="262" t="s">
        <v>214</v>
      </c>
      <c r="C41" s="263">
        <v>1.2589655345176544E-4</v>
      </c>
      <c r="D41" s="258">
        <v>4.3118740726361415E-5</v>
      </c>
      <c r="E41" s="258">
        <v>9.9716472907306609E-5</v>
      </c>
      <c r="F41" s="258">
        <v>2.4128472344930259E-5</v>
      </c>
      <c r="G41" s="258">
        <v>3.3993577425321761E-4</v>
      </c>
      <c r="H41" s="258">
        <v>0</v>
      </c>
      <c r="I41" s="258">
        <v>9.1540704198021382E-4</v>
      </c>
      <c r="J41" s="258">
        <v>5.1168796162995037E-5</v>
      </c>
      <c r="K41" s="258">
        <v>4.5612586755493727E-4</v>
      </c>
      <c r="L41" s="258">
        <v>1.8358649799892055E-5</v>
      </c>
      <c r="M41" s="258">
        <v>0</v>
      </c>
      <c r="N41" s="258">
        <v>1.2283856464397007E-4</v>
      </c>
      <c r="O41" s="258">
        <v>1.2819313814063174E-4</v>
      </c>
      <c r="P41" s="258">
        <v>1.6604353590645658E-4</v>
      </c>
      <c r="Q41" s="258">
        <v>9.8185610950974542E-3</v>
      </c>
      <c r="R41" s="258">
        <v>6.4163599643354653E-5</v>
      </c>
      <c r="S41" s="258">
        <v>5.6609327286288592E-5</v>
      </c>
      <c r="T41" s="258">
        <v>3.2670211576916242E-5</v>
      </c>
      <c r="U41" s="258">
        <v>5.2909353067531948E-5</v>
      </c>
      <c r="V41" s="258">
        <v>1.8758447645434478E-4</v>
      </c>
      <c r="W41" s="258">
        <v>3.211217905072575E-5</v>
      </c>
      <c r="X41" s="258">
        <v>9.8327456574241382E-5</v>
      </c>
      <c r="Y41" s="258">
        <v>6.8306580322950264E-5</v>
      </c>
      <c r="Z41" s="258">
        <v>8.0179183523695853E-5</v>
      </c>
      <c r="AA41" s="258">
        <v>2.003747960403851E-4</v>
      </c>
      <c r="AB41" s="258">
        <v>1.3706521048070523E-4</v>
      </c>
      <c r="AC41" s="258">
        <v>8.8722878531245651E-6</v>
      </c>
      <c r="AD41" s="258">
        <v>4.3229214111615484E-5</v>
      </c>
      <c r="AE41" s="258">
        <v>4.817558721974802E-4</v>
      </c>
      <c r="AF41" s="258">
        <v>2.3358848815101872E-3</v>
      </c>
      <c r="AG41" s="258">
        <v>1.4278186597983968E-4</v>
      </c>
      <c r="AH41" s="258">
        <v>1.4324853840974326E-4</v>
      </c>
      <c r="AI41" s="258">
        <v>2.0652054383686041E-3</v>
      </c>
      <c r="AJ41" s="258">
        <v>2.5426638123018632E-4</v>
      </c>
      <c r="AK41" s="258">
        <v>3.4621656590831125E-4</v>
      </c>
      <c r="AL41" s="258">
        <v>1.4702675306248263</v>
      </c>
      <c r="AM41" s="258">
        <v>0.72163071715180593</v>
      </c>
      <c r="AN41" s="258">
        <v>0.19664645287572119</v>
      </c>
      <c r="AO41" s="258">
        <v>0.14922259615286376</v>
      </c>
      <c r="AP41" s="258">
        <v>1.3610687692508481E-4</v>
      </c>
      <c r="AQ41" s="258">
        <v>4.5212722717092652E-4</v>
      </c>
      <c r="AR41" s="258">
        <v>4.6008481132861656E-2</v>
      </c>
      <c r="AS41" s="258">
        <v>4.1492156092640189E-2</v>
      </c>
      <c r="AT41" s="258">
        <v>1.6405227181806398E-2</v>
      </c>
      <c r="AU41" s="258">
        <v>1.4319729461718932E-2</v>
      </c>
      <c r="AV41" s="258">
        <v>4.3381404749228344E-3</v>
      </c>
      <c r="AW41" s="258">
        <v>2.1535660646144171E-4</v>
      </c>
      <c r="AX41" s="258">
        <v>1.9513652612232434E-3</v>
      </c>
      <c r="AY41" s="258">
        <v>1.1767922592318484E-2</v>
      </c>
      <c r="AZ41" s="258">
        <v>9.5345551314347937E-3</v>
      </c>
      <c r="BA41" s="258">
        <v>1.5049823385135856E-3</v>
      </c>
      <c r="BB41" s="258">
        <v>7.943614620709848E-3</v>
      </c>
      <c r="BC41" s="258">
        <v>1.8222063228330878E-3</v>
      </c>
      <c r="BD41" s="258">
        <v>1.2326755519090598E-3</v>
      </c>
      <c r="BE41" s="258">
        <v>1.0659019821687547E-2</v>
      </c>
      <c r="BF41" s="258">
        <v>1.5844211732118835E-2</v>
      </c>
      <c r="BG41" s="258">
        <v>7.8012605189339765E-3</v>
      </c>
      <c r="BH41" s="258">
        <v>3.8907457415742815E-2</v>
      </c>
      <c r="BI41" s="258">
        <v>1.0361200193237366E-2</v>
      </c>
      <c r="BJ41" s="258">
        <v>1.6659050036010562E-3</v>
      </c>
      <c r="BK41" s="258">
        <v>4.7774668590892469E-5</v>
      </c>
      <c r="BL41" s="258">
        <v>6.0484112861084087E-3</v>
      </c>
      <c r="BM41" s="258">
        <v>4.4508847839887528E-3</v>
      </c>
      <c r="BN41" s="258">
        <v>5.6781979793882262E-3</v>
      </c>
      <c r="BO41" s="258">
        <v>9.7994000203944186E-3</v>
      </c>
      <c r="BP41" s="258">
        <v>1.2370816065979844E-4</v>
      </c>
      <c r="BQ41" s="258">
        <v>2.7078946630234782E-4</v>
      </c>
      <c r="BR41" s="258">
        <v>3.0704037087321849E-4</v>
      </c>
      <c r="BS41" s="258">
        <v>8.5605757753648922E-5</v>
      </c>
      <c r="BT41" s="258">
        <v>5.9323210000865914E-5</v>
      </c>
      <c r="BU41" s="258">
        <v>4.0671819352087511E-5</v>
      </c>
      <c r="BV41" s="258">
        <v>4.4272462072468374E-5</v>
      </c>
      <c r="BW41" s="258">
        <v>9.6298480720609524E-5</v>
      </c>
      <c r="BX41" s="258">
        <v>7.6380684526894908E-5</v>
      </c>
      <c r="BY41" s="258">
        <v>3.9055919436441959E-4</v>
      </c>
      <c r="BZ41" s="258">
        <v>6.5628015776657801E-5</v>
      </c>
      <c r="CA41" s="258">
        <v>3.4625920106336964E-4</v>
      </c>
      <c r="CB41" s="258">
        <v>1.8655647034877831E-4</v>
      </c>
      <c r="CC41" s="258">
        <v>0</v>
      </c>
      <c r="CD41" s="258">
        <v>8.3191809308815761E-5</v>
      </c>
      <c r="CE41" s="258">
        <v>1.1735072863373929E-4</v>
      </c>
      <c r="CF41" s="258">
        <v>1.1764346057346485E-3</v>
      </c>
      <c r="CG41" s="258">
        <v>2.1401993834082573E-5</v>
      </c>
      <c r="CH41" s="258">
        <v>6.8654783234246974E-5</v>
      </c>
      <c r="CI41" s="258">
        <v>1.0886738153220619E-4</v>
      </c>
      <c r="CJ41" s="258">
        <v>3.2777495911651257E-5</v>
      </c>
      <c r="CK41" s="258">
        <v>6.7917546086395552E-5</v>
      </c>
      <c r="CL41" s="258">
        <v>3.7718355233861526E-5</v>
      </c>
      <c r="CM41" s="258">
        <v>1.2912051400702077E-4</v>
      </c>
      <c r="CN41" s="258">
        <v>7.9848079565413772E-5</v>
      </c>
      <c r="CO41" s="258">
        <v>6.1834487839586562E-5</v>
      </c>
      <c r="CP41" s="258">
        <v>4.7890855035254266E-5</v>
      </c>
      <c r="CQ41" s="258">
        <v>6.4664483509496766E-5</v>
      </c>
      <c r="CR41" s="258">
        <v>6.7156323059006134E-5</v>
      </c>
      <c r="CS41" s="258">
        <v>3.98162456208018E-5</v>
      </c>
      <c r="CT41" s="258">
        <v>6.8220802658511671E-5</v>
      </c>
      <c r="CU41" s="258">
        <v>1.0674486850208205E-4</v>
      </c>
      <c r="CV41" s="258">
        <v>1.9419110547452148E-5</v>
      </c>
      <c r="CW41" s="258">
        <v>7.6392808684300803E-4</v>
      </c>
      <c r="CX41" s="258">
        <v>3.0257484014642143E-5</v>
      </c>
      <c r="CY41" s="258">
        <v>1.0004229480271226E-4</v>
      </c>
      <c r="CZ41" s="258">
        <v>6.5509956873109108E-5</v>
      </c>
      <c r="DA41" s="258">
        <v>7.8034146667619502E-5</v>
      </c>
      <c r="DB41" s="258">
        <v>6.8052290612301562E-5</v>
      </c>
      <c r="DC41" s="258">
        <v>2.6405216178860361E-5</v>
      </c>
      <c r="DD41" s="258">
        <v>1.1949292953189514E-4</v>
      </c>
      <c r="DE41" s="258">
        <v>7.2102270414014106E-5</v>
      </c>
      <c r="DF41" s="259">
        <v>7.3853810732541077E-4</v>
      </c>
      <c r="DG41" s="272"/>
      <c r="DH41" s="260"/>
      <c r="DI41" s="3"/>
      <c r="DJ41" s="3"/>
      <c r="DK41" s="3"/>
      <c r="DL41" s="3"/>
      <c r="DM41" s="3"/>
      <c r="DN41" s="3"/>
      <c r="DO41" s="3"/>
      <c r="DP41" s="3"/>
      <c r="DQ41" s="3"/>
      <c r="DR41" s="260"/>
      <c r="DS41" s="260"/>
      <c r="DT41" s="260"/>
      <c r="DU41" s="260"/>
      <c r="DV41" s="260"/>
      <c r="DW41" s="260"/>
      <c r="DX41" s="260"/>
      <c r="DY41" s="260"/>
      <c r="DZ41" s="260"/>
      <c r="EA41" s="260"/>
      <c r="EB41" s="260"/>
      <c r="EC41" s="260"/>
      <c r="ED41" s="260"/>
      <c r="EE41" s="260"/>
      <c r="EF41" s="260"/>
      <c r="EG41" s="260"/>
      <c r="EH41" s="260"/>
      <c r="EI41" s="260"/>
      <c r="EJ41" s="260"/>
      <c r="EK41" s="260"/>
      <c r="EL41" s="260"/>
      <c r="EM41" s="260"/>
      <c r="EN41" s="260"/>
      <c r="EO41" s="260"/>
      <c r="EP41" s="260"/>
      <c r="EQ41" s="260"/>
      <c r="ER41" s="260"/>
      <c r="ES41" s="260"/>
      <c r="ET41" s="260"/>
      <c r="EU41" s="260"/>
      <c r="EV41" s="260"/>
      <c r="EW41" s="260"/>
      <c r="EX41" s="260"/>
      <c r="EY41" s="260"/>
      <c r="EZ41" s="260"/>
      <c r="FA41" s="260"/>
      <c r="FB41" s="260"/>
      <c r="FC41" s="260"/>
      <c r="FD41" s="260"/>
      <c r="FE41" s="260"/>
      <c r="FF41" s="260"/>
      <c r="FG41" s="260"/>
      <c r="FH41" s="260"/>
      <c r="FI41" s="260"/>
      <c r="FJ41" s="260"/>
      <c r="FK41" s="260"/>
      <c r="FL41" s="260"/>
      <c r="FM41" s="260"/>
      <c r="FN41" s="260"/>
      <c r="FO41" s="260"/>
    </row>
    <row r="42" spans="1:171" ht="19.899999999999999" customHeight="1">
      <c r="A42" s="261" t="s">
        <v>213</v>
      </c>
      <c r="B42" s="262" t="s">
        <v>212</v>
      </c>
      <c r="C42" s="263">
        <v>1.9035127617981806E-4</v>
      </c>
      <c r="D42" s="258">
        <v>6.6610128387611321E-5</v>
      </c>
      <c r="E42" s="258">
        <v>1.5193382637654967E-4</v>
      </c>
      <c r="F42" s="258">
        <v>3.6393821864689926E-5</v>
      </c>
      <c r="G42" s="258">
        <v>4.9285009299838522E-4</v>
      </c>
      <c r="H42" s="258">
        <v>0</v>
      </c>
      <c r="I42" s="258">
        <v>1.3601701787186408E-3</v>
      </c>
      <c r="J42" s="258">
        <v>7.7834557247554389E-5</v>
      </c>
      <c r="K42" s="258">
        <v>6.939532874396272E-4</v>
      </c>
      <c r="L42" s="258">
        <v>2.7982083092486987E-5</v>
      </c>
      <c r="M42" s="258">
        <v>0</v>
      </c>
      <c r="N42" s="258">
        <v>1.8578063801417567E-4</v>
      </c>
      <c r="O42" s="258">
        <v>1.915781765301998E-4</v>
      </c>
      <c r="P42" s="258">
        <v>2.4842847019715403E-4</v>
      </c>
      <c r="Q42" s="258">
        <v>1.4289802321671237E-2</v>
      </c>
      <c r="R42" s="258">
        <v>9.9678065909850484E-5</v>
      </c>
      <c r="S42" s="258">
        <v>8.7390560925714231E-5</v>
      </c>
      <c r="T42" s="258">
        <v>5.0027589090140554E-5</v>
      </c>
      <c r="U42" s="258">
        <v>8.0935670940926729E-5</v>
      </c>
      <c r="V42" s="258">
        <v>2.4280319577271958E-4</v>
      </c>
      <c r="W42" s="258">
        <v>4.9902841431286061E-5</v>
      </c>
      <c r="X42" s="258">
        <v>1.5152675341552186E-4</v>
      </c>
      <c r="Y42" s="258">
        <v>1.0618769188481091E-4</v>
      </c>
      <c r="Z42" s="258">
        <v>1.2472847683869332E-4</v>
      </c>
      <c r="AA42" s="258">
        <v>3.0475181981821437E-4</v>
      </c>
      <c r="AB42" s="258">
        <v>2.0676870746211341E-4</v>
      </c>
      <c r="AC42" s="258">
        <v>1.3556823137308943E-5</v>
      </c>
      <c r="AD42" s="258">
        <v>6.6398642454003988E-5</v>
      </c>
      <c r="AE42" s="258">
        <v>7.1569725501776824E-4</v>
      </c>
      <c r="AF42" s="258">
        <v>3.468800330596209E-3</v>
      </c>
      <c r="AG42" s="258">
        <v>2.1147923755210094E-4</v>
      </c>
      <c r="AH42" s="258">
        <v>2.1752033707084914E-4</v>
      </c>
      <c r="AI42" s="258">
        <v>3.0476530365069294E-3</v>
      </c>
      <c r="AJ42" s="258">
        <v>3.2660710180067377E-4</v>
      </c>
      <c r="AK42" s="258">
        <v>4.9820602675596263E-4</v>
      </c>
      <c r="AL42" s="258">
        <v>7.9812199989495031E-5</v>
      </c>
      <c r="AM42" s="258">
        <v>1.0666569754086068</v>
      </c>
      <c r="AN42" s="258">
        <v>4.2086137420422054E-2</v>
      </c>
      <c r="AO42" s="258">
        <v>0.2101648309586126</v>
      </c>
      <c r="AP42" s="258">
        <v>2.0335803577122461E-4</v>
      </c>
      <c r="AQ42" s="258">
        <v>6.7109030380490284E-4</v>
      </c>
      <c r="AR42" s="258">
        <v>6.7694886309558638E-2</v>
      </c>
      <c r="AS42" s="258">
        <v>6.3151590016475592E-2</v>
      </c>
      <c r="AT42" s="258">
        <v>2.3824527964523723E-2</v>
      </c>
      <c r="AU42" s="258">
        <v>2.142472132729684E-2</v>
      </c>
      <c r="AV42" s="258">
        <v>6.8968137124710473E-3</v>
      </c>
      <c r="AW42" s="258">
        <v>3.2211252325776041E-4</v>
      </c>
      <c r="AX42" s="258">
        <v>2.8628441470021815E-3</v>
      </c>
      <c r="AY42" s="258">
        <v>1.7453002538623839E-2</v>
      </c>
      <c r="AZ42" s="258">
        <v>1.4663808998838358E-2</v>
      </c>
      <c r="BA42" s="258">
        <v>2.1630140996946661E-3</v>
      </c>
      <c r="BB42" s="258">
        <v>1.2372950906829537E-2</v>
      </c>
      <c r="BC42" s="258">
        <v>3.0453782342362732E-3</v>
      </c>
      <c r="BD42" s="258">
        <v>1.7973886994822681E-3</v>
      </c>
      <c r="BE42" s="258">
        <v>1.5858644964532258E-2</v>
      </c>
      <c r="BF42" s="258">
        <v>2.4304429409416791E-2</v>
      </c>
      <c r="BG42" s="258">
        <v>1.1042315141035684E-2</v>
      </c>
      <c r="BH42" s="258">
        <v>5.6119422426966034E-2</v>
      </c>
      <c r="BI42" s="258">
        <v>1.6022864722729402E-2</v>
      </c>
      <c r="BJ42" s="258">
        <v>2.4864791777154294E-3</v>
      </c>
      <c r="BK42" s="258">
        <v>7.197544197814572E-5</v>
      </c>
      <c r="BL42" s="258">
        <v>8.9357643691137557E-3</v>
      </c>
      <c r="BM42" s="258">
        <v>7.0596821359699595E-3</v>
      </c>
      <c r="BN42" s="258">
        <v>8.5247339135803759E-3</v>
      </c>
      <c r="BO42" s="258">
        <v>1.4371193236584543E-2</v>
      </c>
      <c r="BP42" s="258">
        <v>1.9282812657512514E-4</v>
      </c>
      <c r="BQ42" s="258">
        <v>4.2743184791164084E-4</v>
      </c>
      <c r="BR42" s="258">
        <v>4.7848627296181447E-4</v>
      </c>
      <c r="BS42" s="258">
        <v>1.3030335709955329E-4</v>
      </c>
      <c r="BT42" s="258">
        <v>9.1159450488578636E-5</v>
      </c>
      <c r="BU42" s="258">
        <v>6.244038856246407E-5</v>
      </c>
      <c r="BV42" s="258">
        <v>6.8837558183759839E-5</v>
      </c>
      <c r="BW42" s="258">
        <v>1.5126602602832061E-4</v>
      </c>
      <c r="BX42" s="258">
        <v>1.2078958540400324E-4</v>
      </c>
      <c r="BY42" s="258">
        <v>6.0691239668435326E-4</v>
      </c>
      <c r="BZ42" s="258">
        <v>9.8259749846928631E-5</v>
      </c>
      <c r="CA42" s="258">
        <v>5.2169334605771151E-4</v>
      </c>
      <c r="CB42" s="258">
        <v>2.741013655978729E-4</v>
      </c>
      <c r="CC42" s="258">
        <v>0</v>
      </c>
      <c r="CD42" s="258">
        <v>1.2588617520116845E-4</v>
      </c>
      <c r="CE42" s="258">
        <v>1.8160763923638501E-4</v>
      </c>
      <c r="CF42" s="258">
        <v>1.7505574255121028E-3</v>
      </c>
      <c r="CG42" s="258">
        <v>3.2957841661641976E-5</v>
      </c>
      <c r="CH42" s="258">
        <v>1.0594585492787814E-4</v>
      </c>
      <c r="CI42" s="258">
        <v>1.7037435730749356E-4</v>
      </c>
      <c r="CJ42" s="258">
        <v>4.9368376548032364E-5</v>
      </c>
      <c r="CK42" s="258">
        <v>1.0523001607965285E-4</v>
      </c>
      <c r="CL42" s="258">
        <v>5.7546112785677927E-5</v>
      </c>
      <c r="CM42" s="258">
        <v>1.9831160267000822E-4</v>
      </c>
      <c r="CN42" s="258">
        <v>1.2418420193516689E-4</v>
      </c>
      <c r="CO42" s="258">
        <v>9.4462085024783998E-5</v>
      </c>
      <c r="CP42" s="258">
        <v>7.4266715998737198E-5</v>
      </c>
      <c r="CQ42" s="258">
        <v>9.9145793875918915E-5</v>
      </c>
      <c r="CR42" s="258">
        <v>1.0263609389933004E-4</v>
      </c>
      <c r="CS42" s="258">
        <v>6.0913584586514061E-5</v>
      </c>
      <c r="CT42" s="258">
        <v>1.0219119019249791E-4</v>
      </c>
      <c r="CU42" s="258">
        <v>1.5942925836956911E-4</v>
      </c>
      <c r="CV42" s="258">
        <v>2.9839798176582354E-5</v>
      </c>
      <c r="CW42" s="258">
        <v>1.1246079506675812E-3</v>
      </c>
      <c r="CX42" s="258">
        <v>4.6151399197939576E-5</v>
      </c>
      <c r="CY42" s="258">
        <v>1.5138251188368101E-4</v>
      </c>
      <c r="CZ42" s="258">
        <v>9.9489103138096529E-5</v>
      </c>
      <c r="DA42" s="258">
        <v>1.1945334461616232E-4</v>
      </c>
      <c r="DB42" s="258">
        <v>1.0482315130677873E-4</v>
      </c>
      <c r="DC42" s="258">
        <v>4.0716376167974605E-5</v>
      </c>
      <c r="DD42" s="258">
        <v>1.7206082573536317E-4</v>
      </c>
      <c r="DE42" s="258">
        <v>1.0946266678546405E-4</v>
      </c>
      <c r="DF42" s="259">
        <v>1.0914663784326625E-3</v>
      </c>
      <c r="DG42" s="272"/>
      <c r="DH42" s="260"/>
      <c r="DI42" s="3"/>
      <c r="DJ42" s="3"/>
      <c r="DK42" s="3"/>
      <c r="DL42" s="3"/>
      <c r="DM42" s="3"/>
      <c r="DN42" s="3"/>
      <c r="DO42" s="3"/>
      <c r="DP42" s="3"/>
      <c r="DQ42" s="3"/>
      <c r="DR42" s="260"/>
      <c r="DS42" s="260"/>
      <c r="DT42" s="260"/>
      <c r="DU42" s="260"/>
      <c r="DV42" s="260"/>
      <c r="DW42" s="260"/>
      <c r="DX42" s="260"/>
      <c r="DY42" s="260"/>
      <c r="DZ42" s="260"/>
      <c r="EA42" s="260"/>
      <c r="EB42" s="260"/>
      <c r="EC42" s="260"/>
      <c r="ED42" s="260"/>
      <c r="EE42" s="260"/>
      <c r="EF42" s="260"/>
      <c r="EG42" s="260"/>
      <c r="EH42" s="260"/>
      <c r="EI42" s="260"/>
      <c r="EJ42" s="260"/>
      <c r="EK42" s="260"/>
      <c r="EL42" s="260"/>
      <c r="EM42" s="260"/>
      <c r="EN42" s="260"/>
      <c r="EO42" s="260"/>
      <c r="EP42" s="260"/>
      <c r="EQ42" s="260"/>
      <c r="ER42" s="260"/>
      <c r="ES42" s="260"/>
      <c r="ET42" s="260"/>
      <c r="EU42" s="260"/>
      <c r="EV42" s="260"/>
      <c r="EW42" s="260"/>
      <c r="EX42" s="260"/>
      <c r="EY42" s="260"/>
      <c r="EZ42" s="260"/>
      <c r="FA42" s="260"/>
      <c r="FB42" s="260"/>
      <c r="FC42" s="260"/>
      <c r="FD42" s="260"/>
      <c r="FE42" s="260"/>
      <c r="FF42" s="260"/>
      <c r="FG42" s="260"/>
      <c r="FH42" s="260"/>
      <c r="FI42" s="260"/>
      <c r="FJ42" s="260"/>
      <c r="FK42" s="260"/>
      <c r="FL42" s="260"/>
      <c r="FM42" s="260"/>
      <c r="FN42" s="260"/>
      <c r="FO42" s="260"/>
    </row>
    <row r="43" spans="1:171" ht="19.899999999999999" customHeight="1">
      <c r="A43" s="261" t="s">
        <v>211</v>
      </c>
      <c r="B43" s="262" t="s">
        <v>210</v>
      </c>
      <c r="C43" s="263">
        <v>4.9529842058326809E-6</v>
      </c>
      <c r="D43" s="258">
        <v>2.1765933831925156E-6</v>
      </c>
      <c r="E43" s="258">
        <v>1.0246900806311698E-5</v>
      </c>
      <c r="F43" s="258">
        <v>1.7870712522679266E-6</v>
      </c>
      <c r="G43" s="258">
        <v>2.4224252199911031E-5</v>
      </c>
      <c r="H43" s="258">
        <v>0</v>
      </c>
      <c r="I43" s="258">
        <v>1.1609600258000403E-5</v>
      </c>
      <c r="J43" s="258">
        <v>1.6359913974951929E-6</v>
      </c>
      <c r="K43" s="258">
        <v>5.2611624297741133E-6</v>
      </c>
      <c r="L43" s="258">
        <v>8.3179850580259167E-7</v>
      </c>
      <c r="M43" s="258">
        <v>0</v>
      </c>
      <c r="N43" s="258">
        <v>3.0092223922231773E-6</v>
      </c>
      <c r="O43" s="258">
        <v>1.6277976257673399E-6</v>
      </c>
      <c r="P43" s="258">
        <v>2.4488806097244286E-6</v>
      </c>
      <c r="Q43" s="258">
        <v>8.5463867500416152E-5</v>
      </c>
      <c r="R43" s="258">
        <v>2.022137988213544E-6</v>
      </c>
      <c r="S43" s="258">
        <v>1.554871655078393E-6</v>
      </c>
      <c r="T43" s="258">
        <v>1.2695915271383552E-6</v>
      </c>
      <c r="U43" s="258">
        <v>2.8770496475730135E-6</v>
      </c>
      <c r="V43" s="258">
        <v>5.23590277742809E-6</v>
      </c>
      <c r="W43" s="258">
        <v>1.2913371368057795E-6</v>
      </c>
      <c r="X43" s="258">
        <v>4.3352539456194749E-6</v>
      </c>
      <c r="Y43" s="258">
        <v>2.1601946109437842E-6</v>
      </c>
      <c r="Z43" s="258">
        <v>2.266614291138048E-6</v>
      </c>
      <c r="AA43" s="258">
        <v>3.1541555749936334E-6</v>
      </c>
      <c r="AB43" s="258">
        <v>2.2408667641132836E-6</v>
      </c>
      <c r="AC43" s="258">
        <v>4.5347064935131117E-7</v>
      </c>
      <c r="AD43" s="258">
        <v>1.968498390204997E-6</v>
      </c>
      <c r="AE43" s="258">
        <v>3.6144234107104485E-6</v>
      </c>
      <c r="AF43" s="258">
        <v>6.246438068568806E-6</v>
      </c>
      <c r="AG43" s="258">
        <v>2.405921604031894E-5</v>
      </c>
      <c r="AH43" s="258">
        <v>5.7193694499619146E-6</v>
      </c>
      <c r="AI43" s="258">
        <v>1.2650864718394226E-5</v>
      </c>
      <c r="AJ43" s="258">
        <v>2.1355729790932833E-4</v>
      </c>
      <c r="AK43" s="258">
        <v>7.4164678694774809E-5</v>
      </c>
      <c r="AL43" s="258">
        <v>1.7828143861495479E-6</v>
      </c>
      <c r="AM43" s="258">
        <v>2.4614862331522017E-6</v>
      </c>
      <c r="AN43" s="258">
        <v>1.0009577227315105</v>
      </c>
      <c r="AO43" s="258">
        <v>1.6724584408505476E-6</v>
      </c>
      <c r="AP43" s="258">
        <v>1.1571266909234694E-6</v>
      </c>
      <c r="AQ43" s="258">
        <v>1.8898099497135317E-6</v>
      </c>
      <c r="AR43" s="258">
        <v>2.0036885764443562E-3</v>
      </c>
      <c r="AS43" s="258">
        <v>3.3647973633584575E-4</v>
      </c>
      <c r="AT43" s="258">
        <v>4.0846480809177271E-3</v>
      </c>
      <c r="AU43" s="258">
        <v>3.2671407937063003E-3</v>
      </c>
      <c r="AV43" s="258">
        <v>7.1987295505561791E-4</v>
      </c>
      <c r="AW43" s="258">
        <v>5.48621404408858E-6</v>
      </c>
      <c r="AX43" s="258">
        <v>4.986745804554045E-5</v>
      </c>
      <c r="AY43" s="258">
        <v>1.667338205264737E-3</v>
      </c>
      <c r="AZ43" s="258">
        <v>1.6288737466023051E-4</v>
      </c>
      <c r="BA43" s="258">
        <v>2.8795076097969861E-4</v>
      </c>
      <c r="BB43" s="258">
        <v>1.6390618587234539E-4</v>
      </c>
      <c r="BC43" s="258">
        <v>4.8580363964367907E-5</v>
      </c>
      <c r="BD43" s="258">
        <v>1.9140474381824297E-4</v>
      </c>
      <c r="BE43" s="258">
        <v>4.9211320870396727E-4</v>
      </c>
      <c r="BF43" s="258">
        <v>4.5216168801303237E-4</v>
      </c>
      <c r="BG43" s="258">
        <v>3.2807901116644884E-3</v>
      </c>
      <c r="BH43" s="258">
        <v>2.9296398926583838E-3</v>
      </c>
      <c r="BI43" s="258">
        <v>1.4731233469267133E-3</v>
      </c>
      <c r="BJ43" s="258">
        <v>1.1671166255276276E-4</v>
      </c>
      <c r="BK43" s="258">
        <v>3.3675818893269793E-6</v>
      </c>
      <c r="BL43" s="258">
        <v>4.6041471291846764E-5</v>
      </c>
      <c r="BM43" s="258">
        <v>4.7131450913442449E-5</v>
      </c>
      <c r="BN43" s="258">
        <v>1.1181796988291453E-4</v>
      </c>
      <c r="BO43" s="258">
        <v>9.9221196003029485E-4</v>
      </c>
      <c r="BP43" s="258">
        <v>5.5401506268257531E-6</v>
      </c>
      <c r="BQ43" s="258">
        <v>3.902398810555772E-6</v>
      </c>
      <c r="BR43" s="258">
        <v>1.6202620474475566E-5</v>
      </c>
      <c r="BS43" s="258">
        <v>5.6360893419310657E-6</v>
      </c>
      <c r="BT43" s="258">
        <v>1.9542620370901483E-6</v>
      </c>
      <c r="BU43" s="258">
        <v>1.8143123626296291E-6</v>
      </c>
      <c r="BV43" s="258">
        <v>1.3483796872270783E-6</v>
      </c>
      <c r="BW43" s="258">
        <v>1.6841197605392455E-6</v>
      </c>
      <c r="BX43" s="258">
        <v>8.9847347294149392E-7</v>
      </c>
      <c r="BY43" s="258">
        <v>4.0846536451540411E-5</v>
      </c>
      <c r="BZ43" s="258">
        <v>4.9253971755852819E-6</v>
      </c>
      <c r="CA43" s="258">
        <v>2.9002333941589358E-5</v>
      </c>
      <c r="CB43" s="258">
        <v>8.5395284169070621E-6</v>
      </c>
      <c r="CC43" s="258">
        <v>0</v>
      </c>
      <c r="CD43" s="258">
        <v>2.526001120082002E-6</v>
      </c>
      <c r="CE43" s="258">
        <v>2.9043249351983847E-6</v>
      </c>
      <c r="CF43" s="258">
        <v>4.5662405992547325E-6</v>
      </c>
      <c r="CG43" s="258">
        <v>1.1455769088366294E-6</v>
      </c>
      <c r="CH43" s="258">
        <v>2.7749293923925661E-6</v>
      </c>
      <c r="CI43" s="258">
        <v>3.5083479500129897E-6</v>
      </c>
      <c r="CJ43" s="258">
        <v>2.9842741521793552E-6</v>
      </c>
      <c r="CK43" s="258">
        <v>2.3719394053436169E-6</v>
      </c>
      <c r="CL43" s="258">
        <v>1.9347080368721896E-6</v>
      </c>
      <c r="CM43" s="258">
        <v>8.0067728679814843E-6</v>
      </c>
      <c r="CN43" s="258">
        <v>2.4139995596762689E-6</v>
      </c>
      <c r="CO43" s="258">
        <v>3.687788774506044E-6</v>
      </c>
      <c r="CP43" s="258">
        <v>3.4304067447487243E-6</v>
      </c>
      <c r="CQ43" s="258">
        <v>4.7393702969894587E-6</v>
      </c>
      <c r="CR43" s="258">
        <v>4.1845832312581718E-6</v>
      </c>
      <c r="CS43" s="258">
        <v>2.8660474859458397E-6</v>
      </c>
      <c r="CT43" s="258">
        <v>3.046619548399124E-6</v>
      </c>
      <c r="CU43" s="258">
        <v>1.4861105089151933E-5</v>
      </c>
      <c r="CV43" s="258">
        <v>1.0487131707924729E-6</v>
      </c>
      <c r="CW43" s="258">
        <v>1.4712074025897848E-4</v>
      </c>
      <c r="CX43" s="258">
        <v>1.7617150029710856E-6</v>
      </c>
      <c r="CY43" s="258">
        <v>6.303359289162475E-6</v>
      </c>
      <c r="CZ43" s="258">
        <v>4.5656071991483751E-6</v>
      </c>
      <c r="DA43" s="258">
        <v>2.7815327604690777E-6</v>
      </c>
      <c r="DB43" s="258">
        <v>3.5523306140856678E-6</v>
      </c>
      <c r="DC43" s="258">
        <v>2.0309700831255889E-6</v>
      </c>
      <c r="DD43" s="258">
        <v>6.0005316907019048E-6</v>
      </c>
      <c r="DE43" s="258">
        <v>8.3096303073776157E-6</v>
      </c>
      <c r="DF43" s="259">
        <v>3.2282871175912652E-5</v>
      </c>
      <c r="DG43" s="272"/>
      <c r="DH43" s="260"/>
      <c r="DI43" s="3"/>
      <c r="DJ43" s="3"/>
      <c r="DK43" s="3"/>
      <c r="DL43" s="3"/>
      <c r="DM43" s="3"/>
      <c r="DN43" s="3"/>
      <c r="DO43" s="3"/>
      <c r="DP43" s="3"/>
      <c r="DQ43" s="3"/>
      <c r="DR43" s="260"/>
      <c r="DS43" s="260"/>
      <c r="DT43" s="260"/>
      <c r="DU43" s="260"/>
      <c r="DV43" s="260"/>
      <c r="DW43" s="260"/>
      <c r="DX43" s="260"/>
      <c r="DY43" s="260"/>
      <c r="DZ43" s="260"/>
      <c r="EA43" s="260"/>
      <c r="EB43" s="260"/>
      <c r="EC43" s="260"/>
      <c r="ED43" s="260"/>
      <c r="EE43" s="260"/>
      <c r="EF43" s="260"/>
      <c r="EG43" s="260"/>
      <c r="EH43" s="260"/>
      <c r="EI43" s="260"/>
      <c r="EJ43" s="260"/>
      <c r="EK43" s="260"/>
      <c r="EL43" s="260"/>
      <c r="EM43" s="260"/>
      <c r="EN43" s="260"/>
      <c r="EO43" s="260"/>
      <c r="EP43" s="260"/>
      <c r="EQ43" s="260"/>
      <c r="ER43" s="260"/>
      <c r="ES43" s="260"/>
      <c r="ET43" s="260"/>
      <c r="EU43" s="260"/>
      <c r="EV43" s="260"/>
      <c r="EW43" s="260"/>
      <c r="EX43" s="260"/>
      <c r="EY43" s="260"/>
      <c r="EZ43" s="260"/>
      <c r="FA43" s="260"/>
      <c r="FB43" s="260"/>
      <c r="FC43" s="260"/>
      <c r="FD43" s="260"/>
      <c r="FE43" s="260"/>
      <c r="FF43" s="260"/>
      <c r="FG43" s="260"/>
      <c r="FH43" s="260"/>
      <c r="FI43" s="260"/>
      <c r="FJ43" s="260"/>
      <c r="FK43" s="260"/>
      <c r="FL43" s="260"/>
      <c r="FM43" s="260"/>
      <c r="FN43" s="260"/>
      <c r="FO43" s="260"/>
    </row>
    <row r="44" spans="1:171" ht="19.899999999999999" customHeight="1">
      <c r="A44" s="261" t="s">
        <v>209</v>
      </c>
      <c r="B44" s="262" t="s">
        <v>208</v>
      </c>
      <c r="C44" s="263">
        <v>5.2681784283641482E-5</v>
      </c>
      <c r="D44" s="258">
        <v>1.8932964678435581E-5</v>
      </c>
      <c r="E44" s="258">
        <v>6.0255036945899321E-5</v>
      </c>
      <c r="F44" s="258">
        <v>1.529097684606051E-5</v>
      </c>
      <c r="G44" s="258">
        <v>1.7518983859015299E-4</v>
      </c>
      <c r="H44" s="258">
        <v>0</v>
      </c>
      <c r="I44" s="258">
        <v>1.10493205236272E-4</v>
      </c>
      <c r="J44" s="258">
        <v>3.1570764582845845E-5</v>
      </c>
      <c r="K44" s="258">
        <v>3.1963190389026246E-4</v>
      </c>
      <c r="L44" s="258">
        <v>9.2677978341021623E-6</v>
      </c>
      <c r="M44" s="258">
        <v>0</v>
      </c>
      <c r="N44" s="258">
        <v>2.8660318168101911E-5</v>
      </c>
      <c r="O44" s="258">
        <v>2.4059149468852993E-5</v>
      </c>
      <c r="P44" s="258">
        <v>7.2505784105686533E-5</v>
      </c>
      <c r="Q44" s="258">
        <v>2.2011229055448677E-2</v>
      </c>
      <c r="R44" s="258">
        <v>2.5516491317921122E-5</v>
      </c>
      <c r="S44" s="258">
        <v>2.8230895562260048E-5</v>
      </c>
      <c r="T44" s="258">
        <v>1.522219445258915E-5</v>
      </c>
      <c r="U44" s="258">
        <v>2.4616135593542314E-5</v>
      </c>
      <c r="V44" s="258">
        <v>1.1882568839535988E-4</v>
      </c>
      <c r="W44" s="258">
        <v>1.28576650255831E-5</v>
      </c>
      <c r="X44" s="258">
        <v>4.9725948114102015E-5</v>
      </c>
      <c r="Y44" s="258">
        <v>2.7765383288987201E-5</v>
      </c>
      <c r="Z44" s="258">
        <v>2.8027976645024122E-5</v>
      </c>
      <c r="AA44" s="258">
        <v>1.3739400806738752E-4</v>
      </c>
      <c r="AB44" s="258">
        <v>9.6736135462633356E-5</v>
      </c>
      <c r="AC44" s="258">
        <v>5.1814006249352571E-6</v>
      </c>
      <c r="AD44" s="258">
        <v>2.1161569038376409E-5</v>
      </c>
      <c r="AE44" s="258">
        <v>6.434277897181018E-5</v>
      </c>
      <c r="AF44" s="258">
        <v>2.4282824461647443E-4</v>
      </c>
      <c r="AG44" s="258">
        <v>9.0913869388866049E-5</v>
      </c>
      <c r="AH44" s="258">
        <v>9.6272615133019489E-5</v>
      </c>
      <c r="AI44" s="258">
        <v>7.9148299190957155E-4</v>
      </c>
      <c r="AJ44" s="258">
        <v>5.1296538956036508E-4</v>
      </c>
      <c r="AK44" s="258">
        <v>3.799936134774112E-4</v>
      </c>
      <c r="AL44" s="258">
        <v>3.8287122849484811E-5</v>
      </c>
      <c r="AM44" s="258">
        <v>3.4709009485424784E-5</v>
      </c>
      <c r="AN44" s="258">
        <v>5.3672526680704818E-4</v>
      </c>
      <c r="AO44" s="258">
        <v>1.0000179702195864</v>
      </c>
      <c r="AP44" s="258">
        <v>1.1011486298754727E-5</v>
      </c>
      <c r="AQ44" s="258">
        <v>1.0881079055771355E-4</v>
      </c>
      <c r="AR44" s="258">
        <v>4.4331718165226033E-2</v>
      </c>
      <c r="AS44" s="258">
        <v>2.9520640475065207E-2</v>
      </c>
      <c r="AT44" s="258">
        <v>1.1009394033599884E-2</v>
      </c>
      <c r="AU44" s="258">
        <v>6.8562735531204873E-3</v>
      </c>
      <c r="AV44" s="258">
        <v>3.1091896965896059E-3</v>
      </c>
      <c r="AW44" s="258">
        <v>2.2903985395728225E-4</v>
      </c>
      <c r="AX44" s="258">
        <v>2.4584885482565335E-3</v>
      </c>
      <c r="AY44" s="258">
        <v>7.4949919190773805E-3</v>
      </c>
      <c r="AZ44" s="258">
        <v>1.1696206296242576E-2</v>
      </c>
      <c r="BA44" s="258">
        <v>1.8908477565993982E-4</v>
      </c>
      <c r="BB44" s="258">
        <v>4.500466008446332E-3</v>
      </c>
      <c r="BC44" s="258">
        <v>2.8556997313084354E-3</v>
      </c>
      <c r="BD44" s="258">
        <v>7.6171845819529745E-4</v>
      </c>
      <c r="BE44" s="258">
        <v>3.269138525454904E-3</v>
      </c>
      <c r="BF44" s="258">
        <v>3.079579604331562E-3</v>
      </c>
      <c r="BG44" s="258">
        <v>5.3251740380482054E-3</v>
      </c>
      <c r="BH44" s="258">
        <v>1.9929162165340311E-2</v>
      </c>
      <c r="BI44" s="258">
        <v>1.5233030358207684E-2</v>
      </c>
      <c r="BJ44" s="258">
        <v>1.2385137556629141E-3</v>
      </c>
      <c r="BK44" s="258">
        <v>2.5520578505107485E-5</v>
      </c>
      <c r="BL44" s="258">
        <v>4.0270270159990665E-4</v>
      </c>
      <c r="BM44" s="258">
        <v>9.4439069081335078E-4</v>
      </c>
      <c r="BN44" s="258">
        <v>3.3711343529882297E-4</v>
      </c>
      <c r="BO44" s="258">
        <v>2.2266386020349847E-4</v>
      </c>
      <c r="BP44" s="258">
        <v>4.8383470103760269E-5</v>
      </c>
      <c r="BQ44" s="258">
        <v>7.1441909509930337E-5</v>
      </c>
      <c r="BR44" s="258">
        <v>1.0583036493880416E-4</v>
      </c>
      <c r="BS44" s="258">
        <v>5.298509594275148E-5</v>
      </c>
      <c r="BT44" s="258">
        <v>2.9691442185443085E-5</v>
      </c>
      <c r="BU44" s="258">
        <v>2.4206926277333432E-5</v>
      </c>
      <c r="BV44" s="258">
        <v>1.6219323380679777E-5</v>
      </c>
      <c r="BW44" s="258">
        <v>3.0353629330298776E-5</v>
      </c>
      <c r="BX44" s="258">
        <v>1.8864977038416448E-5</v>
      </c>
      <c r="BY44" s="258">
        <v>4.3142689761556098E-4</v>
      </c>
      <c r="BZ44" s="258">
        <v>3.6432193043542631E-5</v>
      </c>
      <c r="CA44" s="258">
        <v>1.6889317619987726E-4</v>
      </c>
      <c r="CB44" s="258">
        <v>6.6054768494393232E-5</v>
      </c>
      <c r="CC44" s="258">
        <v>0</v>
      </c>
      <c r="CD44" s="258">
        <v>2.6965321042264161E-5</v>
      </c>
      <c r="CE44" s="258">
        <v>4.7982504474563769E-5</v>
      </c>
      <c r="CF44" s="258">
        <v>8.7903991449603705E-5</v>
      </c>
      <c r="CG44" s="258">
        <v>9.8588164787692425E-6</v>
      </c>
      <c r="CH44" s="258">
        <v>3.7344302370960112E-5</v>
      </c>
      <c r="CI44" s="258">
        <v>3.7742128046709722E-5</v>
      </c>
      <c r="CJ44" s="258">
        <v>2.6304189857837979E-5</v>
      </c>
      <c r="CK44" s="258">
        <v>3.2575189753412675E-5</v>
      </c>
      <c r="CL44" s="258">
        <v>2.3311151516577792E-5</v>
      </c>
      <c r="CM44" s="258">
        <v>9.8948919530924591E-5</v>
      </c>
      <c r="CN44" s="258">
        <v>3.3752794921239996E-5</v>
      </c>
      <c r="CO44" s="258">
        <v>4.3561558137361292E-5</v>
      </c>
      <c r="CP44" s="258">
        <v>3.0133300876432721E-5</v>
      </c>
      <c r="CQ44" s="258">
        <v>3.4651401286191753E-5</v>
      </c>
      <c r="CR44" s="258">
        <v>4.8392296476196519E-5</v>
      </c>
      <c r="CS44" s="258">
        <v>2.5565265191128859E-5</v>
      </c>
      <c r="CT44" s="258">
        <v>7.2444056679815233E-5</v>
      </c>
      <c r="CU44" s="258">
        <v>8.924894548955668E-5</v>
      </c>
      <c r="CV44" s="258">
        <v>1.0286748114147163E-5</v>
      </c>
      <c r="CW44" s="258">
        <v>7.4059107598085309E-4</v>
      </c>
      <c r="CX44" s="258">
        <v>2.1318988621939726E-5</v>
      </c>
      <c r="CY44" s="258">
        <v>4.2869500965466754E-5</v>
      </c>
      <c r="CZ44" s="258">
        <v>3.9809891899455093E-5</v>
      </c>
      <c r="DA44" s="258">
        <v>4.3295269325098015E-5</v>
      </c>
      <c r="DB44" s="258">
        <v>3.7636534727200815E-5</v>
      </c>
      <c r="DC44" s="258">
        <v>1.3358456886743901E-5</v>
      </c>
      <c r="DD44" s="258">
        <v>5.0078466495912344E-5</v>
      </c>
      <c r="DE44" s="258">
        <v>4.6909173966602321E-5</v>
      </c>
      <c r="DF44" s="259">
        <v>2.3788502676246086E-4</v>
      </c>
      <c r="DG44" s="272"/>
      <c r="DH44" s="260"/>
      <c r="DI44" s="3"/>
      <c r="DJ44" s="3"/>
      <c r="DK44" s="3"/>
      <c r="DL44" s="3"/>
      <c r="DM44" s="3"/>
      <c r="DN44" s="3"/>
      <c r="DO44" s="3"/>
      <c r="DP44" s="3"/>
      <c r="DQ44" s="3"/>
      <c r="DR44" s="260"/>
      <c r="DS44" s="260"/>
      <c r="DT44" s="260"/>
      <c r="DU44" s="260"/>
      <c r="DV44" s="260"/>
      <c r="DW44" s="260"/>
      <c r="DX44" s="260"/>
      <c r="DY44" s="260"/>
      <c r="DZ44" s="260"/>
      <c r="EA44" s="260"/>
      <c r="EB44" s="260"/>
      <c r="EC44" s="260"/>
      <c r="ED44" s="260"/>
      <c r="EE44" s="260"/>
      <c r="EF44" s="260"/>
      <c r="EG44" s="260"/>
      <c r="EH44" s="260"/>
      <c r="EI44" s="260"/>
      <c r="EJ44" s="260"/>
      <c r="EK44" s="260"/>
      <c r="EL44" s="260"/>
      <c r="EM44" s="260"/>
      <c r="EN44" s="260"/>
      <c r="EO44" s="260"/>
      <c r="EP44" s="260"/>
      <c r="EQ44" s="260"/>
      <c r="ER44" s="260"/>
      <c r="ES44" s="260"/>
      <c r="ET44" s="260"/>
      <c r="EU44" s="260"/>
      <c r="EV44" s="260"/>
      <c r="EW44" s="260"/>
      <c r="EX44" s="260"/>
      <c r="EY44" s="260"/>
      <c r="EZ44" s="260"/>
      <c r="FA44" s="260"/>
      <c r="FB44" s="260"/>
      <c r="FC44" s="260"/>
      <c r="FD44" s="260"/>
      <c r="FE44" s="260"/>
      <c r="FF44" s="260"/>
      <c r="FG44" s="260"/>
      <c r="FH44" s="260"/>
      <c r="FI44" s="260"/>
      <c r="FJ44" s="260"/>
      <c r="FK44" s="260"/>
      <c r="FL44" s="260"/>
      <c r="FM44" s="260"/>
      <c r="FN44" s="260"/>
      <c r="FO44" s="260"/>
    </row>
    <row r="45" spans="1:171" ht="19.899999999999999" customHeight="1">
      <c r="A45" s="261" t="s">
        <v>207</v>
      </c>
      <c r="B45" s="262" t="s">
        <v>206</v>
      </c>
      <c r="C45" s="263">
        <v>-1.5623092608716886E-7</v>
      </c>
      <c r="D45" s="258">
        <v>-3.7577135263988412E-8</v>
      </c>
      <c r="E45" s="258">
        <v>-1.0972774926148318E-7</v>
      </c>
      <c r="F45" s="258">
        <v>-2.2492165737534831E-8</v>
      </c>
      <c r="G45" s="258">
        <v>-1.1716354861397987E-7</v>
      </c>
      <c r="H45" s="258">
        <v>0</v>
      </c>
      <c r="I45" s="258">
        <v>-1.3646227328026013E-7</v>
      </c>
      <c r="J45" s="258">
        <v>-2.0772298696138604E-7</v>
      </c>
      <c r="K45" s="258">
        <v>-3.7264110494274626E-7</v>
      </c>
      <c r="L45" s="258">
        <v>-4.2204750938212814E-8</v>
      </c>
      <c r="M45" s="258">
        <v>0</v>
      </c>
      <c r="N45" s="258">
        <v>-1.6859844805531699E-7</v>
      </c>
      <c r="O45" s="258">
        <v>-9.4712332498155529E-8</v>
      </c>
      <c r="P45" s="258">
        <v>-2.1357387841056191E-7</v>
      </c>
      <c r="Q45" s="258">
        <v>-1.8118701129466294E-6</v>
      </c>
      <c r="R45" s="258">
        <v>-8.4830929222776197E-8</v>
      </c>
      <c r="S45" s="258">
        <v>-1.0515428585504735E-7</v>
      </c>
      <c r="T45" s="258">
        <v>9.8067510530698549E-7</v>
      </c>
      <c r="U45" s="258">
        <v>-4.496962285048619E-7</v>
      </c>
      <c r="V45" s="258">
        <v>-4.2377824646559153E-5</v>
      </c>
      <c r="W45" s="258">
        <v>-9.9072320415225475E-8</v>
      </c>
      <c r="X45" s="258">
        <v>-5.1896461015810768E-7</v>
      </c>
      <c r="Y45" s="258">
        <v>-2.2982239648394596E-7</v>
      </c>
      <c r="Z45" s="258">
        <v>-3.9691844391081585E-7</v>
      </c>
      <c r="AA45" s="258">
        <v>-6.4156243115291572E-7</v>
      </c>
      <c r="AB45" s="258">
        <v>-7.6352569863470404E-6</v>
      </c>
      <c r="AC45" s="258">
        <v>-1.0999689674616E-8</v>
      </c>
      <c r="AD45" s="258">
        <v>-6.9222809857161614E-8</v>
      </c>
      <c r="AE45" s="258">
        <v>-1.190826136199449E-6</v>
      </c>
      <c r="AF45" s="258">
        <v>-3.6574562646789091E-7</v>
      </c>
      <c r="AG45" s="258">
        <v>-2.4454622870312256E-7</v>
      </c>
      <c r="AH45" s="258">
        <v>-9.6002911145544491E-6</v>
      </c>
      <c r="AI45" s="258">
        <v>-1.7062452458384303E-7</v>
      </c>
      <c r="AJ45" s="258">
        <v>-3.3113636822072695E-5</v>
      </c>
      <c r="AK45" s="258">
        <v>-3.535015150196718E-5</v>
      </c>
      <c r="AL45" s="258">
        <v>-9.6953503793451558E-6</v>
      </c>
      <c r="AM45" s="258">
        <v>-1.5488879189413165E-5</v>
      </c>
      <c r="AN45" s="258">
        <v>-5.5242247423572867E-6</v>
      </c>
      <c r="AO45" s="258">
        <v>-2.6515739042068992E-6</v>
      </c>
      <c r="AP45" s="258">
        <v>0.99955407400382446</v>
      </c>
      <c r="AQ45" s="258">
        <v>-6.4182670581214947E-4</v>
      </c>
      <c r="AR45" s="258">
        <v>-4.6110005121521251E-6</v>
      </c>
      <c r="AS45" s="258">
        <v>-1.6155028125751958E-5</v>
      </c>
      <c r="AT45" s="258">
        <v>-3.3587978962376926E-6</v>
      </c>
      <c r="AU45" s="258">
        <v>-4.4192751851786709E-6</v>
      </c>
      <c r="AV45" s="258">
        <v>-2.2683046544975779E-5</v>
      </c>
      <c r="AW45" s="258">
        <v>-1.3169692752463364E-5</v>
      </c>
      <c r="AX45" s="258">
        <v>-3.0757033984927689E-5</v>
      </c>
      <c r="AY45" s="258">
        <v>-2.2665471982560529E-5</v>
      </c>
      <c r="AZ45" s="258">
        <v>-4.9004459187121434E-6</v>
      </c>
      <c r="BA45" s="258">
        <v>-4.1281231550365602E-6</v>
      </c>
      <c r="BB45" s="258">
        <v>-8.2420239022225244E-5</v>
      </c>
      <c r="BC45" s="258">
        <v>-6.5454737817422532E-6</v>
      </c>
      <c r="BD45" s="258">
        <v>-2.0101843876627686E-6</v>
      </c>
      <c r="BE45" s="258">
        <v>-3.0323479662746029E-6</v>
      </c>
      <c r="BF45" s="258">
        <v>-2.4938253500385476E-6</v>
      </c>
      <c r="BG45" s="258">
        <v>-1.5407773667053335E-5</v>
      </c>
      <c r="BH45" s="258">
        <v>-6.8143911957805322E-6</v>
      </c>
      <c r="BI45" s="258">
        <v>-4.4003522244579845E-6</v>
      </c>
      <c r="BJ45" s="258">
        <v>-1.9360516560862347E-5</v>
      </c>
      <c r="BK45" s="258">
        <v>-4.5206656017068063E-8</v>
      </c>
      <c r="BL45" s="258">
        <v>-9.9350133733392726E-7</v>
      </c>
      <c r="BM45" s="258">
        <v>-1.1710016018451647E-6</v>
      </c>
      <c r="BN45" s="258">
        <v>-5.4665343504673076E-7</v>
      </c>
      <c r="BO45" s="258">
        <v>-2.1808707792590038E-6</v>
      </c>
      <c r="BP45" s="258">
        <v>-1.136244129519533E-7</v>
      </c>
      <c r="BQ45" s="258">
        <v>-9.9108668805549672E-8</v>
      </c>
      <c r="BR45" s="258">
        <v>-2.3979273163084813E-7</v>
      </c>
      <c r="BS45" s="258">
        <v>-1.4571623858029578E-7</v>
      </c>
      <c r="BT45" s="258">
        <v>-3.9269510935997211E-8</v>
      </c>
      <c r="BU45" s="258">
        <v>-3.3270231026922833E-8</v>
      </c>
      <c r="BV45" s="258">
        <v>-3.170653686104467E-8</v>
      </c>
      <c r="BW45" s="258">
        <v>-4.1056275051477566E-8</v>
      </c>
      <c r="BX45" s="258">
        <v>-2.2148970741207178E-8</v>
      </c>
      <c r="BY45" s="258">
        <v>-1.7143572473010776E-7</v>
      </c>
      <c r="BZ45" s="258">
        <v>-4.9731195396983322E-8</v>
      </c>
      <c r="CA45" s="258">
        <v>-2.4406983311049033E-7</v>
      </c>
      <c r="CB45" s="258">
        <v>-5.723225610535251E-8</v>
      </c>
      <c r="CC45" s="258">
        <v>0</v>
      </c>
      <c r="CD45" s="258">
        <v>-4.1561059905324795E-8</v>
      </c>
      <c r="CE45" s="258">
        <v>-6.3258524815627617E-8</v>
      </c>
      <c r="CF45" s="258">
        <v>-1.1308822840430179E-7</v>
      </c>
      <c r="CG45" s="258">
        <v>-1.5105512853727819E-8</v>
      </c>
      <c r="CH45" s="258">
        <v>-4.9382456957297961E-8</v>
      </c>
      <c r="CI45" s="258">
        <v>-7.3917011827945192E-8</v>
      </c>
      <c r="CJ45" s="258">
        <v>-5.6483486677260115E-8</v>
      </c>
      <c r="CK45" s="258">
        <v>-4.8384442768980675E-8</v>
      </c>
      <c r="CL45" s="258">
        <v>-2.1180044572978824E-7</v>
      </c>
      <c r="CM45" s="258">
        <v>-1.1204411865009127E-7</v>
      </c>
      <c r="CN45" s="258">
        <v>-5.271768151555065E-8</v>
      </c>
      <c r="CO45" s="258">
        <v>-3.2855891291508172E-7</v>
      </c>
      <c r="CP45" s="258">
        <v>-3.3189591595152262E-7</v>
      </c>
      <c r="CQ45" s="258">
        <v>-2.9018072817069865E-7</v>
      </c>
      <c r="CR45" s="258">
        <v>-9.9852296026172605E-8</v>
      </c>
      <c r="CS45" s="258">
        <v>-8.8733980605854966E-8</v>
      </c>
      <c r="CT45" s="258">
        <v>-7.6676460285236736E-8</v>
      </c>
      <c r="CU45" s="258">
        <v>-1.4629368099038812E-7</v>
      </c>
      <c r="CV45" s="258">
        <v>-3.5441734093413125E-8</v>
      </c>
      <c r="CW45" s="258">
        <v>-1.0673567149602442E-6</v>
      </c>
      <c r="CX45" s="258">
        <v>-4.967501642494363E-8</v>
      </c>
      <c r="CY45" s="258">
        <v>-1.6182963159790205E-7</v>
      </c>
      <c r="CZ45" s="258">
        <v>-8.7511523424746736E-8</v>
      </c>
      <c r="DA45" s="258">
        <v>-2.1932652894669439E-7</v>
      </c>
      <c r="DB45" s="258">
        <v>-8.3235938227886054E-8</v>
      </c>
      <c r="DC45" s="258">
        <v>-8.7560411656932238E-8</v>
      </c>
      <c r="DD45" s="258">
        <v>-1.1779027171813232E-7</v>
      </c>
      <c r="DE45" s="258">
        <v>-5.6005746381776278E-7</v>
      </c>
      <c r="DF45" s="259">
        <v>-1.6449423277822036E-6</v>
      </c>
      <c r="DG45" s="272"/>
      <c r="DH45" s="260"/>
      <c r="DI45" s="3"/>
      <c r="DJ45" s="3"/>
      <c r="DK45" s="3"/>
      <c r="DL45" s="3"/>
      <c r="DM45" s="3"/>
      <c r="DN45" s="3"/>
      <c r="DO45" s="3"/>
      <c r="DP45" s="3"/>
      <c r="DQ45" s="3"/>
      <c r="DR45" s="260"/>
      <c r="DS45" s="260"/>
      <c r="DT45" s="260"/>
      <c r="DU45" s="260"/>
      <c r="DV45" s="260"/>
      <c r="DW45" s="260"/>
      <c r="DX45" s="260"/>
      <c r="DY45" s="260"/>
      <c r="DZ45" s="260"/>
      <c r="EA45" s="260"/>
      <c r="EB45" s="260"/>
      <c r="EC45" s="260"/>
      <c r="ED45" s="260"/>
      <c r="EE45" s="260"/>
      <c r="EF45" s="260"/>
      <c r="EG45" s="260"/>
      <c r="EH45" s="260"/>
      <c r="EI45" s="260"/>
      <c r="EJ45" s="260"/>
      <c r="EK45" s="260"/>
      <c r="EL45" s="260"/>
      <c r="EM45" s="260"/>
      <c r="EN45" s="260"/>
      <c r="EO45" s="260"/>
      <c r="EP45" s="260"/>
      <c r="EQ45" s="260"/>
      <c r="ER45" s="260"/>
      <c r="ES45" s="260"/>
      <c r="ET45" s="260"/>
      <c r="EU45" s="260"/>
      <c r="EV45" s="260"/>
      <c r="EW45" s="260"/>
      <c r="EX45" s="260"/>
      <c r="EY45" s="260"/>
      <c r="EZ45" s="260"/>
      <c r="FA45" s="260"/>
      <c r="FB45" s="260"/>
      <c r="FC45" s="260"/>
      <c r="FD45" s="260"/>
      <c r="FE45" s="260"/>
      <c r="FF45" s="260"/>
      <c r="FG45" s="260"/>
      <c r="FH45" s="260"/>
      <c r="FI45" s="260"/>
      <c r="FJ45" s="260"/>
      <c r="FK45" s="260"/>
      <c r="FL45" s="260"/>
      <c r="FM45" s="260"/>
      <c r="FN45" s="260"/>
      <c r="FO45" s="260"/>
    </row>
    <row r="46" spans="1:171" ht="19.899999999999999" customHeight="1">
      <c r="A46" s="261" t="s">
        <v>205</v>
      </c>
      <c r="B46" s="262" t="s">
        <v>204</v>
      </c>
      <c r="C46" s="263">
        <v>3.8128149673071041E-5</v>
      </c>
      <c r="D46" s="258">
        <v>1.9446196698994559E-5</v>
      </c>
      <c r="E46" s="258">
        <v>6.1220265028279379E-5</v>
      </c>
      <c r="F46" s="258">
        <v>1.2404098052917982E-5</v>
      </c>
      <c r="G46" s="258">
        <v>4.2725258132178279E-5</v>
      </c>
      <c r="H46" s="258">
        <v>0</v>
      </c>
      <c r="I46" s="258">
        <v>6.5456223631378543E-5</v>
      </c>
      <c r="J46" s="258">
        <v>2.2141190640238747E-4</v>
      </c>
      <c r="K46" s="258">
        <v>2.6431313485670562E-4</v>
      </c>
      <c r="L46" s="258">
        <v>1.7921534598721153E-5</v>
      </c>
      <c r="M46" s="258">
        <v>0</v>
      </c>
      <c r="N46" s="258">
        <v>3.6373118199789954E-5</v>
      </c>
      <c r="O46" s="258">
        <v>1.8125310597604243E-5</v>
      </c>
      <c r="P46" s="258">
        <v>1.0676719618935304E-4</v>
      </c>
      <c r="Q46" s="258">
        <v>2.1989052963950063E-3</v>
      </c>
      <c r="R46" s="258">
        <v>2.5749344457375648E-5</v>
      </c>
      <c r="S46" s="258">
        <v>3.6893476312544569E-5</v>
      </c>
      <c r="T46" s="258">
        <v>2.9810241266597953E-4</v>
      </c>
      <c r="U46" s="258">
        <v>2.6572900896792644E-5</v>
      </c>
      <c r="V46" s="258">
        <v>8.0220562085964308E-5</v>
      </c>
      <c r="W46" s="258">
        <v>1.4688660833133991E-5</v>
      </c>
      <c r="X46" s="258">
        <v>4.0985213697381467E-5</v>
      </c>
      <c r="Y46" s="258">
        <v>2.6262427080081922E-5</v>
      </c>
      <c r="Z46" s="258">
        <v>3.2213472971022046E-5</v>
      </c>
      <c r="AA46" s="258">
        <v>3.3846794905857111E-4</v>
      </c>
      <c r="AB46" s="258">
        <v>3.1865424804769895E-4</v>
      </c>
      <c r="AC46" s="258">
        <v>6.6491853372145071E-6</v>
      </c>
      <c r="AD46" s="258">
        <v>1.7646694148309975E-5</v>
      </c>
      <c r="AE46" s="258">
        <v>3.1985296677872037E-4</v>
      </c>
      <c r="AF46" s="258">
        <v>1.7714320834789451E-4</v>
      </c>
      <c r="AG46" s="258">
        <v>2.5455043526856851E-4</v>
      </c>
      <c r="AH46" s="258">
        <v>2.3691500378471763E-4</v>
      </c>
      <c r="AI46" s="258">
        <v>6.2355349130454495E-5</v>
      </c>
      <c r="AJ46" s="258">
        <v>2.3341350769672881E-4</v>
      </c>
      <c r="AK46" s="258">
        <v>3.7639496748735716E-4</v>
      </c>
      <c r="AL46" s="258">
        <v>2.0559429100905295E-5</v>
      </c>
      <c r="AM46" s="258">
        <v>1.2435031604882384E-4</v>
      </c>
      <c r="AN46" s="258">
        <v>8.0007728496000999E-5</v>
      </c>
      <c r="AO46" s="258">
        <v>3.5509048193815178E-5</v>
      </c>
      <c r="AP46" s="258">
        <v>6.527099381456942E-5</v>
      </c>
      <c r="AQ46" s="258">
        <v>1.0087484187013793</v>
      </c>
      <c r="AR46" s="258">
        <v>6.3346319852574948E-3</v>
      </c>
      <c r="AS46" s="258">
        <v>6.3649682005324391E-3</v>
      </c>
      <c r="AT46" s="258">
        <v>4.8687417282953739E-3</v>
      </c>
      <c r="AU46" s="258">
        <v>2.8244761038877064E-3</v>
      </c>
      <c r="AV46" s="258">
        <v>4.8552305845525716E-3</v>
      </c>
      <c r="AW46" s="258">
        <v>2.2202367690735973E-3</v>
      </c>
      <c r="AX46" s="258">
        <v>6.5218016302379112E-3</v>
      </c>
      <c r="AY46" s="258">
        <v>9.9162397909580702E-3</v>
      </c>
      <c r="AZ46" s="258">
        <v>4.9448177115332002E-3</v>
      </c>
      <c r="BA46" s="258">
        <v>3.3304853603189364E-3</v>
      </c>
      <c r="BB46" s="258">
        <v>5.9387199060709087E-3</v>
      </c>
      <c r="BC46" s="258">
        <v>7.5515317828351251E-3</v>
      </c>
      <c r="BD46" s="258">
        <v>2.681268226204936E-3</v>
      </c>
      <c r="BE46" s="258">
        <v>1.6765459016368743E-3</v>
      </c>
      <c r="BF46" s="258">
        <v>2.0870814157025507E-3</v>
      </c>
      <c r="BG46" s="258">
        <v>5.5347268831893257E-3</v>
      </c>
      <c r="BH46" s="258">
        <v>3.4764202887852523E-3</v>
      </c>
      <c r="BI46" s="258">
        <v>3.1288935309947883E-3</v>
      </c>
      <c r="BJ46" s="258">
        <v>1.6518239757156718E-3</v>
      </c>
      <c r="BK46" s="258">
        <v>2.1781356136704244E-5</v>
      </c>
      <c r="BL46" s="258">
        <v>9.5511664319498999E-4</v>
      </c>
      <c r="BM46" s="258">
        <v>1.3180384862976054E-3</v>
      </c>
      <c r="BN46" s="258">
        <v>5.5579419823983608E-4</v>
      </c>
      <c r="BO46" s="258">
        <v>2.9886034369571487E-3</v>
      </c>
      <c r="BP46" s="258">
        <v>1.2060055781677123E-4</v>
      </c>
      <c r="BQ46" s="258">
        <v>8.3750381501508379E-5</v>
      </c>
      <c r="BR46" s="258">
        <v>1.4070532101407204E-4</v>
      </c>
      <c r="BS46" s="258">
        <v>4.3776714747820211E-5</v>
      </c>
      <c r="BT46" s="258">
        <v>2.242952111981504E-5</v>
      </c>
      <c r="BU46" s="258">
        <v>1.6994069982623355E-5</v>
      </c>
      <c r="BV46" s="258">
        <v>1.691778956844219E-5</v>
      </c>
      <c r="BW46" s="258">
        <v>3.0767172027983044E-5</v>
      </c>
      <c r="BX46" s="258">
        <v>2.2547690793997813E-5</v>
      </c>
      <c r="BY46" s="258">
        <v>1.2326865842906217E-4</v>
      </c>
      <c r="BZ46" s="258">
        <v>2.6534514876062785E-5</v>
      </c>
      <c r="CA46" s="258">
        <v>1.5254134447541368E-4</v>
      </c>
      <c r="CB46" s="258">
        <v>3.589829619291108E-5</v>
      </c>
      <c r="CC46" s="258">
        <v>0</v>
      </c>
      <c r="CD46" s="258">
        <v>2.0557372345964669E-5</v>
      </c>
      <c r="CE46" s="258">
        <v>3.889112512781492E-5</v>
      </c>
      <c r="CF46" s="258">
        <v>5.7664871098505064E-5</v>
      </c>
      <c r="CG46" s="258">
        <v>9.6990408409377313E-6</v>
      </c>
      <c r="CH46" s="258">
        <v>2.8018563212029665E-5</v>
      </c>
      <c r="CI46" s="258">
        <v>4.3344640258158642E-5</v>
      </c>
      <c r="CJ46" s="258">
        <v>2.018019635969418E-5</v>
      </c>
      <c r="CK46" s="258">
        <v>2.6315471598478494E-5</v>
      </c>
      <c r="CL46" s="258">
        <v>6.026484015778902E-5</v>
      </c>
      <c r="CM46" s="258">
        <v>7.4953042324804264E-5</v>
      </c>
      <c r="CN46" s="258">
        <v>2.9310987475470329E-5</v>
      </c>
      <c r="CO46" s="258">
        <v>5.8795460024449342E-5</v>
      </c>
      <c r="CP46" s="258">
        <v>3.8227624651777453E-4</v>
      </c>
      <c r="CQ46" s="258">
        <v>3.8346272486842167E-5</v>
      </c>
      <c r="CR46" s="258">
        <v>5.9715797942300139E-5</v>
      </c>
      <c r="CS46" s="258">
        <v>7.7563165681563401E-5</v>
      </c>
      <c r="CT46" s="258">
        <v>5.3507505637016064E-5</v>
      </c>
      <c r="CU46" s="258">
        <v>7.2521453116536661E-5</v>
      </c>
      <c r="CV46" s="258">
        <v>1.2992999194051521E-5</v>
      </c>
      <c r="CW46" s="258">
        <v>6.337794202110656E-4</v>
      </c>
      <c r="CX46" s="258">
        <v>2.5480138600315378E-5</v>
      </c>
      <c r="CY46" s="258">
        <v>1.4441741914074981E-4</v>
      </c>
      <c r="CZ46" s="258">
        <v>7.667330216305833E-5</v>
      </c>
      <c r="DA46" s="258">
        <v>1.4257634164919949E-4</v>
      </c>
      <c r="DB46" s="258">
        <v>3.1790438623311682E-5</v>
      </c>
      <c r="DC46" s="258">
        <v>1.8291872022026584E-5</v>
      </c>
      <c r="DD46" s="258">
        <v>8.2565902035116584E-5</v>
      </c>
      <c r="DE46" s="258">
        <v>2.1238639221832147E-4</v>
      </c>
      <c r="DF46" s="259">
        <v>2.0847974029797445E-4</v>
      </c>
      <c r="DG46" s="272"/>
      <c r="DH46" s="260"/>
      <c r="DI46" s="3"/>
      <c r="DJ46" s="3"/>
      <c r="DK46" s="3"/>
      <c r="DL46" s="3"/>
      <c r="DM46" s="3"/>
      <c r="DN46" s="3"/>
      <c r="DO46" s="3"/>
      <c r="DP46" s="3"/>
      <c r="DQ46" s="3"/>
      <c r="DR46" s="260"/>
      <c r="DS46" s="260"/>
      <c r="DT46" s="260"/>
      <c r="DU46" s="260"/>
      <c r="DV46" s="260"/>
      <c r="DW46" s="260"/>
      <c r="DX46" s="260"/>
      <c r="DY46" s="260"/>
      <c r="DZ46" s="260"/>
      <c r="EA46" s="260"/>
      <c r="EB46" s="260"/>
      <c r="EC46" s="260"/>
      <c r="ED46" s="260"/>
      <c r="EE46" s="260"/>
      <c r="EF46" s="260"/>
      <c r="EG46" s="260"/>
      <c r="EH46" s="260"/>
      <c r="EI46" s="260"/>
      <c r="EJ46" s="260"/>
      <c r="EK46" s="260"/>
      <c r="EL46" s="260"/>
      <c r="EM46" s="260"/>
      <c r="EN46" s="260"/>
      <c r="EO46" s="260"/>
      <c r="EP46" s="260"/>
      <c r="EQ46" s="260"/>
      <c r="ER46" s="260"/>
      <c r="ES46" s="260"/>
      <c r="ET46" s="260"/>
      <c r="EU46" s="260"/>
      <c r="EV46" s="260"/>
      <c r="EW46" s="260"/>
      <c r="EX46" s="260"/>
      <c r="EY46" s="260"/>
      <c r="EZ46" s="260"/>
      <c r="FA46" s="260"/>
      <c r="FB46" s="260"/>
      <c r="FC46" s="260"/>
      <c r="FD46" s="260"/>
      <c r="FE46" s="260"/>
      <c r="FF46" s="260"/>
      <c r="FG46" s="260"/>
      <c r="FH46" s="260"/>
      <c r="FI46" s="260"/>
      <c r="FJ46" s="260"/>
      <c r="FK46" s="260"/>
      <c r="FL46" s="260"/>
      <c r="FM46" s="260"/>
      <c r="FN46" s="260"/>
      <c r="FO46" s="260"/>
    </row>
    <row r="47" spans="1:171" ht="19.899999999999999" customHeight="1">
      <c r="A47" s="261" t="s">
        <v>203</v>
      </c>
      <c r="B47" s="262" t="s">
        <v>202</v>
      </c>
      <c r="C47" s="263">
        <v>2.382347305482009E-5</v>
      </c>
      <c r="D47" s="258">
        <v>2.0917156686737193E-5</v>
      </c>
      <c r="E47" s="258">
        <v>3.7298031851656391E-5</v>
      </c>
      <c r="F47" s="258">
        <v>3.5768832218710311E-6</v>
      </c>
      <c r="G47" s="258">
        <v>2.2319163200461829E-5</v>
      </c>
      <c r="H47" s="258">
        <v>0</v>
      </c>
      <c r="I47" s="258">
        <v>3.4798121494157157E-5</v>
      </c>
      <c r="J47" s="258">
        <v>8.1847784073685052E-6</v>
      </c>
      <c r="K47" s="258">
        <v>7.8820533560183087E-6</v>
      </c>
      <c r="L47" s="258">
        <v>5.3951497739582901E-6</v>
      </c>
      <c r="M47" s="258">
        <v>0</v>
      </c>
      <c r="N47" s="258">
        <v>3.2550183486664886E-5</v>
      </c>
      <c r="O47" s="258">
        <v>1.2183526932387679E-5</v>
      </c>
      <c r="P47" s="258">
        <v>1.5788423193601766E-5</v>
      </c>
      <c r="Q47" s="258">
        <v>6.9587920598834221E-5</v>
      </c>
      <c r="R47" s="258">
        <v>3.5640681858229903E-5</v>
      </c>
      <c r="S47" s="258">
        <v>2.3970457188179468E-5</v>
      </c>
      <c r="T47" s="258">
        <v>1.2076903466823946E-5</v>
      </c>
      <c r="U47" s="258">
        <v>2.412390890168664E-5</v>
      </c>
      <c r="V47" s="258">
        <v>3.1832789203762105E-5</v>
      </c>
      <c r="W47" s="258">
        <v>1.848301269107788E-5</v>
      </c>
      <c r="X47" s="258">
        <v>4.186599189576111E-5</v>
      </c>
      <c r="Y47" s="258">
        <v>3.7814709256264255E-5</v>
      </c>
      <c r="Z47" s="258">
        <v>4.8462380634104433E-5</v>
      </c>
      <c r="AA47" s="258">
        <v>1.3040066829616421E-5</v>
      </c>
      <c r="AB47" s="258">
        <v>1.871237783368874E-5</v>
      </c>
      <c r="AC47" s="258">
        <v>2.4419328127359131E-6</v>
      </c>
      <c r="AD47" s="258">
        <v>1.7332330515367421E-5</v>
      </c>
      <c r="AE47" s="258">
        <v>2.4498931061068794E-5</v>
      </c>
      <c r="AF47" s="258">
        <v>2.5822299503721423E-5</v>
      </c>
      <c r="AG47" s="258">
        <v>9.8516924185577232E-6</v>
      </c>
      <c r="AH47" s="258">
        <v>2.8372246752093891E-5</v>
      </c>
      <c r="AI47" s="258">
        <v>2.9268802567921217E-5</v>
      </c>
      <c r="AJ47" s="258">
        <v>2.2518927162274863E-5</v>
      </c>
      <c r="AK47" s="258">
        <v>3.8339200847138285E-5</v>
      </c>
      <c r="AL47" s="258">
        <v>2.9756523563978946E-5</v>
      </c>
      <c r="AM47" s="258">
        <v>3.7693345901117089E-5</v>
      </c>
      <c r="AN47" s="258">
        <v>4.5623706047412606E-5</v>
      </c>
      <c r="AO47" s="258">
        <v>2.1617145651266408E-5</v>
      </c>
      <c r="AP47" s="258">
        <v>1.664483436010469E-5</v>
      </c>
      <c r="AQ47" s="258">
        <v>1.6878981614126883E-5</v>
      </c>
      <c r="AR47" s="258">
        <v>1.0008646191898585</v>
      </c>
      <c r="AS47" s="258">
        <v>5.6839021556179668E-5</v>
      </c>
      <c r="AT47" s="258">
        <v>2.32763590981656E-5</v>
      </c>
      <c r="AU47" s="258">
        <v>1.8185160396924725E-5</v>
      </c>
      <c r="AV47" s="258">
        <v>1.2774128975874977E-5</v>
      </c>
      <c r="AW47" s="258">
        <v>1.2375495023824184E-5</v>
      </c>
      <c r="AX47" s="258">
        <v>2.5336890464319844E-5</v>
      </c>
      <c r="AY47" s="258">
        <v>1.3587151991859657E-5</v>
      </c>
      <c r="AZ47" s="258">
        <v>9.295202997004802E-6</v>
      </c>
      <c r="BA47" s="258">
        <v>8.7385663025677446E-6</v>
      </c>
      <c r="BB47" s="258">
        <v>1.5682817783625502E-5</v>
      </c>
      <c r="BC47" s="258">
        <v>1.9385483559726805E-5</v>
      </c>
      <c r="BD47" s="258">
        <v>1.2729708951851289E-5</v>
      </c>
      <c r="BE47" s="258">
        <v>4.7720273788959815E-6</v>
      </c>
      <c r="BF47" s="258">
        <v>8.1629945495504783E-6</v>
      </c>
      <c r="BG47" s="258">
        <v>7.8136291712260317E-6</v>
      </c>
      <c r="BH47" s="258">
        <v>6.2444898621737393E-4</v>
      </c>
      <c r="BI47" s="258">
        <v>3.8894107262376124E-4</v>
      </c>
      <c r="BJ47" s="258">
        <v>2.339493468359839E-4</v>
      </c>
      <c r="BK47" s="258">
        <v>1.0228929371038506E-5</v>
      </c>
      <c r="BL47" s="258">
        <v>2.9922551312843264E-3</v>
      </c>
      <c r="BM47" s="258">
        <v>3.6656375840267721E-3</v>
      </c>
      <c r="BN47" s="258">
        <v>1.3193202146098966E-3</v>
      </c>
      <c r="BO47" s="258">
        <v>2.3122009727646756E-3</v>
      </c>
      <c r="BP47" s="258">
        <v>7.6670791843455751E-5</v>
      </c>
      <c r="BQ47" s="258">
        <v>2.0286319519566577E-4</v>
      </c>
      <c r="BR47" s="258">
        <v>2.0012971256154889E-4</v>
      </c>
      <c r="BS47" s="258">
        <v>2.9179787114851599E-5</v>
      </c>
      <c r="BT47" s="258">
        <v>2.0625958602348162E-5</v>
      </c>
      <c r="BU47" s="258">
        <v>1.7803703569202961E-5</v>
      </c>
      <c r="BV47" s="258">
        <v>2.6476108119727139E-5</v>
      </c>
      <c r="BW47" s="258">
        <v>7.176552256507246E-5</v>
      </c>
      <c r="BX47" s="258">
        <v>5.9564951047095305E-5</v>
      </c>
      <c r="BY47" s="258">
        <v>9.6785701699879425E-5</v>
      </c>
      <c r="BZ47" s="258">
        <v>7.3424397510010792E-6</v>
      </c>
      <c r="CA47" s="258">
        <v>8.2285526842913238E-5</v>
      </c>
      <c r="CB47" s="258">
        <v>2.0872838282994807E-5</v>
      </c>
      <c r="CC47" s="258">
        <v>0</v>
      </c>
      <c r="CD47" s="258">
        <v>1.8936295450832026E-5</v>
      </c>
      <c r="CE47" s="258">
        <v>5.6322835853742456E-5</v>
      </c>
      <c r="CF47" s="258">
        <v>7.3514065319962128E-5</v>
      </c>
      <c r="CG47" s="258">
        <v>1.0029904704787706E-5</v>
      </c>
      <c r="CH47" s="258">
        <v>3.3457655416752983E-5</v>
      </c>
      <c r="CI47" s="258">
        <v>7.2417256802958531E-5</v>
      </c>
      <c r="CJ47" s="258">
        <v>7.5913387876455609E-6</v>
      </c>
      <c r="CK47" s="258">
        <v>3.7212998165968055E-5</v>
      </c>
      <c r="CL47" s="258">
        <v>1.1997396037689902E-5</v>
      </c>
      <c r="CM47" s="258">
        <v>3.7820139657222873E-5</v>
      </c>
      <c r="CN47" s="258">
        <v>4.7860253711965336E-5</v>
      </c>
      <c r="CO47" s="258">
        <v>2.4409701596914693E-5</v>
      </c>
      <c r="CP47" s="258">
        <v>1.4157810833324311E-5</v>
      </c>
      <c r="CQ47" s="258">
        <v>2.2158164815333087E-5</v>
      </c>
      <c r="CR47" s="258">
        <v>2.5815813328248239E-5</v>
      </c>
      <c r="CS47" s="258">
        <v>1.5752656551250589E-5</v>
      </c>
      <c r="CT47" s="258">
        <v>1.0231202142516275E-5</v>
      </c>
      <c r="CU47" s="258">
        <v>1.613816201612974E-5</v>
      </c>
      <c r="CV47" s="258">
        <v>8.6506270194942553E-6</v>
      </c>
      <c r="CW47" s="258">
        <v>1.233456694099639E-5</v>
      </c>
      <c r="CX47" s="258">
        <v>1.0184495779835091E-5</v>
      </c>
      <c r="CY47" s="258">
        <v>2.9188381259800554E-5</v>
      </c>
      <c r="CZ47" s="258">
        <v>1.6969625717597212E-5</v>
      </c>
      <c r="DA47" s="258">
        <v>2.2128130029778153E-5</v>
      </c>
      <c r="DB47" s="258">
        <v>3.0805760783853498E-5</v>
      </c>
      <c r="DC47" s="258">
        <v>6.7866728859719809E-6</v>
      </c>
      <c r="DD47" s="258">
        <v>1.7594731841494024E-5</v>
      </c>
      <c r="DE47" s="258">
        <v>9.9077053114755094E-6</v>
      </c>
      <c r="DF47" s="259">
        <v>7.1561011919161718E-5</v>
      </c>
      <c r="DG47" s="272"/>
      <c r="DH47" s="260"/>
      <c r="DI47" s="3"/>
      <c r="DJ47" s="3"/>
      <c r="DK47" s="3"/>
      <c r="DL47" s="3"/>
      <c r="DM47" s="3"/>
      <c r="DN47" s="3"/>
      <c r="DO47" s="3"/>
      <c r="DP47" s="3"/>
      <c r="DQ47" s="3"/>
      <c r="DR47" s="260"/>
      <c r="DS47" s="260"/>
      <c r="DT47" s="260"/>
      <c r="DU47" s="260"/>
      <c r="DV47" s="260"/>
      <c r="DW47" s="260"/>
      <c r="DX47" s="260"/>
      <c r="DY47" s="260"/>
      <c r="DZ47" s="260"/>
      <c r="EA47" s="260"/>
      <c r="EB47" s="260"/>
      <c r="EC47" s="260"/>
      <c r="ED47" s="260"/>
      <c r="EE47" s="260"/>
      <c r="EF47" s="260"/>
      <c r="EG47" s="260"/>
      <c r="EH47" s="260"/>
      <c r="EI47" s="260"/>
      <c r="EJ47" s="260"/>
      <c r="EK47" s="260"/>
      <c r="EL47" s="260"/>
      <c r="EM47" s="260"/>
      <c r="EN47" s="260"/>
      <c r="EO47" s="260"/>
      <c r="EP47" s="260"/>
      <c r="EQ47" s="260"/>
      <c r="ER47" s="260"/>
      <c r="ES47" s="260"/>
      <c r="ET47" s="260"/>
      <c r="EU47" s="260"/>
      <c r="EV47" s="260"/>
      <c r="EW47" s="260"/>
      <c r="EX47" s="260"/>
      <c r="EY47" s="260"/>
      <c r="EZ47" s="260"/>
      <c r="FA47" s="260"/>
      <c r="FB47" s="260"/>
      <c r="FC47" s="260"/>
      <c r="FD47" s="260"/>
      <c r="FE47" s="260"/>
      <c r="FF47" s="260"/>
      <c r="FG47" s="260"/>
      <c r="FH47" s="260"/>
      <c r="FI47" s="260"/>
      <c r="FJ47" s="260"/>
      <c r="FK47" s="260"/>
      <c r="FL47" s="260"/>
      <c r="FM47" s="260"/>
      <c r="FN47" s="260"/>
      <c r="FO47" s="260"/>
    </row>
    <row r="48" spans="1:171" ht="19.899999999999999" customHeight="1">
      <c r="A48" s="261" t="s">
        <v>201</v>
      </c>
      <c r="B48" s="262" t="s">
        <v>200</v>
      </c>
      <c r="C48" s="263">
        <v>9.2507411496045241E-4</v>
      </c>
      <c r="D48" s="258">
        <v>2.1617435917184084E-4</v>
      </c>
      <c r="E48" s="258">
        <v>2.5929692283597903E-4</v>
      </c>
      <c r="F48" s="258">
        <v>2.0665378291100445E-4</v>
      </c>
      <c r="G48" s="258">
        <v>4.2800523489127014E-4</v>
      </c>
      <c r="H48" s="258">
        <v>0</v>
      </c>
      <c r="I48" s="258">
        <v>1.963027252860506E-3</v>
      </c>
      <c r="J48" s="258">
        <v>7.4955085478386585E-4</v>
      </c>
      <c r="K48" s="258">
        <v>1.0614602095512005E-2</v>
      </c>
      <c r="L48" s="258">
        <v>1.4398927144105637E-4</v>
      </c>
      <c r="M48" s="258">
        <v>0</v>
      </c>
      <c r="N48" s="258">
        <v>2.4033085991865185E-4</v>
      </c>
      <c r="O48" s="258">
        <v>3.9767672514292798E-4</v>
      </c>
      <c r="P48" s="258">
        <v>1.3430397462704672E-3</v>
      </c>
      <c r="Q48" s="258">
        <v>1.1352965212556783E-2</v>
      </c>
      <c r="R48" s="258">
        <v>2.8681601598500728E-4</v>
      </c>
      <c r="S48" s="258">
        <v>4.7953798839847964E-4</v>
      </c>
      <c r="T48" s="258">
        <v>1.8176749232189595E-4</v>
      </c>
      <c r="U48" s="258">
        <v>1.7346016168383953E-4</v>
      </c>
      <c r="V48" s="258">
        <v>2.3718792348307129E-3</v>
      </c>
      <c r="W48" s="258">
        <v>1.4323964617847705E-4</v>
      </c>
      <c r="X48" s="258">
        <v>8.1020026759002605E-4</v>
      </c>
      <c r="Y48" s="258">
        <v>4.289302197957672E-4</v>
      </c>
      <c r="Z48" s="258">
        <v>3.512252373786122E-4</v>
      </c>
      <c r="AA48" s="258">
        <v>4.1443202676007176E-3</v>
      </c>
      <c r="AB48" s="258">
        <v>2.4888286296786627E-3</v>
      </c>
      <c r="AC48" s="258">
        <v>9.4062258371955973E-5</v>
      </c>
      <c r="AD48" s="258">
        <v>2.9612842317932513E-4</v>
      </c>
      <c r="AE48" s="258">
        <v>5.1750167556029549E-4</v>
      </c>
      <c r="AF48" s="258">
        <v>7.4439956299424386E-3</v>
      </c>
      <c r="AG48" s="258">
        <v>2.6671246842948798E-3</v>
      </c>
      <c r="AH48" s="258">
        <v>1.7774016422842853E-3</v>
      </c>
      <c r="AI48" s="258">
        <v>9.7877064136976384E-4</v>
      </c>
      <c r="AJ48" s="258">
        <v>2.4366695666098739E-3</v>
      </c>
      <c r="AK48" s="258">
        <v>1.2734717956075772E-3</v>
      </c>
      <c r="AL48" s="258">
        <v>1.5877892731194491E-4</v>
      </c>
      <c r="AM48" s="258">
        <v>2.5968730156195085E-4</v>
      </c>
      <c r="AN48" s="258">
        <v>2.7567168916711412E-3</v>
      </c>
      <c r="AO48" s="258">
        <v>1.7328310079822688E-4</v>
      </c>
      <c r="AP48" s="258">
        <v>1.1357618814114807E-4</v>
      </c>
      <c r="AQ48" s="258">
        <v>8.8166204887567875E-4</v>
      </c>
      <c r="AR48" s="258">
        <v>8.0435706922547343E-3</v>
      </c>
      <c r="AS48" s="258">
        <v>1.0161108724558796</v>
      </c>
      <c r="AT48" s="258">
        <v>6.2883414836957001E-3</v>
      </c>
      <c r="AU48" s="258">
        <v>5.7148450627402337E-3</v>
      </c>
      <c r="AV48" s="258">
        <v>6.1933056901199626E-3</v>
      </c>
      <c r="AW48" s="258">
        <v>2.0545012650338107E-3</v>
      </c>
      <c r="AX48" s="258">
        <v>5.6281645645088717E-3</v>
      </c>
      <c r="AY48" s="258">
        <v>5.9376194496417725E-3</v>
      </c>
      <c r="AZ48" s="258">
        <v>4.9254878367762005E-3</v>
      </c>
      <c r="BA48" s="258">
        <v>4.2856544634856664E-3</v>
      </c>
      <c r="BB48" s="258">
        <v>4.0971411134380865E-3</v>
      </c>
      <c r="BC48" s="258">
        <v>5.886241945074578E-3</v>
      </c>
      <c r="BD48" s="258">
        <v>7.9804520297291903E-3</v>
      </c>
      <c r="BE48" s="258">
        <v>1.0760147453695616E-3</v>
      </c>
      <c r="BF48" s="258">
        <v>1.7222216127897015E-3</v>
      </c>
      <c r="BG48" s="258">
        <v>2.3287252185017829E-3</v>
      </c>
      <c r="BH48" s="258">
        <v>8.788335522134566E-3</v>
      </c>
      <c r="BI48" s="258">
        <v>2.8269807845739373E-3</v>
      </c>
      <c r="BJ48" s="258">
        <v>3.9699863202790576E-3</v>
      </c>
      <c r="BK48" s="258">
        <v>2.1524233061984537E-4</v>
      </c>
      <c r="BL48" s="258">
        <v>3.0126014395497778E-3</v>
      </c>
      <c r="BM48" s="258">
        <v>1.2640955616432739E-2</v>
      </c>
      <c r="BN48" s="258">
        <v>1.3866047865599093E-3</v>
      </c>
      <c r="BO48" s="258">
        <v>1.2686371634258876E-3</v>
      </c>
      <c r="BP48" s="258">
        <v>3.9627926093068079E-4</v>
      </c>
      <c r="BQ48" s="258">
        <v>1.0788749817008116E-3</v>
      </c>
      <c r="BR48" s="258">
        <v>9.3189372548967229E-4</v>
      </c>
      <c r="BS48" s="258">
        <v>2.5778185445625738E-4</v>
      </c>
      <c r="BT48" s="258">
        <v>5.1714671340884492E-4</v>
      </c>
      <c r="BU48" s="258">
        <v>1.2223599857780169E-4</v>
      </c>
      <c r="BV48" s="258">
        <v>1.2635353258834195E-4</v>
      </c>
      <c r="BW48" s="258">
        <v>3.0663001858213768E-4</v>
      </c>
      <c r="BX48" s="258">
        <v>2.7618000910073899E-4</v>
      </c>
      <c r="BY48" s="258">
        <v>4.924437338202633E-4</v>
      </c>
      <c r="BZ48" s="258">
        <v>3.5858479492558007E-4</v>
      </c>
      <c r="CA48" s="258">
        <v>7.5695642496651752E-4</v>
      </c>
      <c r="CB48" s="258">
        <v>3.036138866111661E-4</v>
      </c>
      <c r="CC48" s="258">
        <v>0</v>
      </c>
      <c r="CD48" s="258">
        <v>3.5112212616848559E-4</v>
      </c>
      <c r="CE48" s="258">
        <v>7.3470327376160276E-4</v>
      </c>
      <c r="CF48" s="258">
        <v>1.7531120460241795E-3</v>
      </c>
      <c r="CG48" s="258">
        <v>7.1466960212821794E-5</v>
      </c>
      <c r="CH48" s="258">
        <v>3.1825966327024921E-4</v>
      </c>
      <c r="CI48" s="258">
        <v>3.1651909190262806E-4</v>
      </c>
      <c r="CJ48" s="258">
        <v>1.1847822705727172E-4</v>
      </c>
      <c r="CK48" s="258">
        <v>2.4534366647829906E-4</v>
      </c>
      <c r="CL48" s="258">
        <v>1.6300140367184022E-4</v>
      </c>
      <c r="CM48" s="258">
        <v>8.6021405443281697E-4</v>
      </c>
      <c r="CN48" s="258">
        <v>2.4709311643096707E-4</v>
      </c>
      <c r="CO48" s="258">
        <v>2.2381893213372029E-4</v>
      </c>
      <c r="CP48" s="258">
        <v>2.7175653158419832E-4</v>
      </c>
      <c r="CQ48" s="258">
        <v>2.1453878089830073E-4</v>
      </c>
      <c r="CR48" s="258">
        <v>3.1181447486197482E-4</v>
      </c>
      <c r="CS48" s="258">
        <v>2.0929928949474166E-4</v>
      </c>
      <c r="CT48" s="258">
        <v>4.9520864741877855E-4</v>
      </c>
      <c r="CU48" s="258">
        <v>3.9629654299922672E-4</v>
      </c>
      <c r="CV48" s="258">
        <v>6.4295113864786788E-5</v>
      </c>
      <c r="CW48" s="258">
        <v>1.4834159081330179E-3</v>
      </c>
      <c r="CX48" s="258">
        <v>1.4334294736348234E-4</v>
      </c>
      <c r="CY48" s="258">
        <v>5.0700069456984897E-4</v>
      </c>
      <c r="CZ48" s="258">
        <v>8.0776684188403451E-4</v>
      </c>
      <c r="DA48" s="258">
        <v>9.0007992554386477E-4</v>
      </c>
      <c r="DB48" s="258">
        <v>2.036188961722234E-4</v>
      </c>
      <c r="DC48" s="258">
        <v>1.0435884825444897E-4</v>
      </c>
      <c r="DD48" s="258">
        <v>1.0537025114907325E-3</v>
      </c>
      <c r="DE48" s="258">
        <v>3.1772723559519186E-4</v>
      </c>
      <c r="DF48" s="259">
        <v>8.4609041439338937E-4</v>
      </c>
      <c r="DG48" s="272"/>
      <c r="DH48" s="260"/>
      <c r="DI48" s="3"/>
      <c r="DJ48" s="3"/>
      <c r="DK48" s="3"/>
      <c r="DL48" s="3"/>
      <c r="DM48" s="3"/>
      <c r="DN48" s="3"/>
      <c r="DO48" s="3"/>
      <c r="DP48" s="3"/>
      <c r="DQ48" s="3"/>
      <c r="DR48" s="260"/>
      <c r="DS48" s="260"/>
      <c r="DT48" s="260"/>
      <c r="DU48" s="260"/>
      <c r="DV48" s="260"/>
      <c r="DW48" s="260"/>
      <c r="DX48" s="260"/>
      <c r="DY48" s="260"/>
      <c r="DZ48" s="260"/>
      <c r="EA48" s="260"/>
      <c r="EB48" s="260"/>
      <c r="EC48" s="260"/>
      <c r="ED48" s="260"/>
      <c r="EE48" s="260"/>
      <c r="EF48" s="260"/>
      <c r="EG48" s="260"/>
      <c r="EH48" s="260"/>
      <c r="EI48" s="260"/>
      <c r="EJ48" s="260"/>
      <c r="EK48" s="260"/>
      <c r="EL48" s="260"/>
      <c r="EM48" s="260"/>
      <c r="EN48" s="260"/>
      <c r="EO48" s="260"/>
      <c r="EP48" s="260"/>
      <c r="EQ48" s="260"/>
      <c r="ER48" s="260"/>
      <c r="ES48" s="260"/>
      <c r="ET48" s="260"/>
      <c r="EU48" s="260"/>
      <c r="EV48" s="260"/>
      <c r="EW48" s="260"/>
      <c r="EX48" s="260"/>
      <c r="EY48" s="260"/>
      <c r="EZ48" s="260"/>
      <c r="FA48" s="260"/>
      <c r="FB48" s="260"/>
      <c r="FC48" s="260"/>
      <c r="FD48" s="260"/>
      <c r="FE48" s="260"/>
      <c r="FF48" s="260"/>
      <c r="FG48" s="260"/>
      <c r="FH48" s="260"/>
      <c r="FI48" s="260"/>
      <c r="FJ48" s="260"/>
      <c r="FK48" s="260"/>
      <c r="FL48" s="260"/>
      <c r="FM48" s="260"/>
      <c r="FN48" s="260"/>
      <c r="FO48" s="260"/>
    </row>
    <row r="49" spans="1:171" ht="19.899999999999999" customHeight="1">
      <c r="A49" s="261" t="s">
        <v>199</v>
      </c>
      <c r="B49" s="262" t="s">
        <v>18</v>
      </c>
      <c r="C49" s="263">
        <v>1.5198472368422772E-4</v>
      </c>
      <c r="D49" s="258">
        <v>6.8399469773913868E-5</v>
      </c>
      <c r="E49" s="258">
        <v>3.5414116207746553E-4</v>
      </c>
      <c r="F49" s="258">
        <v>5.7868815386753765E-5</v>
      </c>
      <c r="G49" s="258">
        <v>5.9332153127972684E-5</v>
      </c>
      <c r="H49" s="258">
        <v>0</v>
      </c>
      <c r="I49" s="258">
        <v>7.0857964342956991E-4</v>
      </c>
      <c r="J49" s="258">
        <v>4.3105330517831435E-5</v>
      </c>
      <c r="K49" s="258">
        <v>5.8006744721653384E-5</v>
      </c>
      <c r="L49" s="258">
        <v>2.3469601131386126E-5</v>
      </c>
      <c r="M49" s="258">
        <v>0</v>
      </c>
      <c r="N49" s="258">
        <v>9.1596722520495929E-5</v>
      </c>
      <c r="O49" s="258">
        <v>3.9712995386583916E-5</v>
      </c>
      <c r="P49" s="258">
        <v>6.2001594571314456E-5</v>
      </c>
      <c r="Q49" s="258">
        <v>8.1010367620508293E-5</v>
      </c>
      <c r="R49" s="258">
        <v>5.2184532453840784E-5</v>
      </c>
      <c r="S49" s="258">
        <v>3.7235111987806193E-5</v>
      </c>
      <c r="T49" s="258">
        <v>3.5451177406297108E-5</v>
      </c>
      <c r="U49" s="258">
        <v>9.6116962772571383E-5</v>
      </c>
      <c r="V49" s="258">
        <v>1.4849476047806547E-4</v>
      </c>
      <c r="W49" s="258">
        <v>3.7938946446441565E-5</v>
      </c>
      <c r="X49" s="258">
        <v>1.3452061642853718E-4</v>
      </c>
      <c r="Y49" s="258">
        <v>5.9311593239428747E-5</v>
      </c>
      <c r="Z49" s="258">
        <v>5.5672333107807158E-5</v>
      </c>
      <c r="AA49" s="258">
        <v>6.1546391252440639E-5</v>
      </c>
      <c r="AB49" s="258">
        <v>4.8072496538911411E-5</v>
      </c>
      <c r="AC49" s="258">
        <v>1.4140401320719597E-5</v>
      </c>
      <c r="AD49" s="258">
        <v>5.4582827345056844E-5</v>
      </c>
      <c r="AE49" s="258">
        <v>9.3046822587839861E-5</v>
      </c>
      <c r="AF49" s="258">
        <v>1.2230307090274893E-4</v>
      </c>
      <c r="AG49" s="258">
        <v>4.3554521093819824E-5</v>
      </c>
      <c r="AH49" s="258">
        <v>6.4932030249404598E-4</v>
      </c>
      <c r="AI49" s="258">
        <v>1.5497547308031793E-4</v>
      </c>
      <c r="AJ49" s="258">
        <v>3.4270895518564315E-4</v>
      </c>
      <c r="AK49" s="258">
        <v>1.8141551002998023E-4</v>
      </c>
      <c r="AL49" s="258">
        <v>4.4497793969765155E-5</v>
      </c>
      <c r="AM49" s="258">
        <v>6.7237830893303847E-5</v>
      </c>
      <c r="AN49" s="258">
        <v>2.5334167908883185E-4</v>
      </c>
      <c r="AO49" s="258">
        <v>3.594654636875838E-5</v>
      </c>
      <c r="AP49" s="258">
        <v>3.0280124940738685E-5</v>
      </c>
      <c r="AQ49" s="258">
        <v>4.7570719347078398E-5</v>
      </c>
      <c r="AR49" s="258">
        <v>1.5579312462804808E-4</v>
      </c>
      <c r="AS49" s="258">
        <v>1.5035354682249881E-4</v>
      </c>
      <c r="AT49" s="258">
        <v>1.0126551699193382</v>
      </c>
      <c r="AU49" s="258">
        <v>3.1427534838932318E-3</v>
      </c>
      <c r="AV49" s="258">
        <v>1.098539159428347E-3</v>
      </c>
      <c r="AW49" s="258">
        <v>2.0222071452845713E-4</v>
      </c>
      <c r="AX49" s="258">
        <v>2.5650991821025943E-4</v>
      </c>
      <c r="AY49" s="258">
        <v>1.1165281830075716E-3</v>
      </c>
      <c r="AZ49" s="258">
        <v>1.7690365022225067E-3</v>
      </c>
      <c r="BA49" s="258">
        <v>2.5889690901887455E-4</v>
      </c>
      <c r="BB49" s="258">
        <v>6.1450487624724781E-5</v>
      </c>
      <c r="BC49" s="258">
        <v>2.2370910261639216E-4</v>
      </c>
      <c r="BD49" s="258">
        <v>1.2685139630598305E-4</v>
      </c>
      <c r="BE49" s="258">
        <v>2.0378852848208957E-4</v>
      </c>
      <c r="BF49" s="258">
        <v>2.5609857751458825E-4</v>
      </c>
      <c r="BG49" s="258">
        <v>1.0695484250477414E-3</v>
      </c>
      <c r="BH49" s="258">
        <v>3.5388018165960653E-3</v>
      </c>
      <c r="BI49" s="258">
        <v>1.2026831070581338E-3</v>
      </c>
      <c r="BJ49" s="258">
        <v>7.20528155991002E-5</v>
      </c>
      <c r="BK49" s="258">
        <v>1.0461039682742616E-4</v>
      </c>
      <c r="BL49" s="258">
        <v>9.7855652155211573E-4</v>
      </c>
      <c r="BM49" s="258">
        <v>1.3882878857355215E-4</v>
      </c>
      <c r="BN49" s="258">
        <v>4.7256667652637876E-4</v>
      </c>
      <c r="BO49" s="258">
        <v>7.0955189232439341E-4</v>
      </c>
      <c r="BP49" s="258">
        <v>1.6301768016004678E-4</v>
      </c>
      <c r="BQ49" s="258">
        <v>4.7756849680884647E-5</v>
      </c>
      <c r="BR49" s="258">
        <v>1.2126969508606236E-3</v>
      </c>
      <c r="BS49" s="258">
        <v>1.691987712031468E-4</v>
      </c>
      <c r="BT49" s="258">
        <v>4.8157087441168211E-5</v>
      </c>
      <c r="BU49" s="258">
        <v>3.9947742995347439E-5</v>
      </c>
      <c r="BV49" s="258">
        <v>2.748550786254528E-5</v>
      </c>
      <c r="BW49" s="258">
        <v>2.232395875229466E-5</v>
      </c>
      <c r="BX49" s="258">
        <v>5.2183255994544043E-6</v>
      </c>
      <c r="BY49" s="258">
        <v>9.3402721979681997E-5</v>
      </c>
      <c r="BZ49" s="258">
        <v>1.6949324003622885E-4</v>
      </c>
      <c r="CA49" s="258">
        <v>1.0186670500837408E-3</v>
      </c>
      <c r="CB49" s="258">
        <v>2.6881941190217874E-5</v>
      </c>
      <c r="CC49" s="258">
        <v>0</v>
      </c>
      <c r="CD49" s="258">
        <v>7.0088799057238871E-5</v>
      </c>
      <c r="CE49" s="258">
        <v>7.4196540583545801E-5</v>
      </c>
      <c r="CF49" s="258">
        <v>1.0475804267910256E-4</v>
      </c>
      <c r="CG49" s="258">
        <v>3.6637809631820911E-5</v>
      </c>
      <c r="CH49" s="258">
        <v>7.7951724832250156E-5</v>
      </c>
      <c r="CI49" s="258">
        <v>8.5732550198021934E-5</v>
      </c>
      <c r="CJ49" s="258">
        <v>9.7495273416973213E-5</v>
      </c>
      <c r="CK49" s="258">
        <v>5.6328246928898891E-5</v>
      </c>
      <c r="CL49" s="258">
        <v>4.7279244349664796E-5</v>
      </c>
      <c r="CM49" s="258">
        <v>1.236015235335234E-4</v>
      </c>
      <c r="CN49" s="258">
        <v>5.2812445751506441E-5</v>
      </c>
      <c r="CO49" s="258">
        <v>1.1236835357971037E-4</v>
      </c>
      <c r="CP49" s="258">
        <v>3.6487116153093571E-5</v>
      </c>
      <c r="CQ49" s="258">
        <v>9.888596145394242E-5</v>
      </c>
      <c r="CR49" s="258">
        <v>6.6593466226224759E-5</v>
      </c>
      <c r="CS49" s="258">
        <v>4.1588720052542746E-5</v>
      </c>
      <c r="CT49" s="258">
        <v>5.951568325759864E-5</v>
      </c>
      <c r="CU49" s="258">
        <v>5.1404846820793067E-4</v>
      </c>
      <c r="CV49" s="258">
        <v>3.0345191534859413E-5</v>
      </c>
      <c r="CW49" s="258">
        <v>5.3621114161284495E-3</v>
      </c>
      <c r="CX49" s="258">
        <v>6.605555573720665E-5</v>
      </c>
      <c r="CY49" s="258">
        <v>1.0924926104136116E-4</v>
      </c>
      <c r="CZ49" s="258">
        <v>4.2507617791577855E-5</v>
      </c>
      <c r="DA49" s="258">
        <v>8.021036006768226E-5</v>
      </c>
      <c r="DB49" s="258">
        <v>7.932371964091103E-5</v>
      </c>
      <c r="DC49" s="258">
        <v>2.8484977237134544E-5</v>
      </c>
      <c r="DD49" s="258">
        <v>5.4429599619794928E-5</v>
      </c>
      <c r="DE49" s="258">
        <v>2.2989929255866408E-5</v>
      </c>
      <c r="DF49" s="259">
        <v>3.6931259062864676E-5</v>
      </c>
      <c r="DG49" s="272"/>
      <c r="DH49" s="260"/>
      <c r="DI49" s="3"/>
      <c r="DJ49" s="3"/>
      <c r="DK49" s="3"/>
      <c r="DL49" s="3"/>
      <c r="DM49" s="3"/>
      <c r="DN49" s="3"/>
      <c r="DO49" s="3"/>
      <c r="DP49" s="3"/>
      <c r="DQ49" s="3"/>
      <c r="DR49" s="260"/>
      <c r="DS49" s="260"/>
      <c r="DT49" s="260"/>
      <c r="DU49" s="260"/>
      <c r="DV49" s="260"/>
      <c r="DW49" s="260"/>
      <c r="DX49" s="260"/>
      <c r="DY49" s="260"/>
      <c r="DZ49" s="260"/>
      <c r="EA49" s="260"/>
      <c r="EB49" s="260"/>
      <c r="EC49" s="260"/>
      <c r="ED49" s="260"/>
      <c r="EE49" s="260"/>
      <c r="EF49" s="260"/>
      <c r="EG49" s="260"/>
      <c r="EH49" s="260"/>
      <c r="EI49" s="260"/>
      <c r="EJ49" s="260"/>
      <c r="EK49" s="260"/>
      <c r="EL49" s="260"/>
      <c r="EM49" s="260"/>
      <c r="EN49" s="260"/>
      <c r="EO49" s="260"/>
      <c r="EP49" s="260"/>
      <c r="EQ49" s="260"/>
      <c r="ER49" s="260"/>
      <c r="ES49" s="260"/>
      <c r="ET49" s="260"/>
      <c r="EU49" s="260"/>
      <c r="EV49" s="260"/>
      <c r="EW49" s="260"/>
      <c r="EX49" s="260"/>
      <c r="EY49" s="260"/>
      <c r="EZ49" s="260"/>
      <c r="FA49" s="260"/>
      <c r="FB49" s="260"/>
      <c r="FC49" s="260"/>
      <c r="FD49" s="260"/>
      <c r="FE49" s="260"/>
      <c r="FF49" s="260"/>
      <c r="FG49" s="260"/>
      <c r="FH49" s="260"/>
      <c r="FI49" s="260"/>
      <c r="FJ49" s="260"/>
      <c r="FK49" s="260"/>
      <c r="FL49" s="260"/>
      <c r="FM49" s="260"/>
      <c r="FN49" s="260"/>
      <c r="FO49" s="260"/>
    </row>
    <row r="50" spans="1:171" ht="19.899999999999999" customHeight="1">
      <c r="A50" s="261" t="s">
        <v>198</v>
      </c>
      <c r="B50" s="262" t="s">
        <v>19</v>
      </c>
      <c r="C50" s="263">
        <v>3.6711038801282703E-4</v>
      </c>
      <c r="D50" s="258">
        <v>1.6136221743867966E-4</v>
      </c>
      <c r="E50" s="258">
        <v>8.5853254633422283E-4</v>
      </c>
      <c r="F50" s="258">
        <v>1.4013255792123255E-4</v>
      </c>
      <c r="G50" s="258">
        <v>8.4160322370170591E-5</v>
      </c>
      <c r="H50" s="258">
        <v>0</v>
      </c>
      <c r="I50" s="258">
        <v>8.1533587586140092E-4</v>
      </c>
      <c r="J50" s="258">
        <v>9.8735270265013015E-5</v>
      </c>
      <c r="K50" s="258">
        <v>1.3212635957432752E-4</v>
      </c>
      <c r="L50" s="258">
        <v>5.5464109358014387E-5</v>
      </c>
      <c r="M50" s="258">
        <v>0</v>
      </c>
      <c r="N50" s="258">
        <v>2.1205036937029876E-4</v>
      </c>
      <c r="O50" s="258">
        <v>9.1753414866980044E-5</v>
      </c>
      <c r="P50" s="258">
        <v>1.6174997179051949E-4</v>
      </c>
      <c r="Q50" s="258">
        <v>1.3963539471210741E-4</v>
      </c>
      <c r="R50" s="258">
        <v>1.1613347394925013E-4</v>
      </c>
      <c r="S50" s="258">
        <v>8.4394429682995976E-5</v>
      </c>
      <c r="T50" s="258">
        <v>8.4632879413179131E-5</v>
      </c>
      <c r="U50" s="258">
        <v>2.1241271534710435E-4</v>
      </c>
      <c r="V50" s="258">
        <v>3.4694600689463785E-4</v>
      </c>
      <c r="W50" s="258">
        <v>8.668907113129276E-5</v>
      </c>
      <c r="X50" s="258">
        <v>3.0946930950041796E-4</v>
      </c>
      <c r="Y50" s="258">
        <v>1.307282670006225E-4</v>
      </c>
      <c r="Z50" s="258">
        <v>1.1946673496252576E-4</v>
      </c>
      <c r="AA50" s="258">
        <v>1.3542367402196316E-4</v>
      </c>
      <c r="AB50" s="258">
        <v>9.7012096616403313E-5</v>
      </c>
      <c r="AC50" s="258">
        <v>3.3824922117933728E-5</v>
      </c>
      <c r="AD50" s="258">
        <v>1.2918325447846261E-4</v>
      </c>
      <c r="AE50" s="258">
        <v>5.8586767582911468E-4</v>
      </c>
      <c r="AF50" s="258">
        <v>2.9395026292596135E-4</v>
      </c>
      <c r="AG50" s="258">
        <v>1.0601085078593726E-4</v>
      </c>
      <c r="AH50" s="258">
        <v>2.1662385159248944E-4</v>
      </c>
      <c r="AI50" s="258">
        <v>3.7828294627785666E-4</v>
      </c>
      <c r="AJ50" s="258">
        <v>5.7952584616897647E-4</v>
      </c>
      <c r="AK50" s="258">
        <v>5.1518917655569909E-4</v>
      </c>
      <c r="AL50" s="258">
        <v>1.0543956192072529E-4</v>
      </c>
      <c r="AM50" s="258">
        <v>1.4839264668995607E-4</v>
      </c>
      <c r="AN50" s="258">
        <v>4.734782980020049E-4</v>
      </c>
      <c r="AO50" s="258">
        <v>1.3357930809555722E-4</v>
      </c>
      <c r="AP50" s="258">
        <v>7.1168368270821248E-5</v>
      </c>
      <c r="AQ50" s="258">
        <v>1.1993307438496391E-4</v>
      </c>
      <c r="AR50" s="258">
        <v>1.7920255796662085E-4</v>
      </c>
      <c r="AS50" s="258">
        <v>2.2839447473538293E-4</v>
      </c>
      <c r="AT50" s="258">
        <v>6.2463609230581645E-4</v>
      </c>
      <c r="AU50" s="258">
        <v>1.0171493601704404</v>
      </c>
      <c r="AV50" s="258">
        <v>4.1789448158835636E-4</v>
      </c>
      <c r="AW50" s="258">
        <v>6.5555578760600347E-4</v>
      </c>
      <c r="AX50" s="258">
        <v>4.1364546896692581E-4</v>
      </c>
      <c r="AY50" s="258">
        <v>6.487203130255202E-4</v>
      </c>
      <c r="AZ50" s="258">
        <v>2.3044810320780717E-4</v>
      </c>
      <c r="BA50" s="258">
        <v>4.5816462636975814E-4</v>
      </c>
      <c r="BB50" s="258">
        <v>1.3308634048304961E-4</v>
      </c>
      <c r="BC50" s="258">
        <v>1.8898283598870177E-4</v>
      </c>
      <c r="BD50" s="258">
        <v>2.2695963879393823E-4</v>
      </c>
      <c r="BE50" s="258">
        <v>1.2516590854188807E-4</v>
      </c>
      <c r="BF50" s="258">
        <v>1.3739390911329151E-4</v>
      </c>
      <c r="BG50" s="258">
        <v>2.4840917291764098E-4</v>
      </c>
      <c r="BH50" s="258">
        <v>1.0181720105837909E-3</v>
      </c>
      <c r="BI50" s="258">
        <v>2.0595386557669854E-4</v>
      </c>
      <c r="BJ50" s="258">
        <v>1.5008904381509216E-4</v>
      </c>
      <c r="BK50" s="258">
        <v>2.4860328883955239E-4</v>
      </c>
      <c r="BL50" s="258">
        <v>1.3563993826093361E-4</v>
      </c>
      <c r="BM50" s="258">
        <v>1.9201157233963937E-4</v>
      </c>
      <c r="BN50" s="258">
        <v>2.2272380021743089E-4</v>
      </c>
      <c r="BO50" s="258">
        <v>1.9137662844020991E-4</v>
      </c>
      <c r="BP50" s="258">
        <v>3.9126853056873311E-4</v>
      </c>
      <c r="BQ50" s="258">
        <v>1.0438112278461284E-4</v>
      </c>
      <c r="BR50" s="258">
        <v>4.4518450253402942E-4</v>
      </c>
      <c r="BS50" s="258">
        <v>3.8011616369266224E-4</v>
      </c>
      <c r="BT50" s="258">
        <v>1.0541966330489941E-4</v>
      </c>
      <c r="BU50" s="258">
        <v>8.8637320474415084E-5</v>
      </c>
      <c r="BV50" s="258">
        <v>5.8336227483596608E-5</v>
      </c>
      <c r="BW50" s="258">
        <v>4.7929665130579514E-5</v>
      </c>
      <c r="BX50" s="258">
        <v>9.8067094192033328E-6</v>
      </c>
      <c r="BY50" s="258">
        <v>9.0810143776177873E-5</v>
      </c>
      <c r="BZ50" s="258">
        <v>4.0711838804481518E-4</v>
      </c>
      <c r="CA50" s="258">
        <v>2.4488553167571307E-3</v>
      </c>
      <c r="CB50" s="258">
        <v>4.6284173377669791E-5</v>
      </c>
      <c r="CC50" s="258">
        <v>0</v>
      </c>
      <c r="CD50" s="258">
        <v>1.5707950571651263E-4</v>
      </c>
      <c r="CE50" s="258">
        <v>1.6261736943519979E-4</v>
      </c>
      <c r="CF50" s="258">
        <v>1.8221244879223627E-4</v>
      </c>
      <c r="CG50" s="258">
        <v>8.0785792773778014E-5</v>
      </c>
      <c r="CH50" s="258">
        <v>1.6889358971712963E-4</v>
      </c>
      <c r="CI50" s="258">
        <v>1.9625293125319742E-4</v>
      </c>
      <c r="CJ50" s="258">
        <v>2.3213139508754127E-4</v>
      </c>
      <c r="CK50" s="258">
        <v>1.2834037977270369E-4</v>
      </c>
      <c r="CL50" s="258">
        <v>9.783630908349166E-5</v>
      </c>
      <c r="CM50" s="258">
        <v>2.1542114033777987E-4</v>
      </c>
      <c r="CN50" s="258">
        <v>1.0341754516384354E-4</v>
      </c>
      <c r="CO50" s="258">
        <v>2.450657133324577E-4</v>
      </c>
      <c r="CP50" s="258">
        <v>7.0157150677625568E-5</v>
      </c>
      <c r="CQ50" s="258">
        <v>2.1953355313577888E-4</v>
      </c>
      <c r="CR50" s="258">
        <v>1.45010661444896E-4</v>
      </c>
      <c r="CS50" s="258">
        <v>7.7286275046318463E-5</v>
      </c>
      <c r="CT50" s="258">
        <v>1.3530591573824674E-4</v>
      </c>
      <c r="CU50" s="258">
        <v>1.2658180254083388E-3</v>
      </c>
      <c r="CV50" s="258">
        <v>6.9605766772820973E-5</v>
      </c>
      <c r="CW50" s="258">
        <v>1.3089245039257283E-2</v>
      </c>
      <c r="CX50" s="258">
        <v>1.1129899294875005E-4</v>
      </c>
      <c r="CY50" s="258">
        <v>2.2741258661893637E-4</v>
      </c>
      <c r="CZ50" s="258">
        <v>7.8276013282021798E-5</v>
      </c>
      <c r="DA50" s="258">
        <v>1.5647171309852672E-4</v>
      </c>
      <c r="DB50" s="258">
        <v>1.7399422515948149E-4</v>
      </c>
      <c r="DC50" s="258">
        <v>6.022520798914617E-5</v>
      </c>
      <c r="DD50" s="258">
        <v>1.0129899325732532E-4</v>
      </c>
      <c r="DE50" s="258">
        <v>4.4449637060984173E-5</v>
      </c>
      <c r="DF50" s="259">
        <v>7.3911546868674793E-5</v>
      </c>
      <c r="DG50" s="272"/>
      <c r="DH50" s="260"/>
      <c r="DI50" s="3"/>
      <c r="DJ50" s="3"/>
      <c r="DK50" s="3"/>
      <c r="DL50" s="3"/>
      <c r="DM50" s="3"/>
      <c r="DN50" s="3"/>
      <c r="DO50" s="3"/>
      <c r="DP50" s="3"/>
      <c r="DQ50" s="3"/>
      <c r="DR50" s="260"/>
      <c r="DS50" s="260"/>
      <c r="DT50" s="260"/>
      <c r="DU50" s="260"/>
      <c r="DV50" s="260"/>
      <c r="DW50" s="260"/>
      <c r="DX50" s="260"/>
      <c r="DY50" s="260"/>
      <c r="DZ50" s="260"/>
      <c r="EA50" s="260"/>
      <c r="EB50" s="260"/>
      <c r="EC50" s="260"/>
      <c r="ED50" s="260"/>
      <c r="EE50" s="260"/>
      <c r="EF50" s="260"/>
      <c r="EG50" s="260"/>
      <c r="EH50" s="260"/>
      <c r="EI50" s="260"/>
      <c r="EJ50" s="260"/>
      <c r="EK50" s="260"/>
      <c r="EL50" s="260"/>
      <c r="EM50" s="260"/>
      <c r="EN50" s="260"/>
      <c r="EO50" s="260"/>
      <c r="EP50" s="260"/>
      <c r="EQ50" s="260"/>
      <c r="ER50" s="260"/>
      <c r="ES50" s="260"/>
      <c r="ET50" s="260"/>
      <c r="EU50" s="260"/>
      <c r="EV50" s="260"/>
      <c r="EW50" s="260"/>
      <c r="EX50" s="260"/>
      <c r="EY50" s="260"/>
      <c r="EZ50" s="260"/>
      <c r="FA50" s="260"/>
      <c r="FB50" s="260"/>
      <c r="FC50" s="260"/>
      <c r="FD50" s="260"/>
      <c r="FE50" s="260"/>
      <c r="FF50" s="260"/>
      <c r="FG50" s="260"/>
      <c r="FH50" s="260"/>
      <c r="FI50" s="260"/>
      <c r="FJ50" s="260"/>
      <c r="FK50" s="260"/>
      <c r="FL50" s="260"/>
      <c r="FM50" s="260"/>
      <c r="FN50" s="260"/>
      <c r="FO50" s="260"/>
    </row>
    <row r="51" spans="1:171" ht="19.899999999999999" customHeight="1">
      <c r="A51" s="261" t="s">
        <v>197</v>
      </c>
      <c r="B51" s="262" t="s">
        <v>20</v>
      </c>
      <c r="C51" s="263">
        <v>1.525720457945957E-4</v>
      </c>
      <c r="D51" s="258">
        <v>7.501372646133344E-5</v>
      </c>
      <c r="E51" s="258">
        <v>4.0382342042331068E-4</v>
      </c>
      <c r="F51" s="258">
        <v>7.0192075277966499E-5</v>
      </c>
      <c r="G51" s="258">
        <v>4.1984180764823137E-5</v>
      </c>
      <c r="H51" s="258">
        <v>0</v>
      </c>
      <c r="I51" s="258">
        <v>3.0666628917597845E-4</v>
      </c>
      <c r="J51" s="258">
        <v>5.0535400551059717E-5</v>
      </c>
      <c r="K51" s="258">
        <v>5.7600591092346494E-5</v>
      </c>
      <c r="L51" s="258">
        <v>2.8848310712319554E-5</v>
      </c>
      <c r="M51" s="258">
        <v>0</v>
      </c>
      <c r="N51" s="258">
        <v>9.4421946612523362E-5</v>
      </c>
      <c r="O51" s="258">
        <v>4.9465915940448062E-5</v>
      </c>
      <c r="P51" s="258">
        <v>6.3389077519698626E-5</v>
      </c>
      <c r="Q51" s="258">
        <v>4.5267614978393397E-5</v>
      </c>
      <c r="R51" s="258">
        <v>5.7907737177256846E-5</v>
      </c>
      <c r="S51" s="258">
        <v>4.3818309123980522E-5</v>
      </c>
      <c r="T51" s="258">
        <v>4.3649275277380441E-5</v>
      </c>
      <c r="U51" s="258">
        <v>9.0995133897558289E-5</v>
      </c>
      <c r="V51" s="258">
        <v>1.4619575842834072E-4</v>
      </c>
      <c r="W51" s="258">
        <v>3.5593714418218929E-5</v>
      </c>
      <c r="X51" s="258">
        <v>1.2420760824415078E-4</v>
      </c>
      <c r="Y51" s="258">
        <v>5.5857032293588211E-5</v>
      </c>
      <c r="Z51" s="258">
        <v>5.4101792118996029E-5</v>
      </c>
      <c r="AA51" s="258">
        <v>6.1167367856864807E-5</v>
      </c>
      <c r="AB51" s="258">
        <v>4.5714288229663603E-5</v>
      </c>
      <c r="AC51" s="258">
        <v>1.3526712878667458E-5</v>
      </c>
      <c r="AD51" s="258">
        <v>5.2496811873946496E-5</v>
      </c>
      <c r="AE51" s="258">
        <v>5.6089020320860626E-5</v>
      </c>
      <c r="AF51" s="258">
        <v>1.2114101773572916E-4</v>
      </c>
      <c r="AG51" s="258">
        <v>5.3144668764198409E-5</v>
      </c>
      <c r="AH51" s="258">
        <v>8.1051013057535176E-5</v>
      </c>
      <c r="AI51" s="258">
        <v>1.4837846696224633E-4</v>
      </c>
      <c r="AJ51" s="258">
        <v>6.1352518289164331E-5</v>
      </c>
      <c r="AK51" s="258">
        <v>1.3402911749958675E-4</v>
      </c>
      <c r="AL51" s="258">
        <v>4.4710278939176265E-5</v>
      </c>
      <c r="AM51" s="258">
        <v>6.155022080498777E-5</v>
      </c>
      <c r="AN51" s="258">
        <v>8.8748242728430425E-5</v>
      </c>
      <c r="AO51" s="258">
        <v>4.049438154927525E-5</v>
      </c>
      <c r="AP51" s="258">
        <v>3.0191194115366131E-5</v>
      </c>
      <c r="AQ51" s="258">
        <v>4.7751620087954458E-5</v>
      </c>
      <c r="AR51" s="258">
        <v>7.1028155142104823E-5</v>
      </c>
      <c r="AS51" s="258">
        <v>6.0904514181852171E-5</v>
      </c>
      <c r="AT51" s="258">
        <v>4.049718199725984E-4</v>
      </c>
      <c r="AU51" s="258">
        <v>9.0049693285297096E-4</v>
      </c>
      <c r="AV51" s="258">
        <v>1.0147629586726794</v>
      </c>
      <c r="AW51" s="258">
        <v>6.9016629287835157E-5</v>
      </c>
      <c r="AX51" s="258">
        <v>7.0648189943662326E-5</v>
      </c>
      <c r="AY51" s="258">
        <v>3.1591703605795792E-4</v>
      </c>
      <c r="AZ51" s="258">
        <v>3.1670677835842733E-5</v>
      </c>
      <c r="BA51" s="258">
        <v>1.4580422644248645E-4</v>
      </c>
      <c r="BB51" s="258">
        <v>4.9945128827686092E-5</v>
      </c>
      <c r="BC51" s="258">
        <v>9.120565450568689E-5</v>
      </c>
      <c r="BD51" s="258">
        <v>2.6396112992533883E-4</v>
      </c>
      <c r="BE51" s="258">
        <v>6.466871233004041E-5</v>
      </c>
      <c r="BF51" s="258">
        <v>7.7153066091583037E-5</v>
      </c>
      <c r="BG51" s="258">
        <v>1.0950466693494018E-4</v>
      </c>
      <c r="BH51" s="258">
        <v>3.2215805828521673E-4</v>
      </c>
      <c r="BI51" s="258">
        <v>7.4151248080597435E-5</v>
      </c>
      <c r="BJ51" s="258">
        <v>1.0226051073189434E-4</v>
      </c>
      <c r="BK51" s="258">
        <v>1.2690653915109338E-4</v>
      </c>
      <c r="BL51" s="258">
        <v>1.4278156850462104E-4</v>
      </c>
      <c r="BM51" s="258">
        <v>7.9811467483626204E-5</v>
      </c>
      <c r="BN51" s="258">
        <v>1.1701897761897381E-4</v>
      </c>
      <c r="BO51" s="258">
        <v>9.9073629472174097E-5</v>
      </c>
      <c r="BP51" s="258">
        <v>1.5513743284191025E-4</v>
      </c>
      <c r="BQ51" s="258">
        <v>4.5168434035523876E-5</v>
      </c>
      <c r="BR51" s="258">
        <v>1.8990964900162394E-4</v>
      </c>
      <c r="BS51" s="258">
        <v>1.7736483743788101E-4</v>
      </c>
      <c r="BT51" s="258">
        <v>1.8319438322548121E-4</v>
      </c>
      <c r="BU51" s="258">
        <v>6.2327035484203291E-5</v>
      </c>
      <c r="BV51" s="258">
        <v>3.4598842541158379E-5</v>
      </c>
      <c r="BW51" s="258">
        <v>2.7432844566176632E-5</v>
      </c>
      <c r="BX51" s="258">
        <v>5.4604850532981882E-6</v>
      </c>
      <c r="BY51" s="258">
        <v>5.1958515298598604E-5</v>
      </c>
      <c r="BZ51" s="258">
        <v>1.6826508222291008E-4</v>
      </c>
      <c r="CA51" s="258">
        <v>1.0012926327652005E-3</v>
      </c>
      <c r="CB51" s="258">
        <v>2.5753441622199617E-5</v>
      </c>
      <c r="CC51" s="258">
        <v>0</v>
      </c>
      <c r="CD51" s="258">
        <v>1.6162448761157134E-4</v>
      </c>
      <c r="CE51" s="258">
        <v>1.118637655300879E-4</v>
      </c>
      <c r="CF51" s="258">
        <v>9.1159721617002561E-5</v>
      </c>
      <c r="CG51" s="258">
        <v>5.602781156194499E-5</v>
      </c>
      <c r="CH51" s="258">
        <v>9.7346242055891755E-5</v>
      </c>
      <c r="CI51" s="258">
        <v>1.409894151350486E-4</v>
      </c>
      <c r="CJ51" s="258">
        <v>1.0241590407896852E-4</v>
      </c>
      <c r="CK51" s="258">
        <v>1.0504593072144961E-4</v>
      </c>
      <c r="CL51" s="258">
        <v>4.1286377686927011E-4</v>
      </c>
      <c r="CM51" s="258">
        <v>7.5398873751836965E-4</v>
      </c>
      <c r="CN51" s="258">
        <v>5.4746667364983683E-5</v>
      </c>
      <c r="CO51" s="258">
        <v>1.3978886015994385E-4</v>
      </c>
      <c r="CP51" s="258">
        <v>3.0162404409137104E-3</v>
      </c>
      <c r="CQ51" s="258">
        <v>1.8910580468898335E-3</v>
      </c>
      <c r="CR51" s="258">
        <v>7.6258420398051723E-4</v>
      </c>
      <c r="CS51" s="258">
        <v>5.1781158109773099E-4</v>
      </c>
      <c r="CT51" s="258">
        <v>8.2752369135786455E-5</v>
      </c>
      <c r="CU51" s="258">
        <v>8.7438919685619101E-4</v>
      </c>
      <c r="CV51" s="258">
        <v>6.7115153558641263E-5</v>
      </c>
      <c r="CW51" s="258">
        <v>4.9905229699307831E-3</v>
      </c>
      <c r="CX51" s="258">
        <v>1.2568366080065144E-4</v>
      </c>
      <c r="CY51" s="258">
        <v>1.2258467959354414E-4</v>
      </c>
      <c r="CZ51" s="258">
        <v>4.5445436008469112E-5</v>
      </c>
      <c r="DA51" s="258">
        <v>8.8354207738694249E-5</v>
      </c>
      <c r="DB51" s="258">
        <v>8.8639060867467775E-4</v>
      </c>
      <c r="DC51" s="258">
        <v>1.651372829909876E-3</v>
      </c>
      <c r="DD51" s="258">
        <v>1.076222926463005E-4</v>
      </c>
      <c r="DE51" s="258">
        <v>4.487894030008802E-3</v>
      </c>
      <c r="DF51" s="259">
        <v>1.0195714677413777E-4</v>
      </c>
      <c r="DG51" s="272"/>
      <c r="DH51" s="260"/>
      <c r="DI51" s="3"/>
      <c r="DJ51" s="3"/>
      <c r="DK51" s="3"/>
      <c r="DL51" s="3"/>
      <c r="DM51" s="3"/>
      <c r="DN51" s="3"/>
      <c r="DO51" s="3"/>
      <c r="DP51" s="3"/>
      <c r="DQ51" s="3"/>
      <c r="DR51" s="260"/>
      <c r="DS51" s="260"/>
      <c r="DT51" s="260"/>
      <c r="DU51" s="260"/>
      <c r="DV51" s="260"/>
      <c r="DW51" s="260"/>
      <c r="DX51" s="260"/>
      <c r="DY51" s="260"/>
      <c r="DZ51" s="260"/>
      <c r="EA51" s="260"/>
      <c r="EB51" s="260"/>
      <c r="EC51" s="260"/>
      <c r="ED51" s="260"/>
      <c r="EE51" s="260"/>
      <c r="EF51" s="260"/>
      <c r="EG51" s="260"/>
      <c r="EH51" s="260"/>
      <c r="EI51" s="260"/>
      <c r="EJ51" s="260"/>
      <c r="EK51" s="260"/>
      <c r="EL51" s="260"/>
      <c r="EM51" s="260"/>
      <c r="EN51" s="260"/>
      <c r="EO51" s="260"/>
      <c r="EP51" s="260"/>
      <c r="EQ51" s="260"/>
      <c r="ER51" s="260"/>
      <c r="ES51" s="260"/>
      <c r="ET51" s="260"/>
      <c r="EU51" s="260"/>
      <c r="EV51" s="260"/>
      <c r="EW51" s="260"/>
      <c r="EX51" s="260"/>
      <c r="EY51" s="260"/>
      <c r="EZ51" s="260"/>
      <c r="FA51" s="260"/>
      <c r="FB51" s="260"/>
      <c r="FC51" s="260"/>
      <c r="FD51" s="260"/>
      <c r="FE51" s="260"/>
      <c r="FF51" s="260"/>
      <c r="FG51" s="260"/>
      <c r="FH51" s="260"/>
      <c r="FI51" s="260"/>
      <c r="FJ51" s="260"/>
      <c r="FK51" s="260"/>
      <c r="FL51" s="260"/>
      <c r="FM51" s="260"/>
      <c r="FN51" s="260"/>
      <c r="FO51" s="260"/>
    </row>
    <row r="52" spans="1:171" ht="19.899999999999999" customHeight="1">
      <c r="A52" s="261" t="s">
        <v>196</v>
      </c>
      <c r="B52" s="262" t="s">
        <v>195</v>
      </c>
      <c r="C52" s="263">
        <v>2.1841339546635695E-7</v>
      </c>
      <c r="D52" s="258">
        <v>9.6531638821870964E-8</v>
      </c>
      <c r="E52" s="258">
        <v>5.1342721742612468E-7</v>
      </c>
      <c r="F52" s="258">
        <v>8.3869999342456472E-8</v>
      </c>
      <c r="G52" s="258">
        <v>5.4073620570735316E-8</v>
      </c>
      <c r="H52" s="258">
        <v>0</v>
      </c>
      <c r="I52" s="258">
        <v>4.431630579670603E-7</v>
      </c>
      <c r="J52" s="258">
        <v>5.9201009347289188E-8</v>
      </c>
      <c r="K52" s="258">
        <v>8.1565755124425383E-8</v>
      </c>
      <c r="L52" s="258">
        <v>3.3233351277034758E-8</v>
      </c>
      <c r="M52" s="258">
        <v>0</v>
      </c>
      <c r="N52" s="258">
        <v>1.2692277391363081E-7</v>
      </c>
      <c r="O52" s="258">
        <v>5.9190228983575124E-8</v>
      </c>
      <c r="P52" s="258">
        <v>8.4154659384850169E-8</v>
      </c>
      <c r="Q52" s="258">
        <v>5.5172942525218537E-8</v>
      </c>
      <c r="R52" s="258">
        <v>6.9839056427122543E-8</v>
      </c>
      <c r="S52" s="258">
        <v>5.0282090588851331E-8</v>
      </c>
      <c r="T52" s="258">
        <v>5.0376771056288018E-8</v>
      </c>
      <c r="U52" s="258">
        <v>1.2626134266774852E-7</v>
      </c>
      <c r="V52" s="258">
        <v>2.0764266536545065E-7</v>
      </c>
      <c r="W52" s="258">
        <v>5.1513981331325531E-8</v>
      </c>
      <c r="X52" s="258">
        <v>1.8476349860360304E-7</v>
      </c>
      <c r="Y52" s="258">
        <v>7.8304887520962769E-8</v>
      </c>
      <c r="Z52" s="258">
        <v>7.1653460944776672E-8</v>
      </c>
      <c r="AA52" s="258">
        <v>8.0659036682374989E-8</v>
      </c>
      <c r="AB52" s="258">
        <v>5.7639302417448318E-8</v>
      </c>
      <c r="AC52" s="258">
        <v>1.9139055331322527E-8</v>
      </c>
      <c r="AD52" s="258">
        <v>7.4403227767826431E-8</v>
      </c>
      <c r="AE52" s="258">
        <v>7.5557903134190678E-8</v>
      </c>
      <c r="AF52" s="258">
        <v>1.7592814020042434E-7</v>
      </c>
      <c r="AG52" s="258">
        <v>6.2092595538863235E-8</v>
      </c>
      <c r="AH52" s="258">
        <v>1.0345659234988164E-7</v>
      </c>
      <c r="AI52" s="258">
        <v>2.0989054525061309E-7</v>
      </c>
      <c r="AJ52" s="258">
        <v>8.26295362384217E-8</v>
      </c>
      <c r="AK52" s="258">
        <v>1.8210542298120736E-7</v>
      </c>
      <c r="AL52" s="258">
        <v>6.2943593912735828E-8</v>
      </c>
      <c r="AM52" s="258">
        <v>8.8942397039321097E-8</v>
      </c>
      <c r="AN52" s="258">
        <v>1.2682502848662596E-7</v>
      </c>
      <c r="AO52" s="258">
        <v>4.8772716109036445E-8</v>
      </c>
      <c r="AP52" s="258">
        <v>4.2583678799912249E-8</v>
      </c>
      <c r="AQ52" s="258">
        <v>6.3613008952286417E-8</v>
      </c>
      <c r="AR52" s="258">
        <v>9.2768578986905502E-8</v>
      </c>
      <c r="AS52" s="258">
        <v>4.3858384937136766E-7</v>
      </c>
      <c r="AT52" s="258">
        <v>4.5374158550450475E-7</v>
      </c>
      <c r="AU52" s="258">
        <v>6.8623917116474261E-7</v>
      </c>
      <c r="AV52" s="258">
        <v>3.2237476424388625E-5</v>
      </c>
      <c r="AW52" s="258">
        <v>1.0000417359616003</v>
      </c>
      <c r="AX52" s="258">
        <v>2.0075768129034815E-5</v>
      </c>
      <c r="AY52" s="258">
        <v>2.2032257808381548E-5</v>
      </c>
      <c r="AZ52" s="258">
        <v>5.2363825106871689E-5</v>
      </c>
      <c r="BA52" s="258">
        <v>8.2129391491878777E-5</v>
      </c>
      <c r="BB52" s="258">
        <v>3.1822206409176407E-5</v>
      </c>
      <c r="BC52" s="258">
        <v>5.5428535164183305E-5</v>
      </c>
      <c r="BD52" s="258">
        <v>8.947770818667995E-5</v>
      </c>
      <c r="BE52" s="258">
        <v>9.2315325991877703E-7</v>
      </c>
      <c r="BF52" s="258">
        <v>7.1272072647421709E-7</v>
      </c>
      <c r="BG52" s="258">
        <v>4.7843991598527008E-6</v>
      </c>
      <c r="BH52" s="258">
        <v>2.4406499507328311E-7</v>
      </c>
      <c r="BI52" s="258">
        <v>8.1413319028552144E-7</v>
      </c>
      <c r="BJ52" s="258">
        <v>2.6097232560096378E-6</v>
      </c>
      <c r="BK52" s="258">
        <v>1.495529886257778E-7</v>
      </c>
      <c r="BL52" s="258">
        <v>1.1796370534900189E-7</v>
      </c>
      <c r="BM52" s="258">
        <v>1.3139641711587747E-7</v>
      </c>
      <c r="BN52" s="258">
        <v>1.5503371913585029E-7</v>
      </c>
      <c r="BO52" s="258">
        <v>1.7145763793579669E-7</v>
      </c>
      <c r="BP52" s="258">
        <v>2.337423627425532E-7</v>
      </c>
      <c r="BQ52" s="258">
        <v>5.9823838209431611E-8</v>
      </c>
      <c r="BR52" s="258">
        <v>2.411457546916894E-7</v>
      </c>
      <c r="BS52" s="258">
        <v>2.2843373150976134E-7</v>
      </c>
      <c r="BT52" s="258">
        <v>6.9753455846506224E-8</v>
      </c>
      <c r="BU52" s="258">
        <v>5.6032184868238272E-8</v>
      </c>
      <c r="BV52" s="258">
        <v>3.7894942172103527E-8</v>
      </c>
      <c r="BW52" s="258">
        <v>3.0643528623238175E-8</v>
      </c>
      <c r="BX52" s="258">
        <v>6.319517255421434E-9</v>
      </c>
      <c r="BY52" s="258">
        <v>7.2469763044252006E-8</v>
      </c>
      <c r="BZ52" s="258">
        <v>2.4335844895685581E-7</v>
      </c>
      <c r="CA52" s="258">
        <v>1.45850606386539E-6</v>
      </c>
      <c r="CB52" s="258">
        <v>2.2814152654971109E-8</v>
      </c>
      <c r="CC52" s="258">
        <v>0</v>
      </c>
      <c r="CD52" s="258">
        <v>9.3534592852814727E-8</v>
      </c>
      <c r="CE52" s="258">
        <v>9.3809028282947596E-8</v>
      </c>
      <c r="CF52" s="258">
        <v>9.8347494361572404E-8</v>
      </c>
      <c r="CG52" s="258">
        <v>4.6688562172898253E-8</v>
      </c>
      <c r="CH52" s="258">
        <v>1.0364943746419437E-7</v>
      </c>
      <c r="CI52" s="258">
        <v>1.2567677395881363E-7</v>
      </c>
      <c r="CJ52" s="258">
        <v>1.4563910145236419E-7</v>
      </c>
      <c r="CK52" s="258">
        <v>7.9112471536950942E-8</v>
      </c>
      <c r="CL52" s="258">
        <v>8.3877766504860902E-8</v>
      </c>
      <c r="CM52" s="258">
        <v>1.8257587894611522E-7</v>
      </c>
      <c r="CN52" s="258">
        <v>6.5187283946252263E-8</v>
      </c>
      <c r="CO52" s="258">
        <v>1.7913737822175703E-7</v>
      </c>
      <c r="CP52" s="258">
        <v>1.3791306332325222E-7</v>
      </c>
      <c r="CQ52" s="258">
        <v>1.8894073505043048E-7</v>
      </c>
      <c r="CR52" s="258">
        <v>1.1057238616821494E-7</v>
      </c>
      <c r="CS52" s="258">
        <v>6.2378391366948788E-8</v>
      </c>
      <c r="CT52" s="258">
        <v>8.4162981687091813E-8</v>
      </c>
      <c r="CU52" s="258">
        <v>7.6396967204011051E-7</v>
      </c>
      <c r="CV52" s="258">
        <v>4.6558398720163095E-8</v>
      </c>
      <c r="CW52" s="258">
        <v>7.7874019706083377E-6</v>
      </c>
      <c r="CX52" s="258">
        <v>7.9486271859483357E-8</v>
      </c>
      <c r="CY52" s="258">
        <v>1.3751886198294603E-7</v>
      </c>
      <c r="CZ52" s="258">
        <v>4.8760846319670465E-8</v>
      </c>
      <c r="DA52" s="258">
        <v>9.5832046354845265E-8</v>
      </c>
      <c r="DB52" s="258">
        <v>1.3429496724484696E-7</v>
      </c>
      <c r="DC52" s="258">
        <v>8.8172192366169205E-8</v>
      </c>
      <c r="DD52" s="258">
        <v>6.1731474776024783E-8</v>
      </c>
      <c r="DE52" s="258">
        <v>2.443666560912732E-7</v>
      </c>
      <c r="DF52" s="259">
        <v>5.0755054387137716E-8</v>
      </c>
      <c r="DG52" s="272"/>
      <c r="DH52" s="260"/>
      <c r="DI52" s="3"/>
      <c r="DJ52" s="3"/>
      <c r="DK52" s="3"/>
      <c r="DL52" s="3"/>
      <c r="DM52" s="3"/>
      <c r="DN52" s="3"/>
      <c r="DO52" s="3"/>
      <c r="DP52" s="3"/>
      <c r="DQ52" s="3"/>
      <c r="DR52" s="260"/>
      <c r="DS52" s="260"/>
      <c r="DT52" s="260"/>
      <c r="DU52" s="260"/>
      <c r="DV52" s="260"/>
      <c r="DW52" s="260"/>
      <c r="DX52" s="260"/>
      <c r="DY52" s="260"/>
      <c r="DZ52" s="260"/>
      <c r="EA52" s="260"/>
      <c r="EB52" s="260"/>
      <c r="EC52" s="260"/>
      <c r="ED52" s="260"/>
      <c r="EE52" s="260"/>
      <c r="EF52" s="260"/>
      <c r="EG52" s="260"/>
      <c r="EH52" s="260"/>
      <c r="EI52" s="260"/>
      <c r="EJ52" s="260"/>
      <c r="EK52" s="260"/>
      <c r="EL52" s="260"/>
      <c r="EM52" s="260"/>
      <c r="EN52" s="260"/>
      <c r="EO52" s="260"/>
      <c r="EP52" s="260"/>
      <c r="EQ52" s="260"/>
      <c r="ER52" s="260"/>
      <c r="ES52" s="260"/>
      <c r="ET52" s="260"/>
      <c r="EU52" s="260"/>
      <c r="EV52" s="260"/>
      <c r="EW52" s="260"/>
      <c r="EX52" s="260"/>
      <c r="EY52" s="260"/>
      <c r="EZ52" s="260"/>
      <c r="FA52" s="260"/>
      <c r="FB52" s="260"/>
      <c r="FC52" s="260"/>
      <c r="FD52" s="260"/>
      <c r="FE52" s="260"/>
      <c r="FF52" s="260"/>
      <c r="FG52" s="260"/>
      <c r="FH52" s="260"/>
      <c r="FI52" s="260"/>
      <c r="FJ52" s="260"/>
      <c r="FK52" s="260"/>
      <c r="FL52" s="260"/>
      <c r="FM52" s="260"/>
      <c r="FN52" s="260"/>
      <c r="FO52" s="260"/>
    </row>
    <row r="53" spans="1:171" ht="19.899999999999999" customHeight="1">
      <c r="A53" s="261" t="s">
        <v>194</v>
      </c>
      <c r="B53" s="262" t="s">
        <v>193</v>
      </c>
      <c r="C53" s="263">
        <v>1.679921859109524E-4</v>
      </c>
      <c r="D53" s="258">
        <v>7.4856062504399893E-5</v>
      </c>
      <c r="E53" s="258">
        <v>3.9215570150604145E-4</v>
      </c>
      <c r="F53" s="258">
        <v>6.9819599515410233E-5</v>
      </c>
      <c r="G53" s="258">
        <v>4.0623171586043009E-5</v>
      </c>
      <c r="H53" s="258">
        <v>0</v>
      </c>
      <c r="I53" s="258">
        <v>3.4091646978543752E-4</v>
      </c>
      <c r="J53" s="258">
        <v>4.7892055846444231E-5</v>
      </c>
      <c r="K53" s="258">
        <v>6.5982338445105972E-5</v>
      </c>
      <c r="L53" s="258">
        <v>2.6020614638844864E-5</v>
      </c>
      <c r="M53" s="258">
        <v>0</v>
      </c>
      <c r="N53" s="258">
        <v>9.933915712758192E-5</v>
      </c>
      <c r="O53" s="258">
        <v>4.5532052087748655E-5</v>
      </c>
      <c r="P53" s="258">
        <v>6.6207381811725707E-5</v>
      </c>
      <c r="Q53" s="258">
        <v>4.9080518454221745E-5</v>
      </c>
      <c r="R53" s="258">
        <v>5.4804102850698728E-5</v>
      </c>
      <c r="S53" s="258">
        <v>4.0598873562194552E-5</v>
      </c>
      <c r="T53" s="258">
        <v>5.0853590416718726E-5</v>
      </c>
      <c r="U53" s="258">
        <v>9.9599448337909285E-5</v>
      </c>
      <c r="V53" s="258">
        <v>1.6187134957578163E-4</v>
      </c>
      <c r="W53" s="258">
        <v>3.9786387941042038E-5</v>
      </c>
      <c r="X53" s="258">
        <v>1.4201703862679366E-4</v>
      </c>
      <c r="Y53" s="258">
        <v>6.1091165987444182E-5</v>
      </c>
      <c r="Z53" s="258">
        <v>5.606043289253159E-5</v>
      </c>
      <c r="AA53" s="258">
        <v>6.5773094534654094E-5</v>
      </c>
      <c r="AB53" s="258">
        <v>4.6943662323031578E-5</v>
      </c>
      <c r="AC53" s="258">
        <v>1.4803967258208247E-5</v>
      </c>
      <c r="AD53" s="258">
        <v>5.7091850482415002E-5</v>
      </c>
      <c r="AE53" s="258">
        <v>5.837358457117439E-5</v>
      </c>
      <c r="AF53" s="258">
        <v>1.3759217571827339E-4</v>
      </c>
      <c r="AG53" s="258">
        <v>5.1487814586502787E-5</v>
      </c>
      <c r="AH53" s="258">
        <v>8.2800092485670347E-5</v>
      </c>
      <c r="AI53" s="258">
        <v>1.6222959131148638E-4</v>
      </c>
      <c r="AJ53" s="258">
        <v>6.6075214650118243E-5</v>
      </c>
      <c r="AK53" s="258">
        <v>1.4248176593012945E-4</v>
      </c>
      <c r="AL53" s="258">
        <v>4.8741804382202495E-5</v>
      </c>
      <c r="AM53" s="258">
        <v>6.8332892988576106E-5</v>
      </c>
      <c r="AN53" s="258">
        <v>9.8030504287206443E-5</v>
      </c>
      <c r="AO53" s="258">
        <v>3.9195763964710896E-5</v>
      </c>
      <c r="AP53" s="258">
        <v>3.3004798814346936E-5</v>
      </c>
      <c r="AQ53" s="258">
        <v>9.2600873821740837E-5</v>
      </c>
      <c r="AR53" s="258">
        <v>7.4681358663719383E-5</v>
      </c>
      <c r="AS53" s="258">
        <v>6.1846098991993881E-4</v>
      </c>
      <c r="AT53" s="258">
        <v>3.0480499237220014E-4</v>
      </c>
      <c r="AU53" s="258">
        <v>6.1258643258280587E-4</v>
      </c>
      <c r="AV53" s="258">
        <v>3.7107801449904293E-3</v>
      </c>
      <c r="AW53" s="258">
        <v>1.3519617660513808E-2</v>
      </c>
      <c r="AX53" s="258">
        <v>1.0161306290588827</v>
      </c>
      <c r="AY53" s="258">
        <v>3.1436389645899212E-3</v>
      </c>
      <c r="AZ53" s="258">
        <v>2.0619923055995508E-3</v>
      </c>
      <c r="BA53" s="258">
        <v>1.0467957567570258E-2</v>
      </c>
      <c r="BB53" s="258">
        <v>2.6564123762998978E-3</v>
      </c>
      <c r="BC53" s="258">
        <v>1.0656744128589061E-2</v>
      </c>
      <c r="BD53" s="258">
        <v>9.6148451146926377E-3</v>
      </c>
      <c r="BE53" s="258">
        <v>2.337425167160565E-4</v>
      </c>
      <c r="BF53" s="258">
        <v>1.9770783327083277E-4</v>
      </c>
      <c r="BG53" s="258">
        <v>8.912033863287069E-4</v>
      </c>
      <c r="BH53" s="258">
        <v>3.3581013819359635E-4</v>
      </c>
      <c r="BI53" s="258">
        <v>1.1400040235840921E-4</v>
      </c>
      <c r="BJ53" s="258">
        <v>1.5822990119684769E-4</v>
      </c>
      <c r="BK53" s="258">
        <v>1.1523847860488115E-4</v>
      </c>
      <c r="BL53" s="258">
        <v>1.1633915084852292E-4</v>
      </c>
      <c r="BM53" s="258">
        <v>1.0565538290912057E-4</v>
      </c>
      <c r="BN53" s="258">
        <v>1.0722669224865882E-4</v>
      </c>
      <c r="BO53" s="258">
        <v>9.7926307340433184E-5</v>
      </c>
      <c r="BP53" s="258">
        <v>1.7934102159029082E-4</v>
      </c>
      <c r="BQ53" s="258">
        <v>4.7297129422039618E-5</v>
      </c>
      <c r="BR53" s="258">
        <v>1.8881120792616505E-4</v>
      </c>
      <c r="BS53" s="258">
        <v>1.8293071757233848E-4</v>
      </c>
      <c r="BT53" s="258">
        <v>5.6563547640105926E-5</v>
      </c>
      <c r="BU53" s="258">
        <v>5.5514847571540856E-5</v>
      </c>
      <c r="BV53" s="258">
        <v>3.1812273683004122E-5</v>
      </c>
      <c r="BW53" s="258">
        <v>2.5544122375581756E-5</v>
      </c>
      <c r="BX53" s="258">
        <v>5.5251981081199055E-6</v>
      </c>
      <c r="BY53" s="258">
        <v>5.0428834502275779E-5</v>
      </c>
      <c r="BZ53" s="258">
        <v>1.8930336599608287E-4</v>
      </c>
      <c r="CA53" s="258">
        <v>1.1129940481130703E-3</v>
      </c>
      <c r="CB53" s="258">
        <v>2.1367576578584638E-5</v>
      </c>
      <c r="CC53" s="258">
        <v>0</v>
      </c>
      <c r="CD53" s="258">
        <v>8.1020965888555614E-5</v>
      </c>
      <c r="CE53" s="258">
        <v>7.9317342245740279E-5</v>
      </c>
      <c r="CF53" s="258">
        <v>8.1282354081372213E-5</v>
      </c>
      <c r="CG53" s="258">
        <v>4.435531797310661E-5</v>
      </c>
      <c r="CH53" s="258">
        <v>1.0531945173598381E-4</v>
      </c>
      <c r="CI53" s="258">
        <v>2.180369438923229E-4</v>
      </c>
      <c r="CJ53" s="258">
        <v>1.4992710958546299E-4</v>
      </c>
      <c r="CK53" s="258">
        <v>8.6074432185621522E-5</v>
      </c>
      <c r="CL53" s="258">
        <v>3.7185278410973769E-4</v>
      </c>
      <c r="CM53" s="258">
        <v>2.388938201229767E-4</v>
      </c>
      <c r="CN53" s="258">
        <v>5.4425350694073073E-5</v>
      </c>
      <c r="CO53" s="258">
        <v>3.4719174992375727E-4</v>
      </c>
      <c r="CP53" s="258">
        <v>4.6833385733454039E-5</v>
      </c>
      <c r="CQ53" s="258">
        <v>1.2024640246909057E-4</v>
      </c>
      <c r="CR53" s="258">
        <v>8.3080966688159179E-5</v>
      </c>
      <c r="CS53" s="258">
        <v>4.9550030161682964E-5</v>
      </c>
      <c r="CT53" s="258">
        <v>7.6145311900033114E-5</v>
      </c>
      <c r="CU53" s="258">
        <v>5.7277341471155562E-4</v>
      </c>
      <c r="CV53" s="258">
        <v>5.9887052450168176E-5</v>
      </c>
      <c r="CW53" s="258">
        <v>5.932367849396835E-3</v>
      </c>
      <c r="CX53" s="258">
        <v>6.153080246176658E-5</v>
      </c>
      <c r="CY53" s="258">
        <v>1.1155585563675849E-4</v>
      </c>
      <c r="CZ53" s="258">
        <v>3.9282201842921657E-5</v>
      </c>
      <c r="DA53" s="258">
        <v>8.2493092669034824E-5</v>
      </c>
      <c r="DB53" s="258">
        <v>9.0581134540908463E-5</v>
      </c>
      <c r="DC53" s="258">
        <v>4.0551662247887976E-5</v>
      </c>
      <c r="DD53" s="258">
        <v>5.8771136726750036E-5</v>
      </c>
      <c r="DE53" s="258">
        <v>2.4147188657033091E-3</v>
      </c>
      <c r="DF53" s="259">
        <v>5.0090834009744123E-5</v>
      </c>
      <c r="DG53" s="272"/>
      <c r="DH53" s="260"/>
      <c r="DI53" s="3"/>
      <c r="DJ53" s="3"/>
      <c r="DK53" s="3"/>
      <c r="DL53" s="3"/>
      <c r="DM53" s="3"/>
      <c r="DN53" s="3"/>
      <c r="DO53" s="3"/>
      <c r="DP53" s="3"/>
      <c r="DQ53" s="3"/>
      <c r="DR53" s="260"/>
      <c r="DS53" s="260"/>
      <c r="DT53" s="260"/>
      <c r="DU53" s="260"/>
      <c r="DV53" s="260"/>
      <c r="DW53" s="260"/>
      <c r="DX53" s="260"/>
      <c r="DY53" s="260"/>
      <c r="DZ53" s="260"/>
      <c r="EA53" s="260"/>
      <c r="EB53" s="260"/>
      <c r="EC53" s="260"/>
      <c r="ED53" s="260"/>
      <c r="EE53" s="260"/>
      <c r="EF53" s="260"/>
      <c r="EG53" s="260"/>
      <c r="EH53" s="260"/>
      <c r="EI53" s="260"/>
      <c r="EJ53" s="260"/>
      <c r="EK53" s="260"/>
      <c r="EL53" s="260"/>
      <c r="EM53" s="260"/>
      <c r="EN53" s="260"/>
      <c r="EO53" s="260"/>
      <c r="EP53" s="260"/>
      <c r="EQ53" s="260"/>
      <c r="ER53" s="260"/>
      <c r="ES53" s="260"/>
      <c r="ET53" s="260"/>
      <c r="EU53" s="260"/>
      <c r="EV53" s="260"/>
      <c r="EW53" s="260"/>
      <c r="EX53" s="260"/>
      <c r="EY53" s="260"/>
      <c r="EZ53" s="260"/>
      <c r="FA53" s="260"/>
      <c r="FB53" s="260"/>
      <c r="FC53" s="260"/>
      <c r="FD53" s="260"/>
      <c r="FE53" s="260"/>
      <c r="FF53" s="260"/>
      <c r="FG53" s="260"/>
      <c r="FH53" s="260"/>
      <c r="FI53" s="260"/>
      <c r="FJ53" s="260"/>
      <c r="FK53" s="260"/>
      <c r="FL53" s="260"/>
      <c r="FM53" s="260"/>
      <c r="FN53" s="260"/>
      <c r="FO53" s="260"/>
    </row>
    <row r="54" spans="1:171" ht="19.899999999999999" customHeight="1">
      <c r="A54" s="261" t="s">
        <v>192</v>
      </c>
      <c r="B54" s="262" t="s">
        <v>191</v>
      </c>
      <c r="C54" s="263">
        <v>7.756546505489449E-5</v>
      </c>
      <c r="D54" s="258">
        <v>3.5391934143964961E-5</v>
      </c>
      <c r="E54" s="258">
        <v>1.7972439987454938E-4</v>
      </c>
      <c r="F54" s="258">
        <v>2.8962415065243678E-5</v>
      </c>
      <c r="G54" s="258">
        <v>1.5704548533637439E-4</v>
      </c>
      <c r="H54" s="258">
        <v>0</v>
      </c>
      <c r="I54" s="258">
        <v>1.570175779563422E-4</v>
      </c>
      <c r="J54" s="258">
        <v>2.1001087879434206E-5</v>
      </c>
      <c r="K54" s="258">
        <v>2.7541385346844927E-5</v>
      </c>
      <c r="L54" s="258">
        <v>1.1942862426192701E-5</v>
      </c>
      <c r="M54" s="258">
        <v>0</v>
      </c>
      <c r="N54" s="258">
        <v>4.7042359108372218E-5</v>
      </c>
      <c r="O54" s="258">
        <v>2.0069990495520859E-5</v>
      </c>
      <c r="P54" s="258">
        <v>2.949872285165527E-5</v>
      </c>
      <c r="Q54" s="258">
        <v>3.5624236907492399E-5</v>
      </c>
      <c r="R54" s="258">
        <v>2.7871295499466484E-5</v>
      </c>
      <c r="S54" s="258">
        <v>1.9810803199929867E-5</v>
      </c>
      <c r="T54" s="258">
        <v>1.8271874549487155E-5</v>
      </c>
      <c r="U54" s="258">
        <v>4.5967950664890778E-5</v>
      </c>
      <c r="V54" s="258">
        <v>7.4503579227604331E-5</v>
      </c>
      <c r="W54" s="258">
        <v>1.9779727359416727E-5</v>
      </c>
      <c r="X54" s="258">
        <v>6.8067199696158465E-5</v>
      </c>
      <c r="Y54" s="258">
        <v>3.1114925149472615E-5</v>
      </c>
      <c r="Z54" s="258">
        <v>3.0011944289868088E-5</v>
      </c>
      <c r="AA54" s="258">
        <v>2.8303925484994359E-5</v>
      </c>
      <c r="AB54" s="258">
        <v>2.1540139663293836E-5</v>
      </c>
      <c r="AC54" s="258">
        <v>6.8146368682463734E-6</v>
      </c>
      <c r="AD54" s="258">
        <v>2.7329882337470853E-5</v>
      </c>
      <c r="AE54" s="258">
        <v>2.9719873786672871E-5</v>
      </c>
      <c r="AF54" s="258">
        <v>6.2467738107543249E-5</v>
      </c>
      <c r="AG54" s="258">
        <v>2.1910929882410085E-5</v>
      </c>
      <c r="AH54" s="258">
        <v>3.9180576250409763E-5</v>
      </c>
      <c r="AI54" s="258">
        <v>7.4625673697787415E-5</v>
      </c>
      <c r="AJ54" s="258">
        <v>3.1489467489485724E-5</v>
      </c>
      <c r="AK54" s="258">
        <v>6.6409476370655725E-5</v>
      </c>
      <c r="AL54" s="258">
        <v>2.4999403763954006E-5</v>
      </c>
      <c r="AM54" s="258">
        <v>3.4688827637683421E-5</v>
      </c>
      <c r="AN54" s="258">
        <v>4.8694337117067224E-5</v>
      </c>
      <c r="AO54" s="258">
        <v>1.9119092388768827E-5</v>
      </c>
      <c r="AP54" s="258">
        <v>1.6515415235284681E-5</v>
      </c>
      <c r="AQ54" s="258">
        <v>2.7592411070431014E-5</v>
      </c>
      <c r="AR54" s="258">
        <v>8.1466848252646139E-5</v>
      </c>
      <c r="AS54" s="258">
        <v>6.1897459170311549E-5</v>
      </c>
      <c r="AT54" s="258">
        <v>2.5574699147100127E-3</v>
      </c>
      <c r="AU54" s="258">
        <v>1.3742692819448828E-3</v>
      </c>
      <c r="AV54" s="258">
        <v>1.1271415909180492E-3</v>
      </c>
      <c r="AW54" s="258">
        <v>3.4440350754090237E-5</v>
      </c>
      <c r="AX54" s="258">
        <v>1.3481760173521064E-4</v>
      </c>
      <c r="AY54" s="258">
        <v>1.0087010625075445</v>
      </c>
      <c r="AZ54" s="258">
        <v>1.4056789825438851E-3</v>
      </c>
      <c r="BA54" s="258">
        <v>8.7743719544463152E-4</v>
      </c>
      <c r="BB54" s="258">
        <v>6.5854326088823402E-4</v>
      </c>
      <c r="BC54" s="258">
        <v>1.0600580636040914E-3</v>
      </c>
      <c r="BD54" s="258">
        <v>1.0744936045082578E-3</v>
      </c>
      <c r="BE54" s="258">
        <v>5.2603068194250506E-3</v>
      </c>
      <c r="BF54" s="258">
        <v>1.892309524202521E-3</v>
      </c>
      <c r="BG54" s="258">
        <v>7.046376850509687E-3</v>
      </c>
      <c r="BH54" s="258">
        <v>2.8908753724424768E-3</v>
      </c>
      <c r="BI54" s="258">
        <v>1.0380753537572718E-3</v>
      </c>
      <c r="BJ54" s="258">
        <v>3.1677610490518498E-5</v>
      </c>
      <c r="BK54" s="258">
        <v>5.183431393559784E-5</v>
      </c>
      <c r="BL54" s="258">
        <v>2.7672921865141959E-4</v>
      </c>
      <c r="BM54" s="258">
        <v>4.7091428237875472E-4</v>
      </c>
      <c r="BN54" s="258">
        <v>1.9243898767557893E-4</v>
      </c>
      <c r="BO54" s="258">
        <v>5.0184642714099707E-4</v>
      </c>
      <c r="BP54" s="258">
        <v>8.892370407033986E-5</v>
      </c>
      <c r="BQ54" s="258">
        <v>4.3859404486841477E-5</v>
      </c>
      <c r="BR54" s="258">
        <v>1.0752751723734916E-4</v>
      </c>
      <c r="BS54" s="258">
        <v>8.1494400602812373E-5</v>
      </c>
      <c r="BT54" s="258">
        <v>2.4069711720285869E-5</v>
      </c>
      <c r="BU54" s="258">
        <v>2.0439727252056548E-5</v>
      </c>
      <c r="BV54" s="258">
        <v>1.5118380875074433E-5</v>
      </c>
      <c r="BW54" s="258">
        <v>1.7870459052366777E-5</v>
      </c>
      <c r="BX54" s="258">
        <v>8.9969427176357779E-6</v>
      </c>
      <c r="BY54" s="258">
        <v>6.801569755103609E-5</v>
      </c>
      <c r="BZ54" s="258">
        <v>8.3567273959177441E-5</v>
      </c>
      <c r="CA54" s="258">
        <v>5.1050813281352896E-4</v>
      </c>
      <c r="CB54" s="258">
        <v>1.5693776538928717E-5</v>
      </c>
      <c r="CC54" s="258">
        <v>0</v>
      </c>
      <c r="CD54" s="258">
        <v>3.2584337033916487E-5</v>
      </c>
      <c r="CE54" s="258">
        <v>3.895589517461714E-5</v>
      </c>
      <c r="CF54" s="258">
        <v>4.1451188027384224E-5</v>
      </c>
      <c r="CG54" s="258">
        <v>1.6780576572458697E-5</v>
      </c>
      <c r="CH54" s="258">
        <v>3.8466647303070866E-5</v>
      </c>
      <c r="CI54" s="258">
        <v>4.8742202798759741E-5</v>
      </c>
      <c r="CJ54" s="258">
        <v>4.8227039365277826E-5</v>
      </c>
      <c r="CK54" s="258">
        <v>3.002636587827498E-5</v>
      </c>
      <c r="CL54" s="258">
        <v>2.1851854397857221E-5</v>
      </c>
      <c r="CM54" s="258">
        <v>5.2003091815165026E-5</v>
      </c>
      <c r="CN54" s="258">
        <v>2.6988486279930948E-5</v>
      </c>
      <c r="CO54" s="258">
        <v>5.294183492773011E-5</v>
      </c>
      <c r="CP54" s="258">
        <v>1.9032357942135008E-5</v>
      </c>
      <c r="CQ54" s="258">
        <v>4.9420955243237061E-5</v>
      </c>
      <c r="CR54" s="258">
        <v>3.3368361689061523E-5</v>
      </c>
      <c r="CS54" s="258">
        <v>1.8054808394321034E-5</v>
      </c>
      <c r="CT54" s="258">
        <v>2.8950314314045639E-5</v>
      </c>
      <c r="CU54" s="258">
        <v>2.5695810343694743E-4</v>
      </c>
      <c r="CV54" s="258">
        <v>1.5268839139177432E-5</v>
      </c>
      <c r="CW54" s="258">
        <v>2.6746023883323939E-3</v>
      </c>
      <c r="CX54" s="258">
        <v>2.3841091720056644E-5</v>
      </c>
      <c r="CY54" s="258">
        <v>4.9818824979336184E-5</v>
      </c>
      <c r="CZ54" s="258">
        <v>1.7970900122506671E-5</v>
      </c>
      <c r="DA54" s="258">
        <v>3.448227046678507E-5</v>
      </c>
      <c r="DB54" s="258">
        <v>3.9852322387168696E-5</v>
      </c>
      <c r="DC54" s="258">
        <v>1.4768248029739203E-5</v>
      </c>
      <c r="DD54" s="258">
        <v>2.5019642659302896E-5</v>
      </c>
      <c r="DE54" s="258">
        <v>1.4062824367115586E-5</v>
      </c>
      <c r="DF54" s="259">
        <v>2.7587139643332988E-5</v>
      </c>
      <c r="DG54" s="272"/>
      <c r="DH54" s="260"/>
      <c r="DI54" s="3"/>
      <c r="DJ54" s="3"/>
      <c r="DK54" s="3"/>
      <c r="DL54" s="3"/>
      <c r="DM54" s="3"/>
      <c r="DN54" s="3"/>
      <c r="DO54" s="3"/>
      <c r="DP54" s="3"/>
      <c r="DQ54" s="3"/>
      <c r="DR54" s="260"/>
      <c r="DS54" s="260"/>
      <c r="DT54" s="260"/>
      <c r="DU54" s="260"/>
      <c r="DV54" s="260"/>
      <c r="DW54" s="260"/>
      <c r="DX54" s="260"/>
      <c r="DY54" s="260"/>
      <c r="DZ54" s="260"/>
      <c r="EA54" s="260"/>
      <c r="EB54" s="260"/>
      <c r="EC54" s="260"/>
      <c r="ED54" s="260"/>
      <c r="EE54" s="260"/>
      <c r="EF54" s="260"/>
      <c r="EG54" s="260"/>
      <c r="EH54" s="260"/>
      <c r="EI54" s="260"/>
      <c r="EJ54" s="260"/>
      <c r="EK54" s="260"/>
      <c r="EL54" s="260"/>
      <c r="EM54" s="260"/>
      <c r="EN54" s="260"/>
      <c r="EO54" s="260"/>
      <c r="EP54" s="260"/>
      <c r="EQ54" s="260"/>
      <c r="ER54" s="260"/>
      <c r="ES54" s="260"/>
      <c r="ET54" s="260"/>
      <c r="EU54" s="260"/>
      <c r="EV54" s="260"/>
      <c r="EW54" s="260"/>
      <c r="EX54" s="260"/>
      <c r="EY54" s="260"/>
      <c r="EZ54" s="260"/>
      <c r="FA54" s="260"/>
      <c r="FB54" s="260"/>
      <c r="FC54" s="260"/>
      <c r="FD54" s="260"/>
      <c r="FE54" s="260"/>
      <c r="FF54" s="260"/>
      <c r="FG54" s="260"/>
      <c r="FH54" s="260"/>
      <c r="FI54" s="260"/>
      <c r="FJ54" s="260"/>
      <c r="FK54" s="260"/>
      <c r="FL54" s="260"/>
      <c r="FM54" s="260"/>
      <c r="FN54" s="260"/>
      <c r="FO54" s="260"/>
    </row>
    <row r="55" spans="1:171" ht="19.899999999999999" customHeight="1">
      <c r="A55" s="261" t="s">
        <v>190</v>
      </c>
      <c r="B55" s="262" t="s">
        <v>189</v>
      </c>
      <c r="C55" s="263">
        <v>7.1706652583566311E-6</v>
      </c>
      <c r="D55" s="258">
        <v>3.1840925190140313E-6</v>
      </c>
      <c r="E55" s="258">
        <v>1.6763934405533568E-5</v>
      </c>
      <c r="F55" s="258">
        <v>2.7705394510075886E-6</v>
      </c>
      <c r="G55" s="258">
        <v>1.5444814500976024E-6</v>
      </c>
      <c r="H55" s="258">
        <v>0</v>
      </c>
      <c r="I55" s="258">
        <v>1.4563422094995147E-5</v>
      </c>
      <c r="J55" s="258">
        <v>1.9405053806274464E-6</v>
      </c>
      <c r="K55" s="258">
        <v>2.5479409735590079E-6</v>
      </c>
      <c r="L55" s="258">
        <v>1.1048130029836129E-6</v>
      </c>
      <c r="M55" s="258">
        <v>0</v>
      </c>
      <c r="N55" s="258">
        <v>4.1503723698888553E-6</v>
      </c>
      <c r="O55" s="258">
        <v>1.8107191822149403E-6</v>
      </c>
      <c r="P55" s="258">
        <v>2.7543102620547753E-6</v>
      </c>
      <c r="Q55" s="258">
        <v>1.5958475557853425E-6</v>
      </c>
      <c r="R55" s="258">
        <v>2.2959862831121442E-6</v>
      </c>
      <c r="S55" s="258">
        <v>1.6533351060290746E-6</v>
      </c>
      <c r="T55" s="258">
        <v>1.6467978992399781E-6</v>
      </c>
      <c r="U55" s="258">
        <v>4.1612081811026206E-6</v>
      </c>
      <c r="V55" s="258">
        <v>6.7834207730112749E-6</v>
      </c>
      <c r="W55" s="258">
        <v>1.6887014581610432E-6</v>
      </c>
      <c r="X55" s="258">
        <v>6.0434613609581241E-6</v>
      </c>
      <c r="Y55" s="258">
        <v>2.558023491609129E-6</v>
      </c>
      <c r="Z55" s="258">
        <v>2.3400648497974783E-6</v>
      </c>
      <c r="AA55" s="258">
        <v>2.5763876543003565E-6</v>
      </c>
      <c r="AB55" s="258">
        <v>1.8678111583899108E-6</v>
      </c>
      <c r="AC55" s="258">
        <v>6.2496121505764458E-7</v>
      </c>
      <c r="AD55" s="258">
        <v>2.450514238670783E-6</v>
      </c>
      <c r="AE55" s="258">
        <v>2.5814411750827318E-6</v>
      </c>
      <c r="AF55" s="258">
        <v>5.6963557910553863E-6</v>
      </c>
      <c r="AG55" s="258">
        <v>1.9995454431557633E-6</v>
      </c>
      <c r="AH55" s="258">
        <v>3.3162399775685071E-6</v>
      </c>
      <c r="AI55" s="258">
        <v>6.9105996543613741E-6</v>
      </c>
      <c r="AJ55" s="258">
        <v>2.6471138118146308E-6</v>
      </c>
      <c r="AK55" s="258">
        <v>5.923610749715273E-6</v>
      </c>
      <c r="AL55" s="258">
        <v>2.0778113580653526E-6</v>
      </c>
      <c r="AM55" s="258">
        <v>2.9100310431827755E-6</v>
      </c>
      <c r="AN55" s="258">
        <v>4.1234454213182317E-6</v>
      </c>
      <c r="AO55" s="258">
        <v>1.6095998271058848E-6</v>
      </c>
      <c r="AP55" s="258">
        <v>1.406745099276732E-6</v>
      </c>
      <c r="AQ55" s="258">
        <v>2.0290633472981381E-6</v>
      </c>
      <c r="AR55" s="258">
        <v>2.8891245661953512E-6</v>
      </c>
      <c r="AS55" s="258">
        <v>2.6183142297294934E-6</v>
      </c>
      <c r="AT55" s="258">
        <v>2.1365409433990645E-6</v>
      </c>
      <c r="AU55" s="258">
        <v>2.345255570714683E-6</v>
      </c>
      <c r="AV55" s="258">
        <v>2.3721497516265218E-6</v>
      </c>
      <c r="AW55" s="258">
        <v>2.9128307073168568E-6</v>
      </c>
      <c r="AX55" s="258">
        <v>2.788059945959022E-6</v>
      </c>
      <c r="AY55" s="258">
        <v>2.1785823873355631E-6</v>
      </c>
      <c r="AZ55" s="258">
        <v>1.0017537514484727</v>
      </c>
      <c r="BA55" s="258">
        <v>1.9593183109904222E-6</v>
      </c>
      <c r="BB55" s="258">
        <v>1.8789345776347564E-6</v>
      </c>
      <c r="BC55" s="258">
        <v>1.3290494176690683E-6</v>
      </c>
      <c r="BD55" s="258">
        <v>1.7822266620922652E-6</v>
      </c>
      <c r="BE55" s="258">
        <v>1.2661661525400418E-6</v>
      </c>
      <c r="BF55" s="258">
        <v>1.3747605392059631E-6</v>
      </c>
      <c r="BG55" s="258">
        <v>1.8462265398635486E-6</v>
      </c>
      <c r="BH55" s="258">
        <v>7.3014035504350595E-6</v>
      </c>
      <c r="BI55" s="258">
        <v>5.9587411548326827E-5</v>
      </c>
      <c r="BJ55" s="258">
        <v>2.6405270750813012E-6</v>
      </c>
      <c r="BK55" s="258">
        <v>5.3296144113687834E-6</v>
      </c>
      <c r="BL55" s="258">
        <v>9.4230402949283665E-5</v>
      </c>
      <c r="BM55" s="258">
        <v>3.4637388930466562E-6</v>
      </c>
      <c r="BN55" s="258">
        <v>4.0250631008948482E-6</v>
      </c>
      <c r="BO55" s="258">
        <v>3.8146542851061546E-6</v>
      </c>
      <c r="BP55" s="258">
        <v>7.6513448134584055E-6</v>
      </c>
      <c r="BQ55" s="258">
        <v>1.930500614624458E-6</v>
      </c>
      <c r="BR55" s="258">
        <v>7.8058343417357259E-6</v>
      </c>
      <c r="BS55" s="258">
        <v>7.4995562525171537E-6</v>
      </c>
      <c r="BT55" s="258">
        <v>2.0938027864136777E-6</v>
      </c>
      <c r="BU55" s="258">
        <v>1.8012101450134336E-6</v>
      </c>
      <c r="BV55" s="258">
        <v>1.1754644179166324E-6</v>
      </c>
      <c r="BW55" s="258">
        <v>9.6075638503800515E-7</v>
      </c>
      <c r="BX55" s="258">
        <v>1.9058001959511282E-7</v>
      </c>
      <c r="BY55" s="258">
        <v>3.1357805337788122E-6</v>
      </c>
      <c r="BZ55" s="258">
        <v>9.3654271021580237E-6</v>
      </c>
      <c r="CA55" s="258">
        <v>4.8053297917177292E-5</v>
      </c>
      <c r="CB55" s="258">
        <v>7.2264418950493716E-7</v>
      </c>
      <c r="CC55" s="258">
        <v>0</v>
      </c>
      <c r="CD55" s="258">
        <v>2.9307148985508312E-6</v>
      </c>
      <c r="CE55" s="258">
        <v>3.0100545224815359E-6</v>
      </c>
      <c r="CF55" s="258">
        <v>3.0964641093213237E-6</v>
      </c>
      <c r="CG55" s="258">
        <v>1.5673326034986178E-6</v>
      </c>
      <c r="CH55" s="258">
        <v>3.369723236471158E-6</v>
      </c>
      <c r="CI55" s="258">
        <v>4.714705255354535E-6</v>
      </c>
      <c r="CJ55" s="258">
        <v>4.5920195500555571E-6</v>
      </c>
      <c r="CK55" s="258">
        <v>2.6081196950378929E-6</v>
      </c>
      <c r="CL55" s="258">
        <v>2.0047427097453588E-5</v>
      </c>
      <c r="CM55" s="258">
        <v>1.6656756062839737E-5</v>
      </c>
      <c r="CN55" s="258">
        <v>2.0559724049486411E-6</v>
      </c>
      <c r="CO55" s="258">
        <v>4.8919582622666116E-6</v>
      </c>
      <c r="CP55" s="258">
        <v>1.3943995304735557E-6</v>
      </c>
      <c r="CQ55" s="258">
        <v>4.3618374784468854E-6</v>
      </c>
      <c r="CR55" s="258">
        <v>2.9054658908521178E-6</v>
      </c>
      <c r="CS55" s="258">
        <v>1.5451446463588639E-6</v>
      </c>
      <c r="CT55" s="258">
        <v>2.785091618278458E-6</v>
      </c>
      <c r="CU55" s="258">
        <v>2.7298600913060842E-5</v>
      </c>
      <c r="CV55" s="258">
        <v>2.3680806769618669E-6</v>
      </c>
      <c r="CW55" s="258">
        <v>2.5521441067432514E-4</v>
      </c>
      <c r="CX55" s="258">
        <v>2.5721986826829815E-6</v>
      </c>
      <c r="CY55" s="258">
        <v>4.5102770814964037E-6</v>
      </c>
      <c r="CZ55" s="258">
        <v>1.5520891618949781E-6</v>
      </c>
      <c r="DA55" s="258">
        <v>3.0960935175332822E-6</v>
      </c>
      <c r="DB55" s="258">
        <v>8.079792801794127E-6</v>
      </c>
      <c r="DC55" s="258">
        <v>1.1956507778924899E-6</v>
      </c>
      <c r="DD55" s="258">
        <v>2.0783387916194312E-6</v>
      </c>
      <c r="DE55" s="258">
        <v>8.162246871008218E-7</v>
      </c>
      <c r="DF55" s="259">
        <v>2.7282436211307736E-6</v>
      </c>
      <c r="DG55" s="272"/>
      <c r="DH55" s="260"/>
      <c r="DI55" s="3"/>
      <c r="DJ55" s="3"/>
      <c r="DK55" s="3"/>
      <c r="DL55" s="3"/>
      <c r="DM55" s="3"/>
      <c r="DN55" s="3"/>
      <c r="DO55" s="3"/>
      <c r="DP55" s="3"/>
      <c r="DQ55" s="3"/>
      <c r="DR55" s="260"/>
      <c r="DS55" s="260"/>
      <c r="DT55" s="260"/>
      <c r="DU55" s="260"/>
      <c r="DV55" s="260"/>
      <c r="DW55" s="260"/>
      <c r="DX55" s="260"/>
      <c r="DY55" s="260"/>
      <c r="DZ55" s="260"/>
      <c r="EA55" s="260"/>
      <c r="EB55" s="260"/>
      <c r="EC55" s="260"/>
      <c r="ED55" s="260"/>
      <c r="EE55" s="260"/>
      <c r="EF55" s="260"/>
      <c r="EG55" s="260"/>
      <c r="EH55" s="260"/>
      <c r="EI55" s="260"/>
      <c r="EJ55" s="260"/>
      <c r="EK55" s="260"/>
      <c r="EL55" s="260"/>
      <c r="EM55" s="260"/>
      <c r="EN55" s="260"/>
      <c r="EO55" s="260"/>
      <c r="EP55" s="260"/>
      <c r="EQ55" s="260"/>
      <c r="ER55" s="260"/>
      <c r="ES55" s="260"/>
      <c r="ET55" s="260"/>
      <c r="EU55" s="260"/>
      <c r="EV55" s="260"/>
      <c r="EW55" s="260"/>
      <c r="EX55" s="260"/>
      <c r="EY55" s="260"/>
      <c r="EZ55" s="260"/>
      <c r="FA55" s="260"/>
      <c r="FB55" s="260"/>
      <c r="FC55" s="260"/>
      <c r="FD55" s="260"/>
      <c r="FE55" s="260"/>
      <c r="FF55" s="260"/>
      <c r="FG55" s="260"/>
      <c r="FH55" s="260"/>
      <c r="FI55" s="260"/>
      <c r="FJ55" s="260"/>
      <c r="FK55" s="260"/>
      <c r="FL55" s="260"/>
      <c r="FM55" s="260"/>
      <c r="FN55" s="260"/>
      <c r="FO55" s="260"/>
    </row>
    <row r="56" spans="1:171" ht="19.899999999999999" customHeight="1">
      <c r="A56" s="261" t="s">
        <v>188</v>
      </c>
      <c r="B56" s="262" t="s">
        <v>187</v>
      </c>
      <c r="C56" s="263">
        <v>2.2444983164636401E-5</v>
      </c>
      <c r="D56" s="258">
        <v>9.9441377743059138E-6</v>
      </c>
      <c r="E56" s="258">
        <v>5.2583315488905895E-5</v>
      </c>
      <c r="F56" s="258">
        <v>8.6135554339521976E-6</v>
      </c>
      <c r="G56" s="258">
        <v>1.1745571412690986E-5</v>
      </c>
      <c r="H56" s="258">
        <v>0</v>
      </c>
      <c r="I56" s="258">
        <v>4.5650554237872046E-5</v>
      </c>
      <c r="J56" s="258">
        <v>6.5497036717869398E-6</v>
      </c>
      <c r="K56" s="258">
        <v>8.2730440148074579E-6</v>
      </c>
      <c r="L56" s="258">
        <v>3.608367963435352E-6</v>
      </c>
      <c r="M56" s="258">
        <v>0</v>
      </c>
      <c r="N56" s="258">
        <v>1.3299586948490114E-5</v>
      </c>
      <c r="O56" s="258">
        <v>6.3264731371122342E-6</v>
      </c>
      <c r="P56" s="258">
        <v>8.8344574528819816E-6</v>
      </c>
      <c r="Q56" s="258">
        <v>5.6768067604818088E-6</v>
      </c>
      <c r="R56" s="258">
        <v>7.4700511425699658E-6</v>
      </c>
      <c r="S56" s="258">
        <v>5.4921592929984746E-6</v>
      </c>
      <c r="T56" s="258">
        <v>5.7179463110991383E-6</v>
      </c>
      <c r="U56" s="258">
        <v>1.3287944853618343E-5</v>
      </c>
      <c r="V56" s="258">
        <v>2.1788604434378534E-5</v>
      </c>
      <c r="W56" s="258">
        <v>5.4122378710995724E-6</v>
      </c>
      <c r="X56" s="258">
        <v>1.9272672403709607E-5</v>
      </c>
      <c r="Y56" s="258">
        <v>8.355870931490247E-6</v>
      </c>
      <c r="Z56" s="258">
        <v>7.7837748553926377E-6</v>
      </c>
      <c r="AA56" s="258">
        <v>8.4726259128124325E-6</v>
      </c>
      <c r="AB56" s="258">
        <v>6.254280784881011E-6</v>
      </c>
      <c r="AC56" s="258">
        <v>2.0273522495187951E-6</v>
      </c>
      <c r="AD56" s="258">
        <v>7.8140176670939231E-6</v>
      </c>
      <c r="AE56" s="258">
        <v>8.6484836005468632E-6</v>
      </c>
      <c r="AF56" s="258">
        <v>1.8450587221321703E-5</v>
      </c>
      <c r="AG56" s="258">
        <v>6.6765626024263035E-6</v>
      </c>
      <c r="AH56" s="258">
        <v>1.1660364962196066E-5</v>
      </c>
      <c r="AI56" s="258">
        <v>2.2468189475956561E-5</v>
      </c>
      <c r="AJ56" s="258">
        <v>9.0032631061315947E-6</v>
      </c>
      <c r="AK56" s="258">
        <v>1.962902002433878E-5</v>
      </c>
      <c r="AL56" s="258">
        <v>6.7088534418542245E-6</v>
      </c>
      <c r="AM56" s="258">
        <v>9.3825681681905345E-6</v>
      </c>
      <c r="AN56" s="258">
        <v>1.3738475971433912E-5</v>
      </c>
      <c r="AO56" s="258">
        <v>5.4383241874927172E-6</v>
      </c>
      <c r="AP56" s="258">
        <v>4.5684508501823507E-6</v>
      </c>
      <c r="AQ56" s="258">
        <v>6.6747680074624585E-6</v>
      </c>
      <c r="AR56" s="258">
        <v>9.518298848467143E-6</v>
      </c>
      <c r="AS56" s="258">
        <v>8.7647405996549611E-6</v>
      </c>
      <c r="AT56" s="258">
        <v>3.2623519800507465E-4</v>
      </c>
      <c r="AU56" s="258">
        <v>7.7892422339667145E-4</v>
      </c>
      <c r="AV56" s="258">
        <v>1.350166646494717E-3</v>
      </c>
      <c r="AW56" s="258">
        <v>1.0181786385929266E-5</v>
      </c>
      <c r="AX56" s="258">
        <v>9.7771033474472363E-6</v>
      </c>
      <c r="AY56" s="258">
        <v>9.5028435788406464E-4</v>
      </c>
      <c r="AZ56" s="258">
        <v>5.9706490254433001E-6</v>
      </c>
      <c r="BA56" s="258">
        <v>1.0079549430258921</v>
      </c>
      <c r="BB56" s="258">
        <v>7.0023190717635037E-6</v>
      </c>
      <c r="BC56" s="258">
        <v>1.2108343841504435E-4</v>
      </c>
      <c r="BD56" s="258">
        <v>4.8410097613038758E-5</v>
      </c>
      <c r="BE56" s="258">
        <v>1.2917030756661893E-5</v>
      </c>
      <c r="BF56" s="258">
        <v>6.8069319659849585E-6</v>
      </c>
      <c r="BG56" s="258">
        <v>1.3933873279257074E-5</v>
      </c>
      <c r="BH56" s="258">
        <v>8.6794756030375434E-4</v>
      </c>
      <c r="BI56" s="258">
        <v>8.2409822650758566E-5</v>
      </c>
      <c r="BJ56" s="258">
        <v>8.5864979649185595E-6</v>
      </c>
      <c r="BK56" s="258">
        <v>1.5842676328603807E-5</v>
      </c>
      <c r="BL56" s="258">
        <v>4.9322626796512262E-5</v>
      </c>
      <c r="BM56" s="258">
        <v>2.3154278925749165E-5</v>
      </c>
      <c r="BN56" s="258">
        <v>9.6211967124234691E-5</v>
      </c>
      <c r="BO56" s="258">
        <v>1.833552933806945E-4</v>
      </c>
      <c r="BP56" s="258">
        <v>2.4783905605578141E-5</v>
      </c>
      <c r="BQ56" s="258">
        <v>7.4370444182725973E-6</v>
      </c>
      <c r="BR56" s="258">
        <v>2.782602626317095E-5</v>
      </c>
      <c r="BS56" s="258">
        <v>2.4531459708269138E-5</v>
      </c>
      <c r="BT56" s="258">
        <v>7.9099807672647688E-6</v>
      </c>
      <c r="BU56" s="258">
        <v>7.4428921410323089E-6</v>
      </c>
      <c r="BV56" s="258">
        <v>4.8756754576299477E-6</v>
      </c>
      <c r="BW56" s="258">
        <v>4.2161247734762986E-6</v>
      </c>
      <c r="BX56" s="258">
        <v>9.1317351719705201E-7</v>
      </c>
      <c r="BY56" s="258">
        <v>1.1733368474576569E-5</v>
      </c>
      <c r="BZ56" s="258">
        <v>2.5050760632756141E-5</v>
      </c>
      <c r="CA56" s="258">
        <v>1.4871732455117864E-4</v>
      </c>
      <c r="CB56" s="258">
        <v>4.7954910965736861E-6</v>
      </c>
      <c r="CC56" s="258">
        <v>0</v>
      </c>
      <c r="CD56" s="258">
        <v>1.0627193543700115E-5</v>
      </c>
      <c r="CE56" s="258">
        <v>1.2186595197920228E-5</v>
      </c>
      <c r="CF56" s="258">
        <v>1.2559767416965713E-5</v>
      </c>
      <c r="CG56" s="258">
        <v>5.0475798210552868E-6</v>
      </c>
      <c r="CH56" s="258">
        <v>1.3337031905180786E-5</v>
      </c>
      <c r="CI56" s="258">
        <v>1.4528868397630364E-5</v>
      </c>
      <c r="CJ56" s="258">
        <v>1.8320886717920523E-5</v>
      </c>
      <c r="CK56" s="258">
        <v>1.1252523629814098E-5</v>
      </c>
      <c r="CL56" s="258">
        <v>7.5579724790593534E-6</v>
      </c>
      <c r="CM56" s="258">
        <v>1.6801597815034215E-4</v>
      </c>
      <c r="CN56" s="258">
        <v>7.5775331413945527E-6</v>
      </c>
      <c r="CO56" s="258">
        <v>1.7623287967325055E-5</v>
      </c>
      <c r="CP56" s="258">
        <v>2.3460508112172785E-5</v>
      </c>
      <c r="CQ56" s="258">
        <v>1.7579692390634921E-5</v>
      </c>
      <c r="CR56" s="258">
        <v>1.0810803118746406E-5</v>
      </c>
      <c r="CS56" s="258">
        <v>6.0227769547623909E-6</v>
      </c>
      <c r="CT56" s="258">
        <v>9.7334542655938722E-6</v>
      </c>
      <c r="CU56" s="258">
        <v>7.7620030829250603E-5</v>
      </c>
      <c r="CV56" s="258">
        <v>5.4483947957084246E-6</v>
      </c>
      <c r="CW56" s="258">
        <v>7.9117506486085711E-4</v>
      </c>
      <c r="CX56" s="258">
        <v>3.3665763283972801E-5</v>
      </c>
      <c r="CY56" s="258">
        <v>1.4989242480284393E-5</v>
      </c>
      <c r="CZ56" s="258">
        <v>5.350833573301782E-6</v>
      </c>
      <c r="DA56" s="258">
        <v>1.0519634806906403E-5</v>
      </c>
      <c r="DB56" s="258">
        <v>1.2400902597582475E-5</v>
      </c>
      <c r="DC56" s="258">
        <v>6.219066448322632E-6</v>
      </c>
      <c r="DD56" s="258">
        <v>6.4311468066437365E-6</v>
      </c>
      <c r="DE56" s="258">
        <v>8.5864790406111343E-6</v>
      </c>
      <c r="DF56" s="259">
        <v>2.1002843240808783E-5</v>
      </c>
      <c r="DG56" s="272"/>
      <c r="DH56" s="260"/>
      <c r="DI56" s="3"/>
      <c r="DJ56" s="3"/>
      <c r="DK56" s="3"/>
      <c r="DL56" s="3"/>
      <c r="DM56" s="3"/>
      <c r="DN56" s="3"/>
      <c r="DO56" s="3"/>
      <c r="DP56" s="3"/>
      <c r="DQ56" s="3"/>
      <c r="DR56" s="260"/>
      <c r="DS56" s="260"/>
      <c r="DT56" s="260"/>
      <c r="DU56" s="260"/>
      <c r="DV56" s="260"/>
      <c r="DW56" s="260"/>
      <c r="DX56" s="260"/>
      <c r="DY56" s="260"/>
      <c r="DZ56" s="260"/>
      <c r="EA56" s="260"/>
      <c r="EB56" s="260"/>
      <c r="EC56" s="260"/>
      <c r="ED56" s="260"/>
      <c r="EE56" s="260"/>
      <c r="EF56" s="260"/>
      <c r="EG56" s="260"/>
      <c r="EH56" s="260"/>
      <c r="EI56" s="260"/>
      <c r="EJ56" s="260"/>
      <c r="EK56" s="260"/>
      <c r="EL56" s="260"/>
      <c r="EM56" s="260"/>
      <c r="EN56" s="260"/>
      <c r="EO56" s="260"/>
      <c r="EP56" s="260"/>
      <c r="EQ56" s="260"/>
      <c r="ER56" s="260"/>
      <c r="ES56" s="260"/>
      <c r="ET56" s="260"/>
      <c r="EU56" s="260"/>
      <c r="EV56" s="260"/>
      <c r="EW56" s="260"/>
      <c r="EX56" s="260"/>
      <c r="EY56" s="260"/>
      <c r="EZ56" s="260"/>
      <c r="FA56" s="260"/>
      <c r="FB56" s="260"/>
      <c r="FC56" s="260"/>
      <c r="FD56" s="260"/>
      <c r="FE56" s="260"/>
      <c r="FF56" s="260"/>
      <c r="FG56" s="260"/>
      <c r="FH56" s="260"/>
      <c r="FI56" s="260"/>
      <c r="FJ56" s="260"/>
      <c r="FK56" s="260"/>
      <c r="FL56" s="260"/>
      <c r="FM56" s="260"/>
      <c r="FN56" s="260"/>
      <c r="FO56" s="260"/>
    </row>
    <row r="57" spans="1:171" ht="19.899999999999999" customHeight="1">
      <c r="A57" s="261" t="s">
        <v>186</v>
      </c>
      <c r="B57" s="262" t="s">
        <v>185</v>
      </c>
      <c r="C57" s="263">
        <v>1.2780185511854379E-5</v>
      </c>
      <c r="D57" s="258">
        <v>6.3433974154601978E-6</v>
      </c>
      <c r="E57" s="258">
        <v>2.638466497269063E-5</v>
      </c>
      <c r="F57" s="258">
        <v>4.56447439064891E-6</v>
      </c>
      <c r="G57" s="258">
        <v>5.0448396460128597E-5</v>
      </c>
      <c r="H57" s="258">
        <v>0</v>
      </c>
      <c r="I57" s="258">
        <v>2.5049391395671427E-5</v>
      </c>
      <c r="J57" s="258">
        <v>4.1268918764130378E-6</v>
      </c>
      <c r="K57" s="258">
        <v>4.9952645346807381E-6</v>
      </c>
      <c r="L57" s="258">
        <v>2.5547940045348305E-6</v>
      </c>
      <c r="M57" s="258">
        <v>0</v>
      </c>
      <c r="N57" s="258">
        <v>8.8309334675159023E-6</v>
      </c>
      <c r="O57" s="258">
        <v>4.2627963071913849E-6</v>
      </c>
      <c r="P57" s="258">
        <v>5.0189894998144805E-6</v>
      </c>
      <c r="Q57" s="258">
        <v>2.4295914616021927E-5</v>
      </c>
      <c r="R57" s="258">
        <v>6.6635321643491233E-6</v>
      </c>
      <c r="S57" s="258">
        <v>4.7040649745133881E-6</v>
      </c>
      <c r="T57" s="258">
        <v>1.545111337492173E-5</v>
      </c>
      <c r="U57" s="258">
        <v>8.0623935643436667E-6</v>
      </c>
      <c r="V57" s="258">
        <v>1.3275600188569164E-5</v>
      </c>
      <c r="W57" s="258">
        <v>3.8297892212992982E-6</v>
      </c>
      <c r="X57" s="258">
        <v>1.1802160059876775E-5</v>
      </c>
      <c r="Y57" s="258">
        <v>6.5799044853965372E-6</v>
      </c>
      <c r="Z57" s="258">
        <v>7.2254578098184687E-6</v>
      </c>
      <c r="AA57" s="258">
        <v>5.777781584755462E-6</v>
      </c>
      <c r="AB57" s="258">
        <v>4.733012162114281E-6</v>
      </c>
      <c r="AC57" s="258">
        <v>1.1667673786131532E-6</v>
      </c>
      <c r="AD57" s="258">
        <v>4.9304192777652458E-6</v>
      </c>
      <c r="AE57" s="258">
        <v>7.3177348611324399E-6</v>
      </c>
      <c r="AF57" s="258">
        <v>1.0574619056789846E-5</v>
      </c>
      <c r="AG57" s="258">
        <v>4.3198234940116514E-6</v>
      </c>
      <c r="AH57" s="258">
        <v>7.6140655743816785E-6</v>
      </c>
      <c r="AI57" s="258">
        <v>1.2597647241697465E-5</v>
      </c>
      <c r="AJ57" s="258">
        <v>5.8486627346442254E-6</v>
      </c>
      <c r="AK57" s="258">
        <v>1.3030567425970772E-5</v>
      </c>
      <c r="AL57" s="258">
        <v>5.2497965227553653E-6</v>
      </c>
      <c r="AM57" s="258">
        <v>7.1043677802296625E-6</v>
      </c>
      <c r="AN57" s="258">
        <v>9.6195509332651924E-6</v>
      </c>
      <c r="AO57" s="258">
        <v>4.2897313183963683E-6</v>
      </c>
      <c r="AP57" s="258">
        <v>3.3202265536038727E-6</v>
      </c>
      <c r="AQ57" s="258">
        <v>2.2591778264751545E-5</v>
      </c>
      <c r="AR57" s="258">
        <v>6.7567858226941146E-6</v>
      </c>
      <c r="AS57" s="258">
        <v>3.5018218695454069E-5</v>
      </c>
      <c r="AT57" s="258">
        <v>7.0869911834226345E-5</v>
      </c>
      <c r="AU57" s="258">
        <v>7.8778748153858388E-5</v>
      </c>
      <c r="AV57" s="258">
        <v>2.7976022196804506E-4</v>
      </c>
      <c r="AW57" s="258">
        <v>6.4939770361566011E-4</v>
      </c>
      <c r="AX57" s="258">
        <v>3.6827232963622473E-4</v>
      </c>
      <c r="AY57" s="258">
        <v>7.5696043793528308E-4</v>
      </c>
      <c r="AZ57" s="258">
        <v>5.0929633066099632E-4</v>
      </c>
      <c r="BA57" s="258">
        <v>2.2871290609682775E-4</v>
      </c>
      <c r="BB57" s="258">
        <v>1.0044686033301755</v>
      </c>
      <c r="BC57" s="258">
        <v>6.8080560718284289E-4</v>
      </c>
      <c r="BD57" s="258">
        <v>1.2299739047295149E-4</v>
      </c>
      <c r="BE57" s="258">
        <v>9.2131653017576043E-4</v>
      </c>
      <c r="BF57" s="258">
        <v>3.9693903524590658E-4</v>
      </c>
      <c r="BG57" s="258">
        <v>2.0038043228163416E-4</v>
      </c>
      <c r="BH57" s="258">
        <v>6.9649241929957726E-5</v>
      </c>
      <c r="BI57" s="258">
        <v>1.4548701752240323E-4</v>
      </c>
      <c r="BJ57" s="258">
        <v>6.1603056942027536E-5</v>
      </c>
      <c r="BK57" s="258">
        <v>8.9251749391706055E-6</v>
      </c>
      <c r="BL57" s="258">
        <v>2.7591846030782744E-4</v>
      </c>
      <c r="BM57" s="258">
        <v>2.5242010590381518E-4</v>
      </c>
      <c r="BN57" s="258">
        <v>8.2325144996052405E-5</v>
      </c>
      <c r="BO57" s="258">
        <v>1.0086924434516403E-4</v>
      </c>
      <c r="BP57" s="258">
        <v>1.6617245157196264E-5</v>
      </c>
      <c r="BQ57" s="258">
        <v>1.7119743096488226E-5</v>
      </c>
      <c r="BR57" s="258">
        <v>4.0628686362569398E-5</v>
      </c>
      <c r="BS57" s="258">
        <v>1.3835334950106829E-5</v>
      </c>
      <c r="BT57" s="258">
        <v>1.5359721854470041E-5</v>
      </c>
      <c r="BU57" s="258">
        <v>5.0983149076497098E-6</v>
      </c>
      <c r="BV57" s="258">
        <v>8.3436442804688138E-6</v>
      </c>
      <c r="BW57" s="258">
        <v>8.8062817246802819E-6</v>
      </c>
      <c r="BX57" s="258">
        <v>4.4377163437046556E-6</v>
      </c>
      <c r="BY57" s="258">
        <v>3.4385718979623522E-5</v>
      </c>
      <c r="BZ57" s="258">
        <v>1.4235510903031065E-5</v>
      </c>
      <c r="CA57" s="258">
        <v>8.1263230031078561E-5</v>
      </c>
      <c r="CB57" s="258">
        <v>7.3303481336227386E-6</v>
      </c>
      <c r="CC57" s="258">
        <v>0</v>
      </c>
      <c r="CD57" s="258">
        <v>1.0806190344016845E-5</v>
      </c>
      <c r="CE57" s="258">
        <v>1.29003718222609E-5</v>
      </c>
      <c r="CF57" s="258">
        <v>2.185816318061295E-5</v>
      </c>
      <c r="CG57" s="258">
        <v>3.2908266892401826E-6</v>
      </c>
      <c r="CH57" s="258">
        <v>8.702687927580163E-6</v>
      </c>
      <c r="CI57" s="258">
        <v>4.9827692217252725E-5</v>
      </c>
      <c r="CJ57" s="258">
        <v>1.0079098981520162E-5</v>
      </c>
      <c r="CK57" s="258">
        <v>8.1249275646624606E-6</v>
      </c>
      <c r="CL57" s="258">
        <v>5.5696052418782134E-5</v>
      </c>
      <c r="CM57" s="258">
        <v>3.8036457885043723E-5</v>
      </c>
      <c r="CN57" s="258">
        <v>5.5776516004202619E-5</v>
      </c>
      <c r="CO57" s="258">
        <v>2.232473379296535E-5</v>
      </c>
      <c r="CP57" s="258">
        <v>6.1440775612045902E-6</v>
      </c>
      <c r="CQ57" s="258">
        <v>1.1995489187039488E-5</v>
      </c>
      <c r="CR57" s="258">
        <v>7.0610873402209039E-6</v>
      </c>
      <c r="CS57" s="258">
        <v>4.292063745267914E-6</v>
      </c>
      <c r="CT57" s="258">
        <v>5.9126122339195099E-6</v>
      </c>
      <c r="CU57" s="258">
        <v>3.849620710364217E-5</v>
      </c>
      <c r="CV57" s="258">
        <v>8.3915406201339273E-6</v>
      </c>
      <c r="CW57" s="258">
        <v>3.5435430407942215E-4</v>
      </c>
      <c r="CX57" s="258">
        <v>1.2781265931256154E-5</v>
      </c>
      <c r="CY57" s="258">
        <v>1.3971507687588928E-5</v>
      </c>
      <c r="CZ57" s="258">
        <v>6.1766527905533248E-6</v>
      </c>
      <c r="DA57" s="258">
        <v>7.9653067332122033E-6</v>
      </c>
      <c r="DB57" s="258">
        <v>3.1193156154945783E-5</v>
      </c>
      <c r="DC57" s="258">
        <v>3.1993495939352813E-6</v>
      </c>
      <c r="DD57" s="258">
        <v>8.0041450111306058E-6</v>
      </c>
      <c r="DE57" s="258">
        <v>5.8938709373117822E-6</v>
      </c>
      <c r="DF57" s="259">
        <v>2.1222311984272571E-5</v>
      </c>
      <c r="DG57" s="272"/>
      <c r="DH57" s="260"/>
      <c r="DI57" s="3"/>
      <c r="DJ57" s="3"/>
      <c r="DK57" s="3"/>
      <c r="DL57" s="3"/>
      <c r="DM57" s="3"/>
      <c r="DN57" s="3"/>
      <c r="DO57" s="3"/>
      <c r="DP57" s="3"/>
      <c r="DQ57" s="3"/>
      <c r="DR57" s="260"/>
      <c r="DS57" s="260"/>
      <c r="DT57" s="260"/>
      <c r="DU57" s="260"/>
      <c r="DV57" s="260"/>
      <c r="DW57" s="260"/>
      <c r="DX57" s="260"/>
      <c r="DY57" s="260"/>
      <c r="DZ57" s="260"/>
      <c r="EA57" s="260"/>
      <c r="EB57" s="260"/>
      <c r="EC57" s="260"/>
      <c r="ED57" s="260"/>
      <c r="EE57" s="260"/>
      <c r="EF57" s="260"/>
      <c r="EG57" s="260"/>
      <c r="EH57" s="260"/>
      <c r="EI57" s="260"/>
      <c r="EJ57" s="260"/>
      <c r="EK57" s="260"/>
      <c r="EL57" s="260"/>
      <c r="EM57" s="260"/>
      <c r="EN57" s="260"/>
      <c r="EO57" s="260"/>
      <c r="EP57" s="260"/>
      <c r="EQ57" s="260"/>
      <c r="ER57" s="260"/>
      <c r="ES57" s="260"/>
      <c r="ET57" s="260"/>
      <c r="EU57" s="260"/>
      <c r="EV57" s="260"/>
      <c r="EW57" s="260"/>
      <c r="EX57" s="260"/>
      <c r="EY57" s="260"/>
      <c r="EZ57" s="260"/>
      <c r="FA57" s="260"/>
      <c r="FB57" s="260"/>
      <c r="FC57" s="260"/>
      <c r="FD57" s="260"/>
      <c r="FE57" s="260"/>
      <c r="FF57" s="260"/>
      <c r="FG57" s="260"/>
      <c r="FH57" s="260"/>
      <c r="FI57" s="260"/>
      <c r="FJ57" s="260"/>
      <c r="FK57" s="260"/>
      <c r="FL57" s="260"/>
      <c r="FM57" s="260"/>
      <c r="FN57" s="260"/>
      <c r="FO57" s="260"/>
    </row>
    <row r="58" spans="1:171" ht="19.899999999999999" customHeight="1">
      <c r="A58" s="261" t="s">
        <v>184</v>
      </c>
      <c r="B58" s="262" t="s">
        <v>183</v>
      </c>
      <c r="C58" s="263">
        <v>1.2113441988399098E-5</v>
      </c>
      <c r="D58" s="258">
        <v>6.5387141389294645E-6</v>
      </c>
      <c r="E58" s="258">
        <v>2.4405970008148776E-5</v>
      </c>
      <c r="F58" s="258">
        <v>5.496199033976868E-6</v>
      </c>
      <c r="G58" s="258">
        <v>2.2944006000923285E-5</v>
      </c>
      <c r="H58" s="258">
        <v>0</v>
      </c>
      <c r="I58" s="258">
        <v>2.3752696723862454E-5</v>
      </c>
      <c r="J58" s="258">
        <v>9.5210643055865371E-6</v>
      </c>
      <c r="K58" s="258">
        <v>1.2914093543781488E-5</v>
      </c>
      <c r="L58" s="258">
        <v>4.6958992280927869E-6</v>
      </c>
      <c r="M58" s="258">
        <v>0</v>
      </c>
      <c r="N58" s="258">
        <v>9.8494594668264005E-6</v>
      </c>
      <c r="O58" s="258">
        <v>8.5779672717323077E-6</v>
      </c>
      <c r="P58" s="258">
        <v>6.609125202820828E-6</v>
      </c>
      <c r="Q58" s="258">
        <v>9.9529990479878419E-6</v>
      </c>
      <c r="R58" s="258">
        <v>8.6285606961042998E-6</v>
      </c>
      <c r="S58" s="258">
        <v>6.7213797833438045E-6</v>
      </c>
      <c r="T58" s="258">
        <v>7.6847461528919528E-6</v>
      </c>
      <c r="U58" s="258">
        <v>9.63270661089172E-6</v>
      </c>
      <c r="V58" s="258">
        <v>1.4411895898260126E-5</v>
      </c>
      <c r="W58" s="258">
        <v>4.9032265087840966E-6</v>
      </c>
      <c r="X58" s="258">
        <v>1.3301683421909917E-5</v>
      </c>
      <c r="Y58" s="258">
        <v>8.7694386402206697E-6</v>
      </c>
      <c r="Z58" s="258">
        <v>7.588925828871715E-6</v>
      </c>
      <c r="AA58" s="258">
        <v>2.4879077875086113E-5</v>
      </c>
      <c r="AB58" s="258">
        <v>7.7286313932746825E-6</v>
      </c>
      <c r="AC58" s="258">
        <v>2.8761298364373605E-6</v>
      </c>
      <c r="AD58" s="258">
        <v>1.3397268550060865E-5</v>
      </c>
      <c r="AE58" s="258">
        <v>8.6748982886551659E-6</v>
      </c>
      <c r="AF58" s="258">
        <v>1.3262033555450517E-5</v>
      </c>
      <c r="AG58" s="258">
        <v>7.2605457110367533E-6</v>
      </c>
      <c r="AH58" s="258">
        <v>3.1697930288802188E-5</v>
      </c>
      <c r="AI58" s="258">
        <v>2.3467045434378449E-5</v>
      </c>
      <c r="AJ58" s="258">
        <v>7.1404455883701043E-6</v>
      </c>
      <c r="AK58" s="258">
        <v>1.8524213248808105E-5</v>
      </c>
      <c r="AL58" s="258">
        <v>5.8626064076779394E-6</v>
      </c>
      <c r="AM58" s="258">
        <v>8.0374099322989733E-6</v>
      </c>
      <c r="AN58" s="258">
        <v>1.1512390952443747E-5</v>
      </c>
      <c r="AO58" s="258">
        <v>6.1473443975329417E-6</v>
      </c>
      <c r="AP58" s="258">
        <v>3.9703681634354918E-6</v>
      </c>
      <c r="AQ58" s="258">
        <v>6.8220157895058274E-6</v>
      </c>
      <c r="AR58" s="258">
        <v>1.9239168498462809E-5</v>
      </c>
      <c r="AS58" s="258">
        <v>8.6671575401518361E-6</v>
      </c>
      <c r="AT58" s="258">
        <v>7.2113750485130738E-5</v>
      </c>
      <c r="AU58" s="258">
        <v>2.1515341936410152E-5</v>
      </c>
      <c r="AV58" s="258">
        <v>1.5532424199634617E-5</v>
      </c>
      <c r="AW58" s="258">
        <v>2.0674403665090387E-5</v>
      </c>
      <c r="AX58" s="258">
        <v>1.2863832818519895E-5</v>
      </c>
      <c r="AY58" s="258">
        <v>1.3846104702888579E-5</v>
      </c>
      <c r="AZ58" s="258">
        <v>6.0171999917260574E-6</v>
      </c>
      <c r="BA58" s="258">
        <v>1.5136440198454928E-5</v>
      </c>
      <c r="BB58" s="258">
        <v>1.1240028583563294E-5</v>
      </c>
      <c r="BC58" s="258">
        <v>1.0014941119368534</v>
      </c>
      <c r="BD58" s="258">
        <v>2.1230710833278183E-5</v>
      </c>
      <c r="BE58" s="258">
        <v>2.648551859858623E-3</v>
      </c>
      <c r="BF58" s="258">
        <v>1.4514169993507097E-3</v>
      </c>
      <c r="BG58" s="258">
        <v>9.3599522471137432E-6</v>
      </c>
      <c r="BH58" s="258">
        <v>9.9382579556315967E-4</v>
      </c>
      <c r="BI58" s="258">
        <v>3.7870171809630167E-4</v>
      </c>
      <c r="BJ58" s="258">
        <v>8.1202750516155458E-6</v>
      </c>
      <c r="BK58" s="258">
        <v>2.9553393430349924E-5</v>
      </c>
      <c r="BL58" s="258">
        <v>2.4271535905068671E-4</v>
      </c>
      <c r="BM58" s="258">
        <v>7.066467540590636E-5</v>
      </c>
      <c r="BN58" s="258">
        <v>3.9160597224281805E-4</v>
      </c>
      <c r="BO58" s="258">
        <v>5.6457397436718998E-4</v>
      </c>
      <c r="BP58" s="258">
        <v>1.8965208748113056E-5</v>
      </c>
      <c r="BQ58" s="258">
        <v>1.4628810453856452E-5</v>
      </c>
      <c r="BR58" s="258">
        <v>3.130251505198917E-5</v>
      </c>
      <c r="BS58" s="258">
        <v>2.4916460656647474E-5</v>
      </c>
      <c r="BT58" s="258">
        <v>4.1716108316230732E-5</v>
      </c>
      <c r="BU58" s="258">
        <v>3.3803058635588269E-5</v>
      </c>
      <c r="BV58" s="258">
        <v>4.5050056700985294E-5</v>
      </c>
      <c r="BW58" s="258">
        <v>2.7090216347758498E-5</v>
      </c>
      <c r="BX58" s="258">
        <v>3.5454575734672644E-6</v>
      </c>
      <c r="BY58" s="258">
        <v>3.5550110839395066E-5</v>
      </c>
      <c r="BZ58" s="258">
        <v>4.0281946301960412E-5</v>
      </c>
      <c r="CA58" s="258">
        <v>6.8745478890717127E-5</v>
      </c>
      <c r="CB58" s="258">
        <v>1.5457112126938676E-5</v>
      </c>
      <c r="CC58" s="258">
        <v>0</v>
      </c>
      <c r="CD58" s="258">
        <v>3.7578385935810184E-5</v>
      </c>
      <c r="CE58" s="258">
        <v>2.7012122444918261E-5</v>
      </c>
      <c r="CF58" s="258">
        <v>5.9911387047461853E-5</v>
      </c>
      <c r="CG58" s="258">
        <v>6.2543934577066026E-6</v>
      </c>
      <c r="CH58" s="258">
        <v>2.4373537467410288E-5</v>
      </c>
      <c r="CI58" s="258">
        <v>4.0587625548448134E-5</v>
      </c>
      <c r="CJ58" s="258">
        <v>6.1759143466541574E-5</v>
      </c>
      <c r="CK58" s="258">
        <v>2.9438888802940262E-5</v>
      </c>
      <c r="CL58" s="258">
        <v>5.3669816462458396E-5</v>
      </c>
      <c r="CM58" s="258">
        <v>2.973693409596961E-4</v>
      </c>
      <c r="CN58" s="258">
        <v>1.5530279894122181E-5</v>
      </c>
      <c r="CO58" s="258">
        <v>6.0572214135957632E-5</v>
      </c>
      <c r="CP58" s="258">
        <v>1.2101744565195389E-5</v>
      </c>
      <c r="CQ58" s="258">
        <v>1.7646932207601073E-5</v>
      </c>
      <c r="CR58" s="258">
        <v>1.3851167105798844E-5</v>
      </c>
      <c r="CS58" s="258">
        <v>7.9241215520305418E-6</v>
      </c>
      <c r="CT58" s="258">
        <v>2.1788639346583974E-5</v>
      </c>
      <c r="CU58" s="258">
        <v>5.0650797331521267E-5</v>
      </c>
      <c r="CV58" s="258">
        <v>4.7497480471910714E-5</v>
      </c>
      <c r="CW58" s="258">
        <v>2.9436120314501994E-4</v>
      </c>
      <c r="CX58" s="258">
        <v>1.5672736782575125E-4</v>
      </c>
      <c r="CY58" s="258">
        <v>1.6980043597719364E-5</v>
      </c>
      <c r="CZ58" s="258">
        <v>2.3186416925760058E-5</v>
      </c>
      <c r="DA58" s="258">
        <v>1.4153458654733665E-5</v>
      </c>
      <c r="DB58" s="258">
        <v>5.4742275371624597E-5</v>
      </c>
      <c r="DC58" s="258">
        <v>1.5802688684783875E-5</v>
      </c>
      <c r="DD58" s="258">
        <v>1.0991730466745178E-5</v>
      </c>
      <c r="DE58" s="258">
        <v>7.3599543164324498E-6</v>
      </c>
      <c r="DF58" s="259">
        <v>3.8391392453001783E-5</v>
      </c>
      <c r="DG58" s="272"/>
      <c r="DH58" s="260"/>
      <c r="DI58" s="3"/>
      <c r="DJ58" s="3"/>
      <c r="DK58" s="3"/>
      <c r="DL58" s="3"/>
      <c r="DM58" s="3"/>
      <c r="DN58" s="3"/>
      <c r="DO58" s="3"/>
      <c r="DP58" s="3"/>
      <c r="DQ58" s="3"/>
      <c r="DR58" s="260"/>
      <c r="DS58" s="260"/>
      <c r="DT58" s="260"/>
      <c r="DU58" s="260"/>
      <c r="DV58" s="260"/>
      <c r="DW58" s="260"/>
      <c r="DX58" s="260"/>
      <c r="DY58" s="260"/>
      <c r="DZ58" s="260"/>
      <c r="EA58" s="260"/>
      <c r="EB58" s="260"/>
      <c r="EC58" s="260"/>
      <c r="ED58" s="260"/>
      <c r="EE58" s="260"/>
      <c r="EF58" s="260"/>
      <c r="EG58" s="260"/>
      <c r="EH58" s="260"/>
      <c r="EI58" s="260"/>
      <c r="EJ58" s="260"/>
      <c r="EK58" s="260"/>
      <c r="EL58" s="260"/>
      <c r="EM58" s="260"/>
      <c r="EN58" s="260"/>
      <c r="EO58" s="260"/>
      <c r="EP58" s="260"/>
      <c r="EQ58" s="260"/>
      <c r="ER58" s="260"/>
      <c r="ES58" s="260"/>
      <c r="ET58" s="260"/>
      <c r="EU58" s="260"/>
      <c r="EV58" s="260"/>
      <c r="EW58" s="260"/>
      <c r="EX58" s="260"/>
      <c r="EY58" s="260"/>
      <c r="EZ58" s="260"/>
      <c r="FA58" s="260"/>
      <c r="FB58" s="260"/>
      <c r="FC58" s="260"/>
      <c r="FD58" s="260"/>
      <c r="FE58" s="260"/>
      <c r="FF58" s="260"/>
      <c r="FG58" s="260"/>
      <c r="FH58" s="260"/>
      <c r="FI58" s="260"/>
      <c r="FJ58" s="260"/>
      <c r="FK58" s="260"/>
      <c r="FL58" s="260"/>
      <c r="FM58" s="260"/>
      <c r="FN58" s="260"/>
      <c r="FO58" s="260"/>
    </row>
    <row r="59" spans="1:171" ht="19.899999999999999" customHeight="1">
      <c r="A59" s="261" t="s">
        <v>182</v>
      </c>
      <c r="B59" s="262" t="s">
        <v>181</v>
      </c>
      <c r="C59" s="263">
        <v>2.0956034266082876E-6</v>
      </c>
      <c r="D59" s="258">
        <v>9.3110314496547541E-7</v>
      </c>
      <c r="E59" s="258">
        <v>3.7811893733041117E-6</v>
      </c>
      <c r="F59" s="258">
        <v>1.0300209996944727E-6</v>
      </c>
      <c r="G59" s="258">
        <v>5.5153402445667263E-7</v>
      </c>
      <c r="H59" s="258">
        <v>0</v>
      </c>
      <c r="I59" s="258">
        <v>5.1299302063951386E-6</v>
      </c>
      <c r="J59" s="258">
        <v>5.8210090556967508E-7</v>
      </c>
      <c r="K59" s="258">
        <v>7.4880454662338936E-7</v>
      </c>
      <c r="L59" s="258">
        <v>3.1742720320216635E-7</v>
      </c>
      <c r="M59" s="258">
        <v>0</v>
      </c>
      <c r="N59" s="258">
        <v>1.1780559792384189E-6</v>
      </c>
      <c r="O59" s="258">
        <v>5.3790629584467347E-7</v>
      </c>
      <c r="P59" s="258">
        <v>8.7063514252281444E-7</v>
      </c>
      <c r="Q59" s="258">
        <v>5.8534678729583994E-7</v>
      </c>
      <c r="R59" s="258">
        <v>6.5061998517931617E-7</v>
      </c>
      <c r="S59" s="258">
        <v>5.0376376919285502E-7</v>
      </c>
      <c r="T59" s="258">
        <v>7.0657331093432107E-7</v>
      </c>
      <c r="U59" s="258">
        <v>1.0048604443227327E-6</v>
      </c>
      <c r="V59" s="258">
        <v>1.7588700809444865E-6</v>
      </c>
      <c r="W59" s="258">
        <v>4.3834361741915805E-7</v>
      </c>
      <c r="X59" s="258">
        <v>1.4054735357034335E-6</v>
      </c>
      <c r="Y59" s="258">
        <v>6.2306880891603124E-7</v>
      </c>
      <c r="Z59" s="258">
        <v>6.3230231398854514E-7</v>
      </c>
      <c r="AA59" s="258">
        <v>6.3818065400278071E-7</v>
      </c>
      <c r="AB59" s="258">
        <v>5.1670690418368864E-7</v>
      </c>
      <c r="AC59" s="258">
        <v>1.4610260158728193E-7</v>
      </c>
      <c r="AD59" s="258">
        <v>8.0692765798762073E-7</v>
      </c>
      <c r="AE59" s="258">
        <v>6.6031194077201744E-7</v>
      </c>
      <c r="AF59" s="258">
        <v>1.4977752141480814E-6</v>
      </c>
      <c r="AG59" s="258">
        <v>5.8079959208076111E-7</v>
      </c>
      <c r="AH59" s="258">
        <v>9.0164122529048509E-7</v>
      </c>
      <c r="AI59" s="258">
        <v>1.9942458318151255E-6</v>
      </c>
      <c r="AJ59" s="258">
        <v>6.4889719810310767E-7</v>
      </c>
      <c r="AK59" s="258">
        <v>1.7572964790650296E-6</v>
      </c>
      <c r="AL59" s="258">
        <v>5.768338144177777E-7</v>
      </c>
      <c r="AM59" s="258">
        <v>7.7863927658766003E-7</v>
      </c>
      <c r="AN59" s="258">
        <v>1.1221964903073165E-6</v>
      </c>
      <c r="AO59" s="258">
        <v>5.3777777598032546E-7</v>
      </c>
      <c r="AP59" s="258">
        <v>3.9079629678753072E-7</v>
      </c>
      <c r="AQ59" s="258">
        <v>5.9042326069089606E-7</v>
      </c>
      <c r="AR59" s="258">
        <v>7.7178051195582744E-7</v>
      </c>
      <c r="AS59" s="258">
        <v>7.5206629752590497E-7</v>
      </c>
      <c r="AT59" s="258">
        <v>6.9910839162470517E-7</v>
      </c>
      <c r="AU59" s="258">
        <v>2.0909983002297257E-6</v>
      </c>
      <c r="AV59" s="258">
        <v>7.0510866841315507E-7</v>
      </c>
      <c r="AW59" s="258">
        <v>9.5298440006707164E-7</v>
      </c>
      <c r="AX59" s="258">
        <v>7.652382417846474E-7</v>
      </c>
      <c r="AY59" s="258">
        <v>9.610179645251034E-7</v>
      </c>
      <c r="AZ59" s="258">
        <v>3.7563932640318603E-7</v>
      </c>
      <c r="BA59" s="258">
        <v>5.6545177180366305E-7</v>
      </c>
      <c r="BB59" s="258">
        <v>8.3142376365620893E-7</v>
      </c>
      <c r="BC59" s="258">
        <v>2.848690009307323E-6</v>
      </c>
      <c r="BD59" s="258">
        <v>1.0013682439869163</v>
      </c>
      <c r="BE59" s="258">
        <v>4.1481845648947701E-7</v>
      </c>
      <c r="BF59" s="258">
        <v>4.1630716321462987E-7</v>
      </c>
      <c r="BG59" s="258">
        <v>5.4411707870661036E-7</v>
      </c>
      <c r="BH59" s="258">
        <v>6.116519008478837E-7</v>
      </c>
      <c r="BI59" s="258">
        <v>6.2711246548760691E-7</v>
      </c>
      <c r="BJ59" s="258">
        <v>1.0077633450682978E-6</v>
      </c>
      <c r="BK59" s="258">
        <v>3.6670917302632403E-6</v>
      </c>
      <c r="BL59" s="258">
        <v>1.7274269161017924E-6</v>
      </c>
      <c r="BM59" s="258">
        <v>1.4603846746506688E-6</v>
      </c>
      <c r="BN59" s="258">
        <v>2.5626483713479637E-6</v>
      </c>
      <c r="BO59" s="258">
        <v>3.369094462669605E-6</v>
      </c>
      <c r="BP59" s="258">
        <v>1.8070429825979698E-6</v>
      </c>
      <c r="BQ59" s="258">
        <v>6.8872662467059163E-7</v>
      </c>
      <c r="BR59" s="258">
        <v>1.8634697819244407E-6</v>
      </c>
      <c r="BS59" s="258">
        <v>2.0162816460106097E-6</v>
      </c>
      <c r="BT59" s="258">
        <v>9.122499270034689E-7</v>
      </c>
      <c r="BU59" s="258">
        <v>6.3516985177651404E-7</v>
      </c>
      <c r="BV59" s="258">
        <v>3.8018610928081417E-7</v>
      </c>
      <c r="BW59" s="258">
        <v>3.0877529252276783E-7</v>
      </c>
      <c r="BX59" s="258">
        <v>7.1231045392805629E-8</v>
      </c>
      <c r="BY59" s="258">
        <v>5.0167816641796544E-7</v>
      </c>
      <c r="BZ59" s="258">
        <v>1.9121495447232421E-6</v>
      </c>
      <c r="CA59" s="258">
        <v>1.8215374602071142E-5</v>
      </c>
      <c r="CB59" s="258">
        <v>2.9130359681116639E-7</v>
      </c>
      <c r="CC59" s="258">
        <v>0</v>
      </c>
      <c r="CD59" s="258">
        <v>9.529347068994515E-7</v>
      </c>
      <c r="CE59" s="258">
        <v>9.5446890979439526E-7</v>
      </c>
      <c r="CF59" s="258">
        <v>9.4671464855219418E-7</v>
      </c>
      <c r="CG59" s="258">
        <v>4.1325400647788053E-7</v>
      </c>
      <c r="CH59" s="258">
        <v>2.3158541190532803E-6</v>
      </c>
      <c r="CI59" s="258">
        <v>2.8644804299013518E-6</v>
      </c>
      <c r="CJ59" s="258">
        <v>1.2399703462882667E-6</v>
      </c>
      <c r="CK59" s="258">
        <v>2.0775837801801714E-6</v>
      </c>
      <c r="CL59" s="258">
        <v>7.2708277153752411E-7</v>
      </c>
      <c r="CM59" s="258">
        <v>1.2538779609001655E-6</v>
      </c>
      <c r="CN59" s="258">
        <v>6.16805817210533E-7</v>
      </c>
      <c r="CO59" s="258">
        <v>1.2252432314084818E-6</v>
      </c>
      <c r="CP59" s="258">
        <v>6.8388534026633268E-7</v>
      </c>
      <c r="CQ59" s="258">
        <v>1.4212180587226465E-6</v>
      </c>
      <c r="CR59" s="258">
        <v>8.9254521739160043E-7</v>
      </c>
      <c r="CS59" s="258">
        <v>9.2369471237467764E-7</v>
      </c>
      <c r="CT59" s="258">
        <v>7.8453592183304529E-7</v>
      </c>
      <c r="CU59" s="258">
        <v>6.3671147383527712E-5</v>
      </c>
      <c r="CV59" s="258">
        <v>5.7765834774004526E-7</v>
      </c>
      <c r="CW59" s="258">
        <v>5.4071503350767728E-5</v>
      </c>
      <c r="CX59" s="258">
        <v>9.0955911179603717E-7</v>
      </c>
      <c r="CY59" s="258">
        <v>1.8090376709952434E-6</v>
      </c>
      <c r="CZ59" s="258">
        <v>4.9455424977583554E-7</v>
      </c>
      <c r="DA59" s="258">
        <v>9.5101834827336023E-7</v>
      </c>
      <c r="DB59" s="258">
        <v>1.1095548760888996E-6</v>
      </c>
      <c r="DC59" s="258">
        <v>4.2153215666395146E-7</v>
      </c>
      <c r="DD59" s="258">
        <v>6.8142453186433952E-7</v>
      </c>
      <c r="DE59" s="258">
        <v>2.584930721871E-7</v>
      </c>
      <c r="DF59" s="259">
        <v>4.7472688547691189E-7</v>
      </c>
      <c r="DG59" s="272"/>
      <c r="DH59" s="260"/>
      <c r="DI59" s="3"/>
      <c r="DJ59" s="3"/>
      <c r="DK59" s="3"/>
      <c r="DL59" s="3"/>
      <c r="DM59" s="3"/>
      <c r="DN59" s="3"/>
      <c r="DO59" s="3"/>
      <c r="DP59" s="3"/>
      <c r="DQ59" s="3"/>
      <c r="DR59" s="260"/>
      <c r="DS59" s="260"/>
      <c r="DT59" s="260"/>
      <c r="DU59" s="260"/>
      <c r="DV59" s="260"/>
      <c r="DW59" s="260"/>
      <c r="DX59" s="260"/>
      <c r="DY59" s="260"/>
      <c r="DZ59" s="260"/>
      <c r="EA59" s="260"/>
      <c r="EB59" s="260"/>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0"/>
      <c r="EY59" s="260"/>
      <c r="EZ59" s="260"/>
      <c r="FA59" s="260"/>
      <c r="FB59" s="260"/>
      <c r="FC59" s="260"/>
      <c r="FD59" s="260"/>
      <c r="FE59" s="260"/>
      <c r="FF59" s="260"/>
      <c r="FG59" s="260"/>
      <c r="FH59" s="260"/>
      <c r="FI59" s="260"/>
      <c r="FJ59" s="260"/>
      <c r="FK59" s="260"/>
      <c r="FL59" s="260"/>
      <c r="FM59" s="260"/>
      <c r="FN59" s="260"/>
      <c r="FO59" s="260"/>
    </row>
    <row r="60" spans="1:171" ht="19.899999999999999" customHeight="1">
      <c r="A60" s="261" t="s">
        <v>180</v>
      </c>
      <c r="B60" s="262" t="s">
        <v>179</v>
      </c>
      <c r="C60" s="263">
        <v>0</v>
      </c>
      <c r="D60" s="258">
        <v>0</v>
      </c>
      <c r="E60" s="258">
        <v>0</v>
      </c>
      <c r="F60" s="258">
        <v>0</v>
      </c>
      <c r="G60" s="258">
        <v>0</v>
      </c>
      <c r="H60" s="258">
        <v>0</v>
      </c>
      <c r="I60" s="258">
        <v>0</v>
      </c>
      <c r="J60" s="258">
        <v>0</v>
      </c>
      <c r="K60" s="258">
        <v>0</v>
      </c>
      <c r="L60" s="258">
        <v>0</v>
      </c>
      <c r="M60" s="258">
        <v>0</v>
      </c>
      <c r="N60" s="258">
        <v>0</v>
      </c>
      <c r="O60" s="258">
        <v>0</v>
      </c>
      <c r="P60" s="258">
        <v>0</v>
      </c>
      <c r="Q60" s="258">
        <v>0</v>
      </c>
      <c r="R60" s="258">
        <v>0</v>
      </c>
      <c r="S60" s="258">
        <v>0</v>
      </c>
      <c r="T60" s="258">
        <v>0</v>
      </c>
      <c r="U60" s="258">
        <v>0</v>
      </c>
      <c r="V60" s="258">
        <v>0</v>
      </c>
      <c r="W60" s="258">
        <v>0</v>
      </c>
      <c r="X60" s="258">
        <v>0</v>
      </c>
      <c r="Y60" s="258">
        <v>0</v>
      </c>
      <c r="Z60" s="258">
        <v>0</v>
      </c>
      <c r="AA60" s="258">
        <v>0</v>
      </c>
      <c r="AB60" s="258">
        <v>0</v>
      </c>
      <c r="AC60" s="258">
        <v>0</v>
      </c>
      <c r="AD60" s="258">
        <v>0</v>
      </c>
      <c r="AE60" s="258">
        <v>0</v>
      </c>
      <c r="AF60" s="258">
        <v>0</v>
      </c>
      <c r="AG60" s="258">
        <v>0</v>
      </c>
      <c r="AH60" s="258">
        <v>0</v>
      </c>
      <c r="AI60" s="258">
        <v>0</v>
      </c>
      <c r="AJ60" s="258">
        <v>0</v>
      </c>
      <c r="AK60" s="258">
        <v>0</v>
      </c>
      <c r="AL60" s="258">
        <v>0</v>
      </c>
      <c r="AM60" s="258">
        <v>0</v>
      </c>
      <c r="AN60" s="258">
        <v>0</v>
      </c>
      <c r="AO60" s="258">
        <v>0</v>
      </c>
      <c r="AP60" s="258">
        <v>0</v>
      </c>
      <c r="AQ60" s="258">
        <v>0</v>
      </c>
      <c r="AR60" s="258">
        <v>0</v>
      </c>
      <c r="AS60" s="258">
        <v>0</v>
      </c>
      <c r="AT60" s="258">
        <v>0</v>
      </c>
      <c r="AU60" s="258">
        <v>0</v>
      </c>
      <c r="AV60" s="258">
        <v>0</v>
      </c>
      <c r="AW60" s="258">
        <v>0</v>
      </c>
      <c r="AX60" s="258">
        <v>0</v>
      </c>
      <c r="AY60" s="258">
        <v>0</v>
      </c>
      <c r="AZ60" s="258">
        <v>0</v>
      </c>
      <c r="BA60" s="258">
        <v>0</v>
      </c>
      <c r="BB60" s="258">
        <v>0</v>
      </c>
      <c r="BC60" s="258">
        <v>0</v>
      </c>
      <c r="BD60" s="258">
        <v>0</v>
      </c>
      <c r="BE60" s="258">
        <v>1</v>
      </c>
      <c r="BF60" s="258">
        <v>0</v>
      </c>
      <c r="BG60" s="258">
        <v>0</v>
      </c>
      <c r="BH60" s="258">
        <v>0</v>
      </c>
      <c r="BI60" s="258">
        <v>0</v>
      </c>
      <c r="BJ60" s="258">
        <v>0</v>
      </c>
      <c r="BK60" s="258">
        <v>0</v>
      </c>
      <c r="BL60" s="258">
        <v>0</v>
      </c>
      <c r="BM60" s="258">
        <v>0</v>
      </c>
      <c r="BN60" s="258">
        <v>0</v>
      </c>
      <c r="BO60" s="258">
        <v>0</v>
      </c>
      <c r="BP60" s="258">
        <v>0</v>
      </c>
      <c r="BQ60" s="258">
        <v>0</v>
      </c>
      <c r="BR60" s="258">
        <v>0</v>
      </c>
      <c r="BS60" s="258">
        <v>0</v>
      </c>
      <c r="BT60" s="258">
        <v>0</v>
      </c>
      <c r="BU60" s="258">
        <v>0</v>
      </c>
      <c r="BV60" s="258">
        <v>0</v>
      </c>
      <c r="BW60" s="258">
        <v>0</v>
      </c>
      <c r="BX60" s="258">
        <v>0</v>
      </c>
      <c r="BY60" s="258">
        <v>0</v>
      </c>
      <c r="BZ60" s="258">
        <v>0</v>
      </c>
      <c r="CA60" s="258">
        <v>0</v>
      </c>
      <c r="CB60" s="258">
        <v>0</v>
      </c>
      <c r="CC60" s="258">
        <v>0</v>
      </c>
      <c r="CD60" s="258">
        <v>0</v>
      </c>
      <c r="CE60" s="258">
        <v>0</v>
      </c>
      <c r="CF60" s="258">
        <v>0</v>
      </c>
      <c r="CG60" s="258">
        <v>0</v>
      </c>
      <c r="CH60" s="258">
        <v>0</v>
      </c>
      <c r="CI60" s="258">
        <v>0</v>
      </c>
      <c r="CJ60" s="258">
        <v>0</v>
      </c>
      <c r="CK60" s="258">
        <v>0</v>
      </c>
      <c r="CL60" s="258">
        <v>0</v>
      </c>
      <c r="CM60" s="258">
        <v>0</v>
      </c>
      <c r="CN60" s="258">
        <v>0</v>
      </c>
      <c r="CO60" s="258">
        <v>0</v>
      </c>
      <c r="CP60" s="258">
        <v>0</v>
      </c>
      <c r="CQ60" s="258">
        <v>0</v>
      </c>
      <c r="CR60" s="258">
        <v>0</v>
      </c>
      <c r="CS60" s="258">
        <v>0</v>
      </c>
      <c r="CT60" s="258">
        <v>0</v>
      </c>
      <c r="CU60" s="258">
        <v>0</v>
      </c>
      <c r="CV60" s="258">
        <v>0</v>
      </c>
      <c r="CW60" s="258">
        <v>0</v>
      </c>
      <c r="CX60" s="258">
        <v>0</v>
      </c>
      <c r="CY60" s="258">
        <v>0</v>
      </c>
      <c r="CZ60" s="258">
        <v>0</v>
      </c>
      <c r="DA60" s="258">
        <v>0</v>
      </c>
      <c r="DB60" s="258">
        <v>0</v>
      </c>
      <c r="DC60" s="258">
        <v>0</v>
      </c>
      <c r="DD60" s="258">
        <v>0</v>
      </c>
      <c r="DE60" s="258">
        <v>0</v>
      </c>
      <c r="DF60" s="259">
        <v>0</v>
      </c>
      <c r="DG60" s="272"/>
      <c r="DH60" s="260"/>
      <c r="DI60" s="3"/>
      <c r="DJ60" s="3"/>
      <c r="DK60" s="3"/>
      <c r="DL60" s="3"/>
      <c r="DM60" s="3"/>
      <c r="DN60" s="3"/>
      <c r="DO60" s="3"/>
      <c r="DP60" s="3"/>
      <c r="DQ60" s="3"/>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c r="FO60" s="260"/>
    </row>
    <row r="61" spans="1:171" ht="19.899999999999999" customHeight="1">
      <c r="A61" s="261" t="s">
        <v>178</v>
      </c>
      <c r="B61" s="262" t="s">
        <v>177</v>
      </c>
      <c r="C61" s="263">
        <v>2.0404763202609685E-5</v>
      </c>
      <c r="D61" s="258">
        <v>8.9619080720336062E-6</v>
      </c>
      <c r="E61" s="258">
        <v>4.7815810853814006E-5</v>
      </c>
      <c r="F61" s="258">
        <v>7.7619161819107691E-6</v>
      </c>
      <c r="G61" s="258">
        <v>4.230014977874635E-6</v>
      </c>
      <c r="H61" s="258">
        <v>0</v>
      </c>
      <c r="I61" s="258">
        <v>4.1272895673743568E-5</v>
      </c>
      <c r="J61" s="258">
        <v>5.4390449673237564E-6</v>
      </c>
      <c r="K61" s="258">
        <v>7.1991736484936336E-6</v>
      </c>
      <c r="L61" s="258">
        <v>3.0737684563122537E-6</v>
      </c>
      <c r="M61" s="258">
        <v>0</v>
      </c>
      <c r="N61" s="258">
        <v>1.1766510707086164E-5</v>
      </c>
      <c r="O61" s="258">
        <v>5.0847509735073845E-6</v>
      </c>
      <c r="P61" s="258">
        <v>7.7960818318460119E-6</v>
      </c>
      <c r="Q61" s="258">
        <v>4.4337950366556535E-6</v>
      </c>
      <c r="R61" s="258">
        <v>6.4136551314493333E-6</v>
      </c>
      <c r="S61" s="258">
        <v>4.6138604850069301E-6</v>
      </c>
      <c r="T61" s="258">
        <v>4.5760141919810448E-6</v>
      </c>
      <c r="U61" s="258">
        <v>1.1739155637726513E-5</v>
      </c>
      <c r="V61" s="258">
        <v>1.9275484876024894E-5</v>
      </c>
      <c r="W61" s="258">
        <v>4.7849309601364437E-6</v>
      </c>
      <c r="X61" s="258">
        <v>1.7196178956108693E-5</v>
      </c>
      <c r="Y61" s="258">
        <v>7.2493971899236219E-6</v>
      </c>
      <c r="Z61" s="258">
        <v>6.6351745813088956E-6</v>
      </c>
      <c r="AA61" s="258">
        <v>7.2422415685599386E-6</v>
      </c>
      <c r="AB61" s="258">
        <v>5.2323672708761592E-6</v>
      </c>
      <c r="AC61" s="258">
        <v>1.7731709917410879E-6</v>
      </c>
      <c r="AD61" s="258">
        <v>6.9210278923337668E-6</v>
      </c>
      <c r="AE61" s="258">
        <v>6.9523942934712223E-6</v>
      </c>
      <c r="AF61" s="258">
        <v>1.6176471003160972E-5</v>
      </c>
      <c r="AG61" s="258">
        <v>5.6374223477045089E-6</v>
      </c>
      <c r="AH61" s="258">
        <v>9.3931425984286025E-6</v>
      </c>
      <c r="AI61" s="258">
        <v>1.9539965912990133E-5</v>
      </c>
      <c r="AJ61" s="258">
        <v>7.4800278762048552E-6</v>
      </c>
      <c r="AK61" s="258">
        <v>1.6809902397809002E-5</v>
      </c>
      <c r="AL61" s="258">
        <v>5.8809109837565525E-6</v>
      </c>
      <c r="AM61" s="258">
        <v>8.2683761578099728E-6</v>
      </c>
      <c r="AN61" s="258">
        <v>1.1695155769301784E-5</v>
      </c>
      <c r="AO61" s="258">
        <v>4.5420003587674785E-6</v>
      </c>
      <c r="AP61" s="258">
        <v>3.9726605193188077E-6</v>
      </c>
      <c r="AQ61" s="258">
        <v>5.7314568310755806E-6</v>
      </c>
      <c r="AR61" s="258">
        <v>8.1840639290193539E-6</v>
      </c>
      <c r="AS61" s="258">
        <v>7.4178075987030265E-6</v>
      </c>
      <c r="AT61" s="258">
        <v>6.0365414720897027E-6</v>
      </c>
      <c r="AU61" s="258">
        <v>6.6167543282339999E-6</v>
      </c>
      <c r="AV61" s="258">
        <v>6.6812813665653583E-6</v>
      </c>
      <c r="AW61" s="258">
        <v>8.2084942089849879E-6</v>
      </c>
      <c r="AX61" s="258">
        <v>7.8676747572334295E-6</v>
      </c>
      <c r="AY61" s="258">
        <v>6.0844496425729695E-6</v>
      </c>
      <c r="AZ61" s="258">
        <v>3.1540090878372402E-6</v>
      </c>
      <c r="BA61" s="258">
        <v>5.5177723960098173E-6</v>
      </c>
      <c r="BB61" s="258">
        <v>5.2565989968698791E-6</v>
      </c>
      <c r="BC61" s="258">
        <v>3.7086481272149437E-6</v>
      </c>
      <c r="BD61" s="258">
        <v>4.980921372678559E-6</v>
      </c>
      <c r="BE61" s="258">
        <v>3.5374182019755516E-6</v>
      </c>
      <c r="BF61" s="258">
        <v>1.0153440189013672</v>
      </c>
      <c r="BG61" s="258">
        <v>5.1986169891631574E-6</v>
      </c>
      <c r="BH61" s="258">
        <v>3.2366627471239907E-6</v>
      </c>
      <c r="BI61" s="258">
        <v>3.954893378375186E-6</v>
      </c>
      <c r="BJ61" s="258">
        <v>7.3777280494634084E-6</v>
      </c>
      <c r="BK61" s="258">
        <v>1.3737585468244224E-5</v>
      </c>
      <c r="BL61" s="258">
        <v>7.2801401972295163E-6</v>
      </c>
      <c r="BM61" s="258">
        <v>9.7566075847629644E-6</v>
      </c>
      <c r="BN61" s="258">
        <v>1.1125699598375255E-5</v>
      </c>
      <c r="BO61" s="258">
        <v>1.0460213953355112E-5</v>
      </c>
      <c r="BP61" s="258">
        <v>2.1785609985880375E-5</v>
      </c>
      <c r="BQ61" s="258">
        <v>5.3781660961686251E-6</v>
      </c>
      <c r="BR61" s="258">
        <v>2.2128838660271698E-5</v>
      </c>
      <c r="BS61" s="258">
        <v>2.1169607621639026E-5</v>
      </c>
      <c r="BT61" s="258">
        <v>5.8180464468601706E-6</v>
      </c>
      <c r="BU61" s="258">
        <v>4.9628972628850783E-6</v>
      </c>
      <c r="BV61" s="258">
        <v>3.2972696915179535E-6</v>
      </c>
      <c r="BW61" s="258">
        <v>2.691916848796954E-6</v>
      </c>
      <c r="BX61" s="258">
        <v>5.3130984906083332E-7</v>
      </c>
      <c r="BY61" s="258">
        <v>4.5405610238631113E-6</v>
      </c>
      <c r="BZ61" s="258">
        <v>2.2546691541001259E-5</v>
      </c>
      <c r="CA61" s="258">
        <v>1.3616155435899495E-4</v>
      </c>
      <c r="CB61" s="258">
        <v>2.0075346390031529E-6</v>
      </c>
      <c r="CC61" s="258">
        <v>0</v>
      </c>
      <c r="CD61" s="258">
        <v>8.2111265212017336E-6</v>
      </c>
      <c r="CE61" s="258">
        <v>8.3969157939217574E-6</v>
      </c>
      <c r="CF61" s="258">
        <v>8.6553145044910073E-6</v>
      </c>
      <c r="CG61" s="258">
        <v>4.2323288129699705E-6</v>
      </c>
      <c r="CH61" s="258">
        <v>9.3700467847833432E-6</v>
      </c>
      <c r="CI61" s="258">
        <v>1.0927017549912318E-5</v>
      </c>
      <c r="CJ61" s="258">
        <v>1.2892626597252198E-5</v>
      </c>
      <c r="CK61" s="258">
        <v>7.0066127845259335E-6</v>
      </c>
      <c r="CL61" s="258">
        <v>5.4315322999558877E-6</v>
      </c>
      <c r="CM61" s="258">
        <v>1.0053540344067591E-4</v>
      </c>
      <c r="CN61" s="258">
        <v>5.761799818707173E-6</v>
      </c>
      <c r="CO61" s="258">
        <v>1.3560073360732991E-5</v>
      </c>
      <c r="CP61" s="258">
        <v>3.8306613717815117E-6</v>
      </c>
      <c r="CQ61" s="258">
        <v>1.2279058180057745E-5</v>
      </c>
      <c r="CR61" s="258">
        <v>8.0742616299923689E-6</v>
      </c>
      <c r="CS61" s="258">
        <v>4.2729716765935843E-6</v>
      </c>
      <c r="CT61" s="258">
        <v>7.5741246097113449E-6</v>
      </c>
      <c r="CU61" s="258">
        <v>6.955302642052613E-5</v>
      </c>
      <c r="CV61" s="258">
        <v>3.8531805191007232E-6</v>
      </c>
      <c r="CW61" s="258">
        <v>7.2961147208754475E-4</v>
      </c>
      <c r="CX61" s="258">
        <v>6.0876478631332989E-6</v>
      </c>
      <c r="CY61" s="258">
        <v>1.2688889074663223E-5</v>
      </c>
      <c r="CZ61" s="258">
        <v>4.3167578398773838E-6</v>
      </c>
      <c r="DA61" s="258">
        <v>8.7017446644430358E-6</v>
      </c>
      <c r="DB61" s="258">
        <v>9.5895416084433315E-6</v>
      </c>
      <c r="DC61" s="258">
        <v>3.3224877970703931E-6</v>
      </c>
      <c r="DD61" s="258">
        <v>5.3088197724752262E-6</v>
      </c>
      <c r="DE61" s="258">
        <v>2.1897317577915666E-6</v>
      </c>
      <c r="DF61" s="259">
        <v>1.30528626384982E-5</v>
      </c>
      <c r="DG61" s="272"/>
      <c r="DH61" s="260"/>
      <c r="DI61" s="3"/>
      <c r="DJ61" s="3"/>
      <c r="DK61" s="3"/>
      <c r="DL61" s="3"/>
      <c r="DM61" s="3"/>
      <c r="DN61" s="3"/>
      <c r="DO61" s="3"/>
      <c r="DP61" s="3"/>
      <c r="DQ61" s="3"/>
      <c r="DR61" s="260"/>
      <c r="DS61" s="260"/>
      <c r="DT61" s="260"/>
      <c r="DU61" s="260"/>
      <c r="DV61" s="260"/>
      <c r="DW61" s="260"/>
      <c r="DX61" s="260"/>
      <c r="DY61" s="260"/>
      <c r="DZ61" s="260"/>
      <c r="EA61" s="260"/>
      <c r="EB61" s="260"/>
      <c r="EC61" s="260"/>
      <c r="ED61" s="260"/>
      <c r="EE61" s="260"/>
      <c r="EF61" s="260"/>
      <c r="EG61" s="260"/>
      <c r="EH61" s="260"/>
      <c r="EI61" s="260"/>
      <c r="EJ61" s="260"/>
      <c r="EK61" s="260"/>
      <c r="EL61" s="260"/>
      <c r="EM61" s="260"/>
      <c r="EN61" s="260"/>
      <c r="EO61" s="260"/>
      <c r="EP61" s="260"/>
      <c r="EQ61" s="260"/>
      <c r="ER61" s="260"/>
      <c r="ES61" s="260"/>
      <c r="ET61" s="260"/>
      <c r="EU61" s="260"/>
      <c r="EV61" s="260"/>
      <c r="EW61" s="260"/>
      <c r="EX61" s="260"/>
      <c r="EY61" s="260"/>
      <c r="EZ61" s="260"/>
      <c r="FA61" s="260"/>
      <c r="FB61" s="260"/>
      <c r="FC61" s="260"/>
      <c r="FD61" s="260"/>
      <c r="FE61" s="260"/>
      <c r="FF61" s="260"/>
      <c r="FG61" s="260"/>
      <c r="FH61" s="260"/>
      <c r="FI61" s="260"/>
      <c r="FJ61" s="260"/>
      <c r="FK61" s="260"/>
      <c r="FL61" s="260"/>
      <c r="FM61" s="260"/>
      <c r="FN61" s="260"/>
      <c r="FO61" s="260"/>
    </row>
    <row r="62" spans="1:171" ht="19.899999999999999" customHeight="1">
      <c r="A62" s="261" t="s">
        <v>176</v>
      </c>
      <c r="B62" s="262" t="s">
        <v>175</v>
      </c>
      <c r="C62" s="263">
        <v>6.5970725588429275E-4</v>
      </c>
      <c r="D62" s="258">
        <v>2.9014150280391498E-4</v>
      </c>
      <c r="E62" s="258">
        <v>1.5456389690954133E-3</v>
      </c>
      <c r="F62" s="258">
        <v>2.5154806869818666E-4</v>
      </c>
      <c r="G62" s="258">
        <v>1.358609260911681E-4</v>
      </c>
      <c r="H62" s="258">
        <v>0</v>
      </c>
      <c r="I62" s="258">
        <v>1.3408548080578524E-3</v>
      </c>
      <c r="J62" s="258">
        <v>1.7512834168808286E-4</v>
      </c>
      <c r="K62" s="258">
        <v>2.3160343160251977E-4</v>
      </c>
      <c r="L62" s="258">
        <v>9.8893992787965366E-5</v>
      </c>
      <c r="M62" s="258">
        <v>0</v>
      </c>
      <c r="N62" s="258">
        <v>3.8051187506152334E-4</v>
      </c>
      <c r="O62" s="258">
        <v>1.6401455367661682E-4</v>
      </c>
      <c r="P62" s="258">
        <v>2.5065614214499058E-4</v>
      </c>
      <c r="Q62" s="258">
        <v>1.4314912915930735E-4</v>
      </c>
      <c r="R62" s="258">
        <v>2.0744010459083405E-4</v>
      </c>
      <c r="S62" s="258">
        <v>1.488184352819269E-4</v>
      </c>
      <c r="T62" s="258">
        <v>1.4791080362180236E-4</v>
      </c>
      <c r="U62" s="258">
        <v>3.7947203207819866E-4</v>
      </c>
      <c r="V62" s="258">
        <v>6.2258874576991705E-4</v>
      </c>
      <c r="W62" s="258">
        <v>1.5477437484590225E-4</v>
      </c>
      <c r="X62" s="258">
        <v>5.5595340160022365E-4</v>
      </c>
      <c r="Y62" s="258">
        <v>2.3420875567981396E-4</v>
      </c>
      <c r="Z62" s="258">
        <v>2.1323057313515418E-4</v>
      </c>
      <c r="AA62" s="258">
        <v>2.3408187080320106E-4</v>
      </c>
      <c r="AB62" s="258">
        <v>1.6908426962336916E-4</v>
      </c>
      <c r="AC62" s="258">
        <v>5.7268523612165705E-5</v>
      </c>
      <c r="AD62" s="258">
        <v>2.2202763107375173E-4</v>
      </c>
      <c r="AE62" s="258">
        <v>2.2460083543365778E-4</v>
      </c>
      <c r="AF62" s="258">
        <v>5.2150827897715296E-4</v>
      </c>
      <c r="AG62" s="258">
        <v>1.8182878732168976E-4</v>
      </c>
      <c r="AH62" s="258">
        <v>3.0106015719705991E-4</v>
      </c>
      <c r="AI62" s="258">
        <v>6.3044203094753852E-4</v>
      </c>
      <c r="AJ62" s="258">
        <v>2.4173481109602822E-4</v>
      </c>
      <c r="AK62" s="258">
        <v>5.4073615059416691E-4</v>
      </c>
      <c r="AL62" s="258">
        <v>1.888126656978331E-4</v>
      </c>
      <c r="AM62" s="258">
        <v>2.659157124048643E-4</v>
      </c>
      <c r="AN62" s="258">
        <v>3.7482660222799157E-4</v>
      </c>
      <c r="AO62" s="258">
        <v>1.4480376325512565E-4</v>
      </c>
      <c r="AP62" s="258">
        <v>1.2775219107359043E-4</v>
      </c>
      <c r="AQ62" s="258">
        <v>1.844640584479693E-4</v>
      </c>
      <c r="AR62" s="258">
        <v>2.641303194419583E-4</v>
      </c>
      <c r="AS62" s="258">
        <v>2.3865624293752902E-4</v>
      </c>
      <c r="AT62" s="258">
        <v>1.9392200871933913E-4</v>
      </c>
      <c r="AU62" s="258">
        <v>2.6988234269370386E-4</v>
      </c>
      <c r="AV62" s="258">
        <v>2.1591110043151122E-4</v>
      </c>
      <c r="AW62" s="258">
        <v>2.6532225316488491E-4</v>
      </c>
      <c r="AX62" s="258">
        <v>2.5429349316249126E-4</v>
      </c>
      <c r="AY62" s="258">
        <v>1.9640158498220232E-4</v>
      </c>
      <c r="AZ62" s="258">
        <v>1.0196328478696056E-4</v>
      </c>
      <c r="BA62" s="258">
        <v>1.7839882570832029E-4</v>
      </c>
      <c r="BB62" s="258">
        <v>1.6879958519790033E-4</v>
      </c>
      <c r="BC62" s="258">
        <v>1.1949736478321844E-4</v>
      </c>
      <c r="BD62" s="258">
        <v>1.609857248063433E-4</v>
      </c>
      <c r="BE62" s="258">
        <v>0.14213165291424515</v>
      </c>
      <c r="BF62" s="258">
        <v>0.1282356870897717</v>
      </c>
      <c r="BG62" s="258">
        <v>1.0940023901293796</v>
      </c>
      <c r="BH62" s="258">
        <v>1.0401672991921754E-4</v>
      </c>
      <c r="BI62" s="258">
        <v>4.9438086869670666E-3</v>
      </c>
      <c r="BJ62" s="258">
        <v>2.3919043038217645E-4</v>
      </c>
      <c r="BK62" s="258">
        <v>4.4400457704044588E-4</v>
      </c>
      <c r="BL62" s="258">
        <v>2.3298079633919444E-4</v>
      </c>
      <c r="BM62" s="258">
        <v>3.1238187306245483E-4</v>
      </c>
      <c r="BN62" s="258">
        <v>3.5754185258739187E-4</v>
      </c>
      <c r="BO62" s="258">
        <v>3.3554748834282338E-4</v>
      </c>
      <c r="BP62" s="258">
        <v>7.0345232751261135E-4</v>
      </c>
      <c r="BQ62" s="258">
        <v>1.7334556500205498E-4</v>
      </c>
      <c r="BR62" s="258">
        <v>7.1387342971272825E-4</v>
      </c>
      <c r="BS62" s="258">
        <v>6.8452431351282751E-4</v>
      </c>
      <c r="BT62" s="258">
        <v>1.8840348657625283E-4</v>
      </c>
      <c r="BU62" s="258">
        <v>1.5936224868542544E-4</v>
      </c>
      <c r="BV62" s="258">
        <v>1.0445194984656605E-4</v>
      </c>
      <c r="BW62" s="258">
        <v>8.5258660568390842E-5</v>
      </c>
      <c r="BX62" s="258">
        <v>1.7051909533835315E-5</v>
      </c>
      <c r="BY62" s="258">
        <v>2.7117129074390997E-4</v>
      </c>
      <c r="BZ62" s="258">
        <v>7.2841129924463546E-4</v>
      </c>
      <c r="CA62" s="258">
        <v>4.4343480490949931E-3</v>
      </c>
      <c r="CB62" s="258">
        <v>6.2735065645048304E-5</v>
      </c>
      <c r="CC62" s="258">
        <v>0</v>
      </c>
      <c r="CD62" s="258">
        <v>2.644981822069423E-4</v>
      </c>
      <c r="CE62" s="258">
        <v>2.708778503045196E-4</v>
      </c>
      <c r="CF62" s="258">
        <v>2.7923608353698932E-4</v>
      </c>
      <c r="CG62" s="258">
        <v>1.3687866590026977E-4</v>
      </c>
      <c r="CH62" s="258">
        <v>3.0169182369072786E-4</v>
      </c>
      <c r="CI62" s="258">
        <v>3.5208730408973772E-4</v>
      </c>
      <c r="CJ62" s="258">
        <v>4.168177520737436E-4</v>
      </c>
      <c r="CK62" s="258">
        <v>2.2422261218318996E-4</v>
      </c>
      <c r="CL62" s="258">
        <v>1.7501280581834049E-4</v>
      </c>
      <c r="CM62" s="258">
        <v>4.0239623164202085E-4</v>
      </c>
      <c r="CN62" s="258">
        <v>1.8531097493831373E-4</v>
      </c>
      <c r="CO62" s="258">
        <v>4.3874178251761931E-4</v>
      </c>
      <c r="CP62" s="258">
        <v>1.2368836527437815E-4</v>
      </c>
      <c r="CQ62" s="258">
        <v>3.9376038729331168E-4</v>
      </c>
      <c r="CR62" s="258">
        <v>2.5977221724710916E-4</v>
      </c>
      <c r="CS62" s="258">
        <v>1.3759993661729546E-4</v>
      </c>
      <c r="CT62" s="258">
        <v>2.42920776826629E-4</v>
      </c>
      <c r="CU62" s="258">
        <v>2.2476389308618244E-3</v>
      </c>
      <c r="CV62" s="258">
        <v>1.2465762423418466E-4</v>
      </c>
      <c r="CW62" s="258">
        <v>2.3581740740651141E-2</v>
      </c>
      <c r="CX62" s="258">
        <v>1.9640276340325509E-4</v>
      </c>
      <c r="CY62" s="258">
        <v>4.0758822177803904E-4</v>
      </c>
      <c r="CZ62" s="258">
        <v>1.3926722813014042E-4</v>
      </c>
      <c r="DA62" s="258">
        <v>2.7989737333823791E-4</v>
      </c>
      <c r="DB62" s="258">
        <v>3.1069677761618716E-4</v>
      </c>
      <c r="DC62" s="258">
        <v>1.0736979991569325E-4</v>
      </c>
      <c r="DD62" s="258">
        <v>1.7195263483808925E-4</v>
      </c>
      <c r="DE62" s="258">
        <v>7.0737796663978476E-5</v>
      </c>
      <c r="DF62" s="259">
        <v>1.330379980541502E-4</v>
      </c>
      <c r="DG62" s="272"/>
      <c r="DH62" s="260"/>
      <c r="DI62" s="3"/>
      <c r="DJ62" s="3"/>
      <c r="DK62" s="3"/>
      <c r="DL62" s="3"/>
      <c r="DM62" s="3"/>
      <c r="DN62" s="3"/>
      <c r="DO62" s="3"/>
      <c r="DP62" s="3"/>
      <c r="DQ62" s="3"/>
      <c r="DR62" s="260"/>
      <c r="DS62" s="260"/>
      <c r="DT62" s="260"/>
      <c r="DU62" s="260"/>
      <c r="DV62" s="260"/>
      <c r="DW62" s="260"/>
      <c r="DX62" s="260"/>
      <c r="DY62" s="260"/>
      <c r="DZ62" s="260"/>
      <c r="EA62" s="260"/>
      <c r="EB62" s="260"/>
      <c r="EC62" s="260"/>
      <c r="ED62" s="260"/>
      <c r="EE62" s="260"/>
      <c r="EF62" s="260"/>
      <c r="EG62" s="260"/>
      <c r="EH62" s="260"/>
      <c r="EI62" s="260"/>
      <c r="EJ62" s="260"/>
      <c r="EK62" s="260"/>
      <c r="EL62" s="260"/>
      <c r="EM62" s="260"/>
      <c r="EN62" s="260"/>
      <c r="EO62" s="260"/>
      <c r="EP62" s="260"/>
      <c r="EQ62" s="260"/>
      <c r="ER62" s="260"/>
      <c r="ES62" s="260"/>
      <c r="ET62" s="260"/>
      <c r="EU62" s="260"/>
      <c r="EV62" s="260"/>
      <c r="EW62" s="260"/>
      <c r="EX62" s="260"/>
      <c r="EY62" s="260"/>
      <c r="EZ62" s="260"/>
      <c r="FA62" s="260"/>
      <c r="FB62" s="260"/>
      <c r="FC62" s="260"/>
      <c r="FD62" s="260"/>
      <c r="FE62" s="260"/>
      <c r="FF62" s="260"/>
      <c r="FG62" s="260"/>
      <c r="FH62" s="260"/>
      <c r="FI62" s="260"/>
      <c r="FJ62" s="260"/>
      <c r="FK62" s="260"/>
      <c r="FL62" s="260"/>
      <c r="FM62" s="260"/>
      <c r="FN62" s="260"/>
      <c r="FO62" s="260"/>
    </row>
    <row r="63" spans="1:171" ht="19.899999999999999" customHeight="1">
      <c r="A63" s="261" t="s">
        <v>174</v>
      </c>
      <c r="B63" s="262" t="s">
        <v>173</v>
      </c>
      <c r="C63" s="263">
        <v>3.4669369853679363E-6</v>
      </c>
      <c r="D63" s="258">
        <v>3.2436943032708237E-6</v>
      </c>
      <c r="E63" s="258">
        <v>1.2504548806062407E-6</v>
      </c>
      <c r="F63" s="258">
        <v>1.4998323981243542E-6</v>
      </c>
      <c r="G63" s="258">
        <v>7.8735486166949132E-3</v>
      </c>
      <c r="H63" s="258">
        <v>0</v>
      </c>
      <c r="I63" s="258">
        <v>5.0394994883351401E-5</v>
      </c>
      <c r="J63" s="258">
        <v>6.2950850996282599E-6</v>
      </c>
      <c r="K63" s="258">
        <v>1.3708526502912695E-6</v>
      </c>
      <c r="L63" s="258">
        <v>3.5992685028066014E-6</v>
      </c>
      <c r="M63" s="258">
        <v>0</v>
      </c>
      <c r="N63" s="258">
        <v>1.3494337401366748E-6</v>
      </c>
      <c r="O63" s="258">
        <v>7.0117894156612633E-7</v>
      </c>
      <c r="P63" s="258">
        <v>1.947393266852474E-6</v>
      </c>
      <c r="Q63" s="258">
        <v>1.701343577959137E-6</v>
      </c>
      <c r="R63" s="258">
        <v>3.1754240219752673E-6</v>
      </c>
      <c r="S63" s="258">
        <v>1.492673870577377E-6</v>
      </c>
      <c r="T63" s="258">
        <v>1.3994085924818628E-6</v>
      </c>
      <c r="U63" s="258">
        <v>3.6102460178795312E-6</v>
      </c>
      <c r="V63" s="258">
        <v>3.623454656122231E-6</v>
      </c>
      <c r="W63" s="258">
        <v>2.295308828059065E-6</v>
      </c>
      <c r="X63" s="258">
        <v>2.1307242807472048E-6</v>
      </c>
      <c r="Y63" s="258">
        <v>2.096964097657373E-6</v>
      </c>
      <c r="Z63" s="258">
        <v>2.5522966932979458E-6</v>
      </c>
      <c r="AA63" s="258">
        <v>1.2415418109991691E-6</v>
      </c>
      <c r="AB63" s="258">
        <v>1.7055358871109838E-6</v>
      </c>
      <c r="AC63" s="258">
        <v>2.6948759806198544E-6</v>
      </c>
      <c r="AD63" s="258">
        <v>1.1125346992132487E-5</v>
      </c>
      <c r="AE63" s="258">
        <v>1.2070877835533335E-6</v>
      </c>
      <c r="AF63" s="258">
        <v>1.5160808304394743E-6</v>
      </c>
      <c r="AG63" s="258">
        <v>1.1090939745812815E-6</v>
      </c>
      <c r="AH63" s="258">
        <v>4.7292588908435376E-6</v>
      </c>
      <c r="AI63" s="258">
        <v>8.8288965008127551E-6</v>
      </c>
      <c r="AJ63" s="258">
        <v>2.4494701441298507E-6</v>
      </c>
      <c r="AK63" s="258">
        <v>3.1827058708697944E-6</v>
      </c>
      <c r="AL63" s="258">
        <v>7.3682352862365504E-6</v>
      </c>
      <c r="AM63" s="258">
        <v>5.3532610240251485E-6</v>
      </c>
      <c r="AN63" s="258">
        <v>6.39927988721087E-6</v>
      </c>
      <c r="AO63" s="258">
        <v>3.9596241074673475E-6</v>
      </c>
      <c r="AP63" s="258">
        <v>9.5031869729007599E-6</v>
      </c>
      <c r="AQ63" s="258">
        <v>1.770511463697132E-6</v>
      </c>
      <c r="AR63" s="258">
        <v>2.1459067089259949E-6</v>
      </c>
      <c r="AS63" s="258">
        <v>2.0963883051168226E-6</v>
      </c>
      <c r="AT63" s="258">
        <v>1.4301965615111274E-6</v>
      </c>
      <c r="AU63" s="258">
        <v>1.2021232844698969E-6</v>
      </c>
      <c r="AV63" s="258">
        <v>1.1089566067839919E-6</v>
      </c>
      <c r="AW63" s="258">
        <v>8.1472303438193015E-7</v>
      </c>
      <c r="AX63" s="258">
        <v>1.1761041331184221E-6</v>
      </c>
      <c r="AY63" s="258">
        <v>1.3933469834679799E-6</v>
      </c>
      <c r="AZ63" s="258">
        <v>8.8614015252071132E-7</v>
      </c>
      <c r="BA63" s="258">
        <v>6.7783482342225651E-7</v>
      </c>
      <c r="BB63" s="258">
        <v>1.3324898008994317E-6</v>
      </c>
      <c r="BC63" s="258">
        <v>7.2568508558511373E-7</v>
      </c>
      <c r="BD63" s="258">
        <v>1.1151516920402362E-6</v>
      </c>
      <c r="BE63" s="258">
        <v>2.0297776090088011E-6</v>
      </c>
      <c r="BF63" s="258">
        <v>2.2245755246529087E-6</v>
      </c>
      <c r="BG63" s="258">
        <v>1.5636396259561202E-6</v>
      </c>
      <c r="BH63" s="258">
        <v>1.0194797648260938</v>
      </c>
      <c r="BI63" s="258">
        <v>1.482533901787782E-6</v>
      </c>
      <c r="BJ63" s="258">
        <v>3.6154156477248466E-6</v>
      </c>
      <c r="BK63" s="258">
        <v>6.466440595823307E-5</v>
      </c>
      <c r="BL63" s="258">
        <v>1.7253055473183344E-6</v>
      </c>
      <c r="BM63" s="258">
        <v>1.6598607347408276E-6</v>
      </c>
      <c r="BN63" s="258">
        <v>2.6676220424274363E-6</v>
      </c>
      <c r="BO63" s="258">
        <v>2.5726933595266699E-6</v>
      </c>
      <c r="BP63" s="258">
        <v>3.7560606534774833E-6</v>
      </c>
      <c r="BQ63" s="258">
        <v>3.1655786713022023E-6</v>
      </c>
      <c r="BR63" s="258">
        <v>1.1827155786540883E-6</v>
      </c>
      <c r="BS63" s="258">
        <v>2.0046587927642669E-6</v>
      </c>
      <c r="BT63" s="258">
        <v>1.8696895636935286E-6</v>
      </c>
      <c r="BU63" s="258">
        <v>8.0631058063689547E-7</v>
      </c>
      <c r="BV63" s="258">
        <v>5.3493655531627416E-7</v>
      </c>
      <c r="BW63" s="258">
        <v>4.5430486088658111E-7</v>
      </c>
      <c r="BX63" s="258">
        <v>1.023489906846653E-7</v>
      </c>
      <c r="BY63" s="258">
        <v>1.4858172192987205E-6</v>
      </c>
      <c r="BZ63" s="258">
        <v>8.3982284543528015E-6</v>
      </c>
      <c r="CA63" s="258">
        <v>3.0971933573454225E-5</v>
      </c>
      <c r="CB63" s="258">
        <v>2.5069293066361086E-3</v>
      </c>
      <c r="CC63" s="258">
        <v>0</v>
      </c>
      <c r="CD63" s="258">
        <v>1.0042344221811401E-5</v>
      </c>
      <c r="CE63" s="258">
        <v>3.8949497480753235E-6</v>
      </c>
      <c r="CF63" s="258">
        <v>2.8743819720996125E-4</v>
      </c>
      <c r="CG63" s="258">
        <v>1.4605008217678362E-6</v>
      </c>
      <c r="CH63" s="258">
        <v>9.9558775670670552E-7</v>
      </c>
      <c r="CI63" s="258">
        <v>7.8417781719228267E-7</v>
      </c>
      <c r="CJ63" s="258">
        <v>8.562130236600037E-7</v>
      </c>
      <c r="CK63" s="258">
        <v>8.8187434142676799E-7</v>
      </c>
      <c r="CL63" s="258">
        <v>1.4333183993678825E-6</v>
      </c>
      <c r="CM63" s="258">
        <v>1.8246804652555351E-4</v>
      </c>
      <c r="CN63" s="258">
        <v>4.2854858451680956E-5</v>
      </c>
      <c r="CO63" s="258">
        <v>9.453889423301579E-6</v>
      </c>
      <c r="CP63" s="258">
        <v>5.889871838603863E-7</v>
      </c>
      <c r="CQ63" s="258">
        <v>1.2446349327085229E-6</v>
      </c>
      <c r="CR63" s="258">
        <v>8.9353927937521026E-7</v>
      </c>
      <c r="CS63" s="258">
        <v>9.4784685398920613E-7</v>
      </c>
      <c r="CT63" s="258">
        <v>9.9343507238794771E-7</v>
      </c>
      <c r="CU63" s="258">
        <v>3.1906281493912385E-6</v>
      </c>
      <c r="CV63" s="258">
        <v>5.2170712826507731E-7</v>
      </c>
      <c r="CW63" s="258">
        <v>9.6325474185499357E-7</v>
      </c>
      <c r="CX63" s="258">
        <v>9.386574947911423E-7</v>
      </c>
      <c r="CY63" s="258">
        <v>9.0328106274713872E-6</v>
      </c>
      <c r="CZ63" s="258">
        <v>3.9959791825925135E-6</v>
      </c>
      <c r="DA63" s="258">
        <v>1.1074415092592868E-6</v>
      </c>
      <c r="DB63" s="258">
        <v>4.0608085902837647E-6</v>
      </c>
      <c r="DC63" s="258">
        <v>6.1641692909746082E-7</v>
      </c>
      <c r="DD63" s="258">
        <v>1.2864666258994211E-6</v>
      </c>
      <c r="DE63" s="258">
        <v>2.3546908273731535E-6</v>
      </c>
      <c r="DF63" s="259">
        <v>2.2140183812860347E-5</v>
      </c>
      <c r="DG63" s="272"/>
      <c r="DH63" s="260"/>
      <c r="DI63" s="3"/>
      <c r="DJ63" s="3"/>
      <c r="DK63" s="3"/>
      <c r="DL63" s="3"/>
      <c r="DM63" s="3"/>
      <c r="DN63" s="3"/>
      <c r="DO63" s="3"/>
      <c r="DP63" s="3"/>
      <c r="DQ63" s="3"/>
      <c r="DR63" s="260"/>
      <c r="DS63" s="260"/>
      <c r="DT63" s="260"/>
      <c r="DU63" s="260"/>
      <c r="DV63" s="260"/>
      <c r="DW63" s="260"/>
      <c r="DX63" s="260"/>
      <c r="DY63" s="260"/>
      <c r="DZ63" s="260"/>
      <c r="EA63" s="260"/>
      <c r="EB63" s="260"/>
      <c r="EC63" s="260"/>
      <c r="ED63" s="260"/>
      <c r="EE63" s="260"/>
      <c r="EF63" s="260"/>
      <c r="EG63" s="260"/>
      <c r="EH63" s="260"/>
      <c r="EI63" s="260"/>
      <c r="EJ63" s="260"/>
      <c r="EK63" s="260"/>
      <c r="EL63" s="260"/>
      <c r="EM63" s="260"/>
      <c r="EN63" s="260"/>
      <c r="EO63" s="260"/>
      <c r="EP63" s="260"/>
      <c r="EQ63" s="260"/>
      <c r="ER63" s="260"/>
      <c r="ES63" s="260"/>
      <c r="ET63" s="260"/>
      <c r="EU63" s="260"/>
      <c r="EV63" s="260"/>
      <c r="EW63" s="260"/>
      <c r="EX63" s="260"/>
      <c r="EY63" s="260"/>
      <c r="EZ63" s="260"/>
      <c r="FA63" s="260"/>
      <c r="FB63" s="260"/>
      <c r="FC63" s="260"/>
      <c r="FD63" s="260"/>
      <c r="FE63" s="260"/>
      <c r="FF63" s="260"/>
      <c r="FG63" s="260"/>
      <c r="FH63" s="260"/>
      <c r="FI63" s="260"/>
      <c r="FJ63" s="260"/>
      <c r="FK63" s="260"/>
      <c r="FL63" s="260"/>
      <c r="FM63" s="260"/>
      <c r="FN63" s="260"/>
      <c r="FO63" s="260"/>
    </row>
    <row r="64" spans="1:171" ht="19.899999999999999" customHeight="1">
      <c r="A64" s="261" t="s">
        <v>172</v>
      </c>
      <c r="B64" s="262" t="s">
        <v>171</v>
      </c>
      <c r="C64" s="263">
        <v>1.0473254171530501E-4</v>
      </c>
      <c r="D64" s="258">
        <v>5.0366553242141551E-5</v>
      </c>
      <c r="E64" s="258">
        <v>2.21472332118313E-4</v>
      </c>
      <c r="F64" s="258">
        <v>7.6843673101869485E-5</v>
      </c>
      <c r="G64" s="258">
        <v>3.7273064753226043E-5</v>
      </c>
      <c r="H64" s="258">
        <v>0</v>
      </c>
      <c r="I64" s="258">
        <v>2.4349711922991507E-4</v>
      </c>
      <c r="J64" s="258">
        <v>4.8850452963159848E-5</v>
      </c>
      <c r="K64" s="258">
        <v>4.8377254149342008E-5</v>
      </c>
      <c r="L64" s="258">
        <v>2.5298197816822744E-5</v>
      </c>
      <c r="M64" s="258">
        <v>0</v>
      </c>
      <c r="N64" s="258">
        <v>9.2418456324104244E-5</v>
      </c>
      <c r="O64" s="258">
        <v>5.5612341709782048E-5</v>
      </c>
      <c r="P64" s="258">
        <v>5.1701123058401385E-5</v>
      </c>
      <c r="Q64" s="258">
        <v>4.9019815711505631E-5</v>
      </c>
      <c r="R64" s="258">
        <v>1.1454425596154903E-4</v>
      </c>
      <c r="S64" s="258">
        <v>7.1588706228505682E-5</v>
      </c>
      <c r="T64" s="258">
        <v>6.1853869941012299E-5</v>
      </c>
      <c r="U64" s="258">
        <v>8.4619730795611658E-5</v>
      </c>
      <c r="V64" s="258">
        <v>1.2232909726302472E-4</v>
      </c>
      <c r="W64" s="258">
        <v>4.4689095109477591E-5</v>
      </c>
      <c r="X64" s="258">
        <v>1.0720748780148476E-4</v>
      </c>
      <c r="Y64" s="258">
        <v>6.6228252188616822E-5</v>
      </c>
      <c r="Z64" s="258">
        <v>6.160361048671359E-5</v>
      </c>
      <c r="AA64" s="258">
        <v>6.8017976683083065E-5</v>
      </c>
      <c r="AB64" s="258">
        <v>5.8698636513636936E-5</v>
      </c>
      <c r="AC64" s="258">
        <v>1.2193679132916709E-5</v>
      </c>
      <c r="AD64" s="258">
        <v>4.2629382462088463E-5</v>
      </c>
      <c r="AE64" s="258">
        <v>7.7651879314910224E-5</v>
      </c>
      <c r="AF64" s="258">
        <v>1.0306108854226204E-4</v>
      </c>
      <c r="AG64" s="258">
        <v>5.1839102686957613E-5</v>
      </c>
      <c r="AH64" s="258">
        <v>8.1542857520262046E-5</v>
      </c>
      <c r="AI64" s="258">
        <v>1.289365250694328E-4</v>
      </c>
      <c r="AJ64" s="258">
        <v>5.875078179848533E-5</v>
      </c>
      <c r="AK64" s="258">
        <v>1.3633806752665786E-4</v>
      </c>
      <c r="AL64" s="258">
        <v>4.6079801234261424E-5</v>
      </c>
      <c r="AM64" s="258">
        <v>6.0607249390246062E-5</v>
      </c>
      <c r="AN64" s="258">
        <v>9.0892976340524144E-5</v>
      </c>
      <c r="AO64" s="258">
        <v>3.5620364920120971E-5</v>
      </c>
      <c r="AP64" s="258">
        <v>3.0141691144444398E-5</v>
      </c>
      <c r="AQ64" s="258">
        <v>5.1633775053017058E-5</v>
      </c>
      <c r="AR64" s="258">
        <v>9.1049871734719934E-5</v>
      </c>
      <c r="AS64" s="258">
        <v>5.9110739184133338E-5</v>
      </c>
      <c r="AT64" s="258">
        <v>5.6452514701838856E-5</v>
      </c>
      <c r="AU64" s="258">
        <v>5.9707560770379137E-5</v>
      </c>
      <c r="AV64" s="258">
        <v>8.6182469755906546E-5</v>
      </c>
      <c r="AW64" s="258">
        <v>6.3819220781326035E-5</v>
      </c>
      <c r="AX64" s="258">
        <v>7.8362997702760055E-5</v>
      </c>
      <c r="AY64" s="258">
        <v>6.2556983343161837E-5</v>
      </c>
      <c r="AZ64" s="258">
        <v>3.5705651925035207E-5</v>
      </c>
      <c r="BA64" s="258">
        <v>6.6223539870090763E-5</v>
      </c>
      <c r="BB64" s="258">
        <v>4.4197191774930914E-5</v>
      </c>
      <c r="BC64" s="258">
        <v>1.4558501310709451E-4</v>
      </c>
      <c r="BD64" s="258">
        <v>7.6585871784822161E-5</v>
      </c>
      <c r="BE64" s="258">
        <v>3.4305909794727583E-5</v>
      </c>
      <c r="BF64" s="258">
        <v>2.9282951280128805E-5</v>
      </c>
      <c r="BG64" s="258">
        <v>3.9815753840825087E-5</v>
      </c>
      <c r="BH64" s="258">
        <v>6.0173999609199195E-5</v>
      </c>
      <c r="BI64" s="258">
        <v>1.1343222577502861</v>
      </c>
      <c r="BJ64" s="258">
        <v>7.9430976154548473E-5</v>
      </c>
      <c r="BK64" s="258">
        <v>1.24500880922294E-4</v>
      </c>
      <c r="BL64" s="258">
        <v>9.1804874923316675E-5</v>
      </c>
      <c r="BM64" s="258">
        <v>9.0988452549978547E-5</v>
      </c>
      <c r="BN64" s="258">
        <v>8.9422559669424275E-5</v>
      </c>
      <c r="BO64" s="258">
        <v>8.0997987008422012E-5</v>
      </c>
      <c r="BP64" s="258">
        <v>1.3003283052312554E-4</v>
      </c>
      <c r="BQ64" s="258">
        <v>5.4698103671767938E-5</v>
      </c>
      <c r="BR64" s="258">
        <v>1.6649615433211444E-4</v>
      </c>
      <c r="BS64" s="258">
        <v>5.0600862876680475E-4</v>
      </c>
      <c r="BT64" s="258">
        <v>1.112500578242691E-4</v>
      </c>
      <c r="BU64" s="258">
        <v>2.1844090753479271E-4</v>
      </c>
      <c r="BV64" s="258">
        <v>5.2918262748914515E-5</v>
      </c>
      <c r="BW64" s="258">
        <v>3.4047644774959906E-5</v>
      </c>
      <c r="BX64" s="258">
        <v>1.2316203076178275E-5</v>
      </c>
      <c r="BY64" s="258">
        <v>2.9649107099646375E-2</v>
      </c>
      <c r="BZ64" s="258">
        <v>1.3612401524600043E-4</v>
      </c>
      <c r="CA64" s="258">
        <v>6.3896097706745737E-4</v>
      </c>
      <c r="CB64" s="258">
        <v>4.5280932968986213E-5</v>
      </c>
      <c r="CC64" s="258">
        <v>0</v>
      </c>
      <c r="CD64" s="258">
        <v>1.7124524286975674E-4</v>
      </c>
      <c r="CE64" s="258">
        <v>7.5261055895244159E-5</v>
      </c>
      <c r="CF64" s="258">
        <v>1.5525218067140883E-4</v>
      </c>
      <c r="CG64" s="258">
        <v>4.927992135685019E-5</v>
      </c>
      <c r="CH64" s="258">
        <v>9.4090361648288629E-5</v>
      </c>
      <c r="CI64" s="258">
        <v>1.1529561725201248E-4</v>
      </c>
      <c r="CJ64" s="258">
        <v>8.097271311283908E-5</v>
      </c>
      <c r="CK64" s="258">
        <v>8.4327263584581347E-5</v>
      </c>
      <c r="CL64" s="258">
        <v>6.1714420640088813E-5</v>
      </c>
      <c r="CM64" s="258">
        <v>2.5467925418225707E-3</v>
      </c>
      <c r="CN64" s="258">
        <v>1.2730614886735114E-4</v>
      </c>
      <c r="CO64" s="258">
        <v>2.0216575655303403E-4</v>
      </c>
      <c r="CP64" s="258">
        <v>6.2548194720200438E-5</v>
      </c>
      <c r="CQ64" s="258">
        <v>1.9489800271984935E-4</v>
      </c>
      <c r="CR64" s="258">
        <v>7.9945571995503379E-5</v>
      </c>
      <c r="CS64" s="258">
        <v>3.6995900015464981E-5</v>
      </c>
      <c r="CT64" s="258">
        <v>1.369939130341768E-4</v>
      </c>
      <c r="CU64" s="258">
        <v>3.3876853919417919E-4</v>
      </c>
      <c r="CV64" s="258">
        <v>3.8533618051012616E-5</v>
      </c>
      <c r="CW64" s="258">
        <v>3.2486561539903499E-3</v>
      </c>
      <c r="CX64" s="258">
        <v>6.8900927530234145E-5</v>
      </c>
      <c r="CY64" s="258">
        <v>9.9279596583954691E-5</v>
      </c>
      <c r="CZ64" s="258">
        <v>5.8166559288451887E-5</v>
      </c>
      <c r="DA64" s="258">
        <v>7.2235708273168158E-5</v>
      </c>
      <c r="DB64" s="258">
        <v>8.7285662131711929E-5</v>
      </c>
      <c r="DC64" s="258">
        <v>2.7935897164922793E-5</v>
      </c>
      <c r="DD64" s="258">
        <v>2.0031727736503774E-4</v>
      </c>
      <c r="DE64" s="258">
        <v>4.5187102499960267E-5</v>
      </c>
      <c r="DF64" s="259">
        <v>2.9157617596108098E-4</v>
      </c>
      <c r="DG64" s="272"/>
      <c r="DH64" s="260"/>
      <c r="DI64" s="3"/>
      <c r="DJ64" s="3"/>
      <c r="DK64" s="3"/>
      <c r="DL64" s="3"/>
      <c r="DM64" s="3"/>
      <c r="DN64" s="3"/>
      <c r="DO64" s="3"/>
      <c r="DP64" s="3"/>
      <c r="DQ64" s="3"/>
      <c r="DR64" s="260"/>
      <c r="DS64" s="260"/>
      <c r="DT64" s="260"/>
      <c r="DU64" s="260"/>
      <c r="DV64" s="260"/>
      <c r="DW64" s="260"/>
      <c r="DX64" s="260"/>
      <c r="DY64" s="260"/>
      <c r="DZ64" s="260"/>
      <c r="EA64" s="260"/>
      <c r="EB64" s="260"/>
      <c r="EC64" s="260"/>
      <c r="ED64" s="260"/>
      <c r="EE64" s="260"/>
      <c r="EF64" s="260"/>
      <c r="EG64" s="260"/>
      <c r="EH64" s="260"/>
      <c r="EI64" s="260"/>
      <c r="EJ64" s="260"/>
      <c r="EK64" s="260"/>
      <c r="EL64" s="260"/>
      <c r="EM64" s="260"/>
      <c r="EN64" s="260"/>
      <c r="EO64" s="260"/>
      <c r="EP64" s="260"/>
      <c r="EQ64" s="260"/>
      <c r="ER64" s="260"/>
      <c r="ES64" s="260"/>
      <c r="ET64" s="260"/>
      <c r="EU64" s="260"/>
      <c r="EV64" s="260"/>
      <c r="EW64" s="260"/>
      <c r="EX64" s="260"/>
      <c r="EY64" s="260"/>
      <c r="EZ64" s="260"/>
      <c r="FA64" s="260"/>
      <c r="FB64" s="260"/>
      <c r="FC64" s="260"/>
      <c r="FD64" s="260"/>
      <c r="FE64" s="260"/>
      <c r="FF64" s="260"/>
      <c r="FG64" s="260"/>
      <c r="FH64" s="260"/>
      <c r="FI64" s="260"/>
      <c r="FJ64" s="260"/>
      <c r="FK64" s="260"/>
      <c r="FL64" s="260"/>
      <c r="FM64" s="260"/>
      <c r="FN64" s="260"/>
      <c r="FO64" s="260"/>
    </row>
    <row r="65" spans="1:171" ht="19.899999999999999" customHeight="1">
      <c r="A65" s="261" t="s">
        <v>87</v>
      </c>
      <c r="B65" s="262" t="s">
        <v>21</v>
      </c>
      <c r="C65" s="263">
        <v>3.8066826309291062E-5</v>
      </c>
      <c r="D65" s="258">
        <v>2.2673646079150101E-5</v>
      </c>
      <c r="E65" s="258">
        <v>4.243584792335481E-5</v>
      </c>
      <c r="F65" s="258">
        <v>4.6394853454243512E-5</v>
      </c>
      <c r="G65" s="258">
        <v>9.6898410164285916E-4</v>
      </c>
      <c r="H65" s="258">
        <v>0</v>
      </c>
      <c r="I65" s="258">
        <v>1.4596222894169321E-4</v>
      </c>
      <c r="J65" s="258">
        <v>6.5394068131979175E-5</v>
      </c>
      <c r="K65" s="258">
        <v>1.8124210749640519E-4</v>
      </c>
      <c r="L65" s="258">
        <v>1.4776274072585648E-5</v>
      </c>
      <c r="M65" s="258">
        <v>0</v>
      </c>
      <c r="N65" s="258">
        <v>1.5676954928468611E-4</v>
      </c>
      <c r="O65" s="258">
        <v>1.5627105659242937E-3</v>
      </c>
      <c r="P65" s="258">
        <v>1.4356272648576989E-4</v>
      </c>
      <c r="Q65" s="258">
        <v>6.836933465988556E-4</v>
      </c>
      <c r="R65" s="258">
        <v>1.1698358936223108E-4</v>
      </c>
      <c r="S65" s="258">
        <v>6.3206472711045455E-5</v>
      </c>
      <c r="T65" s="258">
        <v>3.6685156977783635E-5</v>
      </c>
      <c r="U65" s="258">
        <v>3.7062382404175883E-5</v>
      </c>
      <c r="V65" s="258">
        <v>4.2208125574959922E-5</v>
      </c>
      <c r="W65" s="258">
        <v>1.1777199354099827E-5</v>
      </c>
      <c r="X65" s="258">
        <v>5.3474387762286259E-5</v>
      </c>
      <c r="Y65" s="258">
        <v>2.8443218734389744E-5</v>
      </c>
      <c r="Z65" s="258">
        <v>1.1388032435489368E-4</v>
      </c>
      <c r="AA65" s="258">
        <v>5.2750815485829331E-5</v>
      </c>
      <c r="AB65" s="258">
        <v>5.4250988818274146E-5</v>
      </c>
      <c r="AC65" s="258">
        <v>3.7337001315501103E-6</v>
      </c>
      <c r="AD65" s="258">
        <v>2.7964639698901118E-5</v>
      </c>
      <c r="AE65" s="258">
        <v>4.147600717669543E-5</v>
      </c>
      <c r="AF65" s="258">
        <v>5.9495925119011947E-5</v>
      </c>
      <c r="AG65" s="258">
        <v>1.191648941289251E-4</v>
      </c>
      <c r="AH65" s="258">
        <v>3.154803903441681E-4</v>
      </c>
      <c r="AI65" s="258">
        <v>6.5453428403038994E-5</v>
      </c>
      <c r="AJ65" s="258">
        <v>3.453747684905343E-4</v>
      </c>
      <c r="AK65" s="258">
        <v>5.6000669623986008E-4</v>
      </c>
      <c r="AL65" s="258">
        <v>1.7911612717291616E-5</v>
      </c>
      <c r="AM65" s="258">
        <v>1.787035135001332E-4</v>
      </c>
      <c r="AN65" s="258">
        <v>3.7099031645955596E-4</v>
      </c>
      <c r="AO65" s="258">
        <v>6.2836867107319153E-5</v>
      </c>
      <c r="AP65" s="258">
        <v>1.1120753981046104E-5</v>
      </c>
      <c r="AQ65" s="258">
        <v>8.4817920540177503E-5</v>
      </c>
      <c r="AR65" s="258">
        <v>5.0344894975465114E-5</v>
      </c>
      <c r="AS65" s="258">
        <v>3.8749866682753875E-5</v>
      </c>
      <c r="AT65" s="258">
        <v>3.863060450140469E-5</v>
      </c>
      <c r="AU65" s="258">
        <v>1.0298128479366334E-4</v>
      </c>
      <c r="AV65" s="258">
        <v>2.3504287567486704E-4</v>
      </c>
      <c r="AW65" s="258">
        <v>5.8489371357630663E-5</v>
      </c>
      <c r="AX65" s="258">
        <v>1.8344410575887375E-4</v>
      </c>
      <c r="AY65" s="258">
        <v>3.7294887332655605E-4</v>
      </c>
      <c r="AZ65" s="258">
        <v>4.4763203073065157E-5</v>
      </c>
      <c r="BA65" s="258">
        <v>3.6563774315555606E-4</v>
      </c>
      <c r="BB65" s="258">
        <v>1.0558234389883647E-4</v>
      </c>
      <c r="BC65" s="258">
        <v>2.0446646066216764E-4</v>
      </c>
      <c r="BD65" s="258">
        <v>1.3718083489817833E-4</v>
      </c>
      <c r="BE65" s="258">
        <v>7.2565106984928614E-5</v>
      </c>
      <c r="BF65" s="258">
        <v>7.5463503525673894E-5</v>
      </c>
      <c r="BG65" s="258">
        <v>6.8576824945347197E-5</v>
      </c>
      <c r="BH65" s="258">
        <v>1.2319742937266887E-4</v>
      </c>
      <c r="BI65" s="258">
        <v>6.7693643279111718E-5</v>
      </c>
      <c r="BJ65" s="258">
        <v>1.0030222982479009</v>
      </c>
      <c r="BK65" s="258">
        <v>7.7575092519817018E-5</v>
      </c>
      <c r="BL65" s="258">
        <v>1.8326872572492397E-4</v>
      </c>
      <c r="BM65" s="258">
        <v>4.7222441482215025E-4</v>
      </c>
      <c r="BN65" s="258">
        <v>4.011636437834049E-4</v>
      </c>
      <c r="BO65" s="258">
        <v>3.9134461942538437E-4</v>
      </c>
      <c r="BP65" s="258">
        <v>4.1894172336960257E-5</v>
      </c>
      <c r="BQ65" s="258">
        <v>5.9376272979424745E-5</v>
      </c>
      <c r="BR65" s="258">
        <v>1.8470304117724649E-4</v>
      </c>
      <c r="BS65" s="258">
        <v>1.4641492132941059E-4</v>
      </c>
      <c r="BT65" s="258">
        <v>9.2352671487441442E-5</v>
      </c>
      <c r="BU65" s="258">
        <v>1.2965496345794487E-4</v>
      </c>
      <c r="BV65" s="258">
        <v>4.8387414371804572E-5</v>
      </c>
      <c r="BW65" s="258">
        <v>4.2787616629504228E-5</v>
      </c>
      <c r="BX65" s="258">
        <v>1.4492598344427292E-5</v>
      </c>
      <c r="BY65" s="258">
        <v>8.0027288562189617E-5</v>
      </c>
      <c r="BZ65" s="258">
        <v>8.8685320072574329E-5</v>
      </c>
      <c r="CA65" s="258">
        <v>1.7926525752895998E-4</v>
      </c>
      <c r="CB65" s="258">
        <v>5.1403796675963855E-5</v>
      </c>
      <c r="CC65" s="258">
        <v>0</v>
      </c>
      <c r="CD65" s="258">
        <v>1.0551955333248392E-4</v>
      </c>
      <c r="CE65" s="258">
        <v>1.0158209271759246E-4</v>
      </c>
      <c r="CF65" s="258">
        <v>1.1154689669114425E-4</v>
      </c>
      <c r="CG65" s="258">
        <v>6.2941822424852849E-5</v>
      </c>
      <c r="CH65" s="258">
        <v>2.6247852824264615E-4</v>
      </c>
      <c r="CI65" s="258">
        <v>3.0596045216169554E-4</v>
      </c>
      <c r="CJ65" s="258">
        <v>1.2450201960170059E-3</v>
      </c>
      <c r="CK65" s="258">
        <v>1.9890335052046243E-4</v>
      </c>
      <c r="CL65" s="258">
        <v>9.014069754045849E-4</v>
      </c>
      <c r="CM65" s="258">
        <v>1.9915717042633159E-4</v>
      </c>
      <c r="CN65" s="258">
        <v>3.2922897165600488E-4</v>
      </c>
      <c r="CO65" s="258">
        <v>1.1939968971844568E-3</v>
      </c>
      <c r="CP65" s="258">
        <v>7.3693094282160937E-5</v>
      </c>
      <c r="CQ65" s="258">
        <v>1.3271070303864701E-4</v>
      </c>
      <c r="CR65" s="258">
        <v>4.7726031618692638E-4</v>
      </c>
      <c r="CS65" s="258">
        <v>2.5540828079842931E-4</v>
      </c>
      <c r="CT65" s="258">
        <v>5.6239676166398877E-4</v>
      </c>
      <c r="CU65" s="258">
        <v>8.3117556274824966E-4</v>
      </c>
      <c r="CV65" s="258">
        <v>2.8019036359775595E-4</v>
      </c>
      <c r="CW65" s="258">
        <v>1.2108751157713203E-4</v>
      </c>
      <c r="CX65" s="258">
        <v>2.8147284038436009E-4</v>
      </c>
      <c r="CY65" s="258">
        <v>3.2732112098289432E-4</v>
      </c>
      <c r="CZ65" s="258">
        <v>2.3604957903893104E-4</v>
      </c>
      <c r="DA65" s="258">
        <v>5.0546550025296435E-4</v>
      </c>
      <c r="DB65" s="258">
        <v>6.9046374951977523E-4</v>
      </c>
      <c r="DC65" s="258">
        <v>5.0917547804407685E-5</v>
      </c>
      <c r="DD65" s="258">
        <v>6.1565040681436337E-4</v>
      </c>
      <c r="DE65" s="258">
        <v>1.2663208626276123E-2</v>
      </c>
      <c r="DF65" s="259">
        <v>8.0211553191541737E-5</v>
      </c>
      <c r="DG65" s="272"/>
      <c r="DH65" s="260"/>
      <c r="DI65" s="3"/>
      <c r="DJ65" s="3"/>
      <c r="DK65" s="3"/>
      <c r="DL65" s="3"/>
      <c r="DM65" s="3"/>
      <c r="DN65" s="3"/>
      <c r="DO65" s="3"/>
      <c r="DP65" s="3"/>
      <c r="DQ65" s="3"/>
      <c r="DR65" s="260"/>
      <c r="DS65" s="260"/>
      <c r="DT65" s="260"/>
      <c r="DU65" s="260"/>
      <c r="DV65" s="260"/>
      <c r="DW65" s="260"/>
      <c r="DX65" s="260"/>
      <c r="DY65" s="260"/>
      <c r="DZ65" s="260"/>
      <c r="EA65" s="260"/>
      <c r="EB65" s="260"/>
      <c r="EC65" s="260"/>
      <c r="ED65" s="260"/>
      <c r="EE65" s="260"/>
      <c r="EF65" s="260"/>
      <c r="EG65" s="260"/>
      <c r="EH65" s="260"/>
      <c r="EI65" s="260"/>
      <c r="EJ65" s="260"/>
      <c r="EK65" s="260"/>
      <c r="EL65" s="260"/>
      <c r="EM65" s="260"/>
      <c r="EN65" s="260"/>
      <c r="EO65" s="260"/>
      <c r="EP65" s="260"/>
      <c r="EQ65" s="260"/>
      <c r="ER65" s="260"/>
      <c r="ES65" s="260"/>
      <c r="ET65" s="260"/>
      <c r="EU65" s="260"/>
      <c r="EV65" s="260"/>
      <c r="EW65" s="260"/>
      <c r="EX65" s="260"/>
      <c r="EY65" s="260"/>
      <c r="EZ65" s="260"/>
      <c r="FA65" s="260"/>
      <c r="FB65" s="260"/>
      <c r="FC65" s="260"/>
      <c r="FD65" s="260"/>
      <c r="FE65" s="260"/>
      <c r="FF65" s="260"/>
      <c r="FG65" s="260"/>
      <c r="FH65" s="260"/>
      <c r="FI65" s="260"/>
      <c r="FJ65" s="260"/>
      <c r="FK65" s="260"/>
      <c r="FL65" s="260"/>
      <c r="FM65" s="260"/>
      <c r="FN65" s="260"/>
      <c r="FO65" s="260"/>
    </row>
    <row r="66" spans="1:171" ht="19.899999999999999" customHeight="1">
      <c r="A66" s="261" t="s">
        <v>170</v>
      </c>
      <c r="B66" s="262" t="s">
        <v>169</v>
      </c>
      <c r="C66" s="263">
        <v>2.7681759377876325E-4</v>
      </c>
      <c r="D66" s="258">
        <v>8.2401407885287147E-4</v>
      </c>
      <c r="E66" s="258">
        <v>1.8645883225225468E-4</v>
      </c>
      <c r="F66" s="258">
        <v>1.4402089128614105E-3</v>
      </c>
      <c r="G66" s="258">
        <v>3.1476851227622049E-5</v>
      </c>
      <c r="H66" s="258">
        <v>0</v>
      </c>
      <c r="I66" s="258">
        <v>7.4205091320104431E-5</v>
      </c>
      <c r="J66" s="258">
        <v>8.063573475928231E-5</v>
      </c>
      <c r="K66" s="258">
        <v>1.5933235309078043E-3</v>
      </c>
      <c r="L66" s="258">
        <v>7.7219303328675986E-4</v>
      </c>
      <c r="M66" s="258">
        <v>0</v>
      </c>
      <c r="N66" s="258">
        <v>2.8121884706646695E-4</v>
      </c>
      <c r="O66" s="258">
        <v>6.5555710185198726E-5</v>
      </c>
      <c r="P66" s="258">
        <v>1.3712269678918222E-3</v>
      </c>
      <c r="Q66" s="258">
        <v>2.0660349068632889E-4</v>
      </c>
      <c r="R66" s="258">
        <v>2.5180703749172998E-3</v>
      </c>
      <c r="S66" s="258">
        <v>1.924523174093485E-4</v>
      </c>
      <c r="T66" s="258">
        <v>1.2430014605455862E-4</v>
      </c>
      <c r="U66" s="258">
        <v>1.1886543752912038E-2</v>
      </c>
      <c r="V66" s="258">
        <v>3.0406946945937025E-3</v>
      </c>
      <c r="W66" s="258">
        <v>1.3025649496530625E-3</v>
      </c>
      <c r="X66" s="258">
        <v>6.1912795236095087E-4</v>
      </c>
      <c r="Y66" s="258">
        <v>3.9194317553614498E-4</v>
      </c>
      <c r="Z66" s="258">
        <v>1.1584706359020771E-3</v>
      </c>
      <c r="AA66" s="258">
        <v>1.3513074682660716E-4</v>
      </c>
      <c r="AB66" s="258">
        <v>1.4846487565024804E-4</v>
      </c>
      <c r="AC66" s="258">
        <v>4.2954059678846035E-5</v>
      </c>
      <c r="AD66" s="258">
        <v>3.8726665346483198E-3</v>
      </c>
      <c r="AE66" s="258">
        <v>2.1267507554003444E-3</v>
      </c>
      <c r="AF66" s="258">
        <v>1.9536227518838413E-4</v>
      </c>
      <c r="AG66" s="258">
        <v>9.6674768690938406E-5</v>
      </c>
      <c r="AH66" s="258">
        <v>6.0247109500782669E-3</v>
      </c>
      <c r="AI66" s="258">
        <v>8.101985102115472E-4</v>
      </c>
      <c r="AJ66" s="258">
        <v>3.1611390309599242E-3</v>
      </c>
      <c r="AK66" s="258">
        <v>8.0431015466405373E-4</v>
      </c>
      <c r="AL66" s="258">
        <v>9.0169073647278948E-3</v>
      </c>
      <c r="AM66" s="258">
        <v>6.5970283051007932E-3</v>
      </c>
      <c r="AN66" s="258">
        <v>4.7416157075945943E-3</v>
      </c>
      <c r="AO66" s="258">
        <v>1.4611161160534689E-3</v>
      </c>
      <c r="AP66" s="258">
        <v>1.9337703256736945E-2</v>
      </c>
      <c r="AQ66" s="258">
        <v>1.2732350044057752E-2</v>
      </c>
      <c r="AR66" s="258">
        <v>5.5078708514380104E-4</v>
      </c>
      <c r="AS66" s="258">
        <v>5.9892059400784743E-4</v>
      </c>
      <c r="AT66" s="258">
        <v>2.7003893630167866E-4</v>
      </c>
      <c r="AU66" s="258">
        <v>2.2156990847704963E-4</v>
      </c>
      <c r="AV66" s="258">
        <v>1.6448805496630539E-4</v>
      </c>
      <c r="AW66" s="258">
        <v>2.3197291406550763E-4</v>
      </c>
      <c r="AX66" s="258">
        <v>2.1261264355083522E-4</v>
      </c>
      <c r="AY66" s="258">
        <v>2.8665447847415028E-4</v>
      </c>
      <c r="AZ66" s="258">
        <v>1.9303419196918265E-4</v>
      </c>
      <c r="BA66" s="258">
        <v>7.9744334563061392E-5</v>
      </c>
      <c r="BB66" s="258">
        <v>2.6994292107826548E-4</v>
      </c>
      <c r="BC66" s="258">
        <v>1.5321635333620851E-4</v>
      </c>
      <c r="BD66" s="258">
        <v>8.9713302228617173E-5</v>
      </c>
      <c r="BE66" s="258">
        <v>1.9928823072828963E-4</v>
      </c>
      <c r="BF66" s="258">
        <v>2.3157450325008211E-4</v>
      </c>
      <c r="BG66" s="258">
        <v>3.3750972009974058E-4</v>
      </c>
      <c r="BH66" s="258">
        <v>4.6283864628749247E-4</v>
      </c>
      <c r="BI66" s="258">
        <v>2.2657210500483818E-4</v>
      </c>
      <c r="BJ66" s="258">
        <v>1.7969952138829025E-4</v>
      </c>
      <c r="BK66" s="258">
        <v>1.0001687940300619</v>
      </c>
      <c r="BL66" s="258">
        <v>1.1784218916055034E-4</v>
      </c>
      <c r="BM66" s="258">
        <v>1.007406216606669E-4</v>
      </c>
      <c r="BN66" s="258">
        <v>2.9216725681227064E-4</v>
      </c>
      <c r="BO66" s="258">
        <v>2.1082694045420147E-4</v>
      </c>
      <c r="BP66" s="258">
        <v>3.1323079967582796E-3</v>
      </c>
      <c r="BQ66" s="258">
        <v>1.9723162351778841E-3</v>
      </c>
      <c r="BR66" s="258">
        <v>2.1304221380788861E-4</v>
      </c>
      <c r="BS66" s="258">
        <v>2.9739477879366018E-4</v>
      </c>
      <c r="BT66" s="258">
        <v>8.6747434786942426E-5</v>
      </c>
      <c r="BU66" s="258">
        <v>2.6956250344696962E-5</v>
      </c>
      <c r="BV66" s="258">
        <v>5.3398595534771697E-5</v>
      </c>
      <c r="BW66" s="258">
        <v>3.1428405501028783E-5</v>
      </c>
      <c r="BX66" s="258">
        <v>4.0068459580094228E-6</v>
      </c>
      <c r="BY66" s="258">
        <v>1.5599894047400165E-4</v>
      </c>
      <c r="BZ66" s="258">
        <v>2.4476714055909736E-4</v>
      </c>
      <c r="CA66" s="258">
        <v>4.0425043352242294E-5</v>
      </c>
      <c r="CB66" s="258">
        <v>1.3370937472472903E-5</v>
      </c>
      <c r="CC66" s="258">
        <v>0</v>
      </c>
      <c r="CD66" s="258">
        <v>2.4064478161623159E-5</v>
      </c>
      <c r="CE66" s="258">
        <v>1.6764696996610773E-4</v>
      </c>
      <c r="CF66" s="258">
        <v>7.4612855525307698E-5</v>
      </c>
      <c r="CG66" s="258">
        <v>3.2439601074322767E-5</v>
      </c>
      <c r="CH66" s="258">
        <v>5.4647999772608824E-5</v>
      </c>
      <c r="CI66" s="258">
        <v>3.5064899274941475E-5</v>
      </c>
      <c r="CJ66" s="258">
        <v>2.02140981752201E-5</v>
      </c>
      <c r="CK66" s="258">
        <v>2.7223365428087072E-5</v>
      </c>
      <c r="CL66" s="258">
        <v>3.6962298385281784E-5</v>
      </c>
      <c r="CM66" s="258">
        <v>4.9483706186599507E-5</v>
      </c>
      <c r="CN66" s="258">
        <v>6.24571698323969E-5</v>
      </c>
      <c r="CO66" s="258">
        <v>5.3211871931062937E-5</v>
      </c>
      <c r="CP66" s="258">
        <v>4.4539983962260779E-5</v>
      </c>
      <c r="CQ66" s="258">
        <v>1.1447264928432845E-4</v>
      </c>
      <c r="CR66" s="258">
        <v>7.5847090935705398E-5</v>
      </c>
      <c r="CS66" s="258">
        <v>6.0690487581765066E-5</v>
      </c>
      <c r="CT66" s="258">
        <v>2.5375587743657945E-5</v>
      </c>
      <c r="CU66" s="258">
        <v>2.2395798234107043E-5</v>
      </c>
      <c r="CV66" s="258">
        <v>2.119873806596441E-5</v>
      </c>
      <c r="CW66" s="258">
        <v>5.0501833544916212E-5</v>
      </c>
      <c r="CX66" s="258">
        <v>2.865619131467785E-5</v>
      </c>
      <c r="CY66" s="258">
        <v>2.0611146138179039E-4</v>
      </c>
      <c r="CZ66" s="258">
        <v>1.593793368528861E-4</v>
      </c>
      <c r="DA66" s="258">
        <v>9.4961660717454531E-5</v>
      </c>
      <c r="DB66" s="258">
        <v>1.1614321678264663E-4</v>
      </c>
      <c r="DC66" s="258">
        <v>3.1457825933124418E-5</v>
      </c>
      <c r="DD66" s="258">
        <v>6.256587275544774E-5</v>
      </c>
      <c r="DE66" s="258">
        <v>1.0557997896497184E-4</v>
      </c>
      <c r="DF66" s="259">
        <v>4.0073090790510026E-5</v>
      </c>
      <c r="DG66" s="272"/>
      <c r="DH66" s="260"/>
      <c r="DI66" s="3"/>
      <c r="DJ66" s="3"/>
      <c r="DK66" s="3"/>
      <c r="DL66" s="3"/>
      <c r="DM66" s="3"/>
      <c r="DN66" s="3"/>
      <c r="DO66" s="3"/>
      <c r="DP66" s="3"/>
      <c r="DQ66" s="3"/>
      <c r="DR66" s="260"/>
      <c r="DS66" s="260"/>
      <c r="DT66" s="260"/>
      <c r="DU66" s="260"/>
      <c r="DV66" s="260"/>
      <c r="DW66" s="260"/>
      <c r="DX66" s="260"/>
      <c r="DY66" s="260"/>
      <c r="DZ66" s="260"/>
      <c r="EA66" s="260"/>
      <c r="EB66" s="260"/>
      <c r="EC66" s="260"/>
      <c r="ED66" s="260"/>
      <c r="EE66" s="260"/>
      <c r="EF66" s="260"/>
      <c r="EG66" s="260"/>
      <c r="EH66" s="260"/>
      <c r="EI66" s="260"/>
      <c r="EJ66" s="260"/>
      <c r="EK66" s="260"/>
      <c r="EL66" s="260"/>
      <c r="EM66" s="260"/>
      <c r="EN66" s="260"/>
      <c r="EO66" s="260"/>
      <c r="EP66" s="260"/>
      <c r="EQ66" s="260"/>
      <c r="ER66" s="260"/>
      <c r="ES66" s="260"/>
      <c r="ET66" s="260"/>
      <c r="EU66" s="260"/>
      <c r="EV66" s="260"/>
      <c r="EW66" s="260"/>
      <c r="EX66" s="260"/>
      <c r="EY66" s="260"/>
      <c r="EZ66" s="260"/>
      <c r="FA66" s="260"/>
      <c r="FB66" s="260"/>
      <c r="FC66" s="260"/>
      <c r="FD66" s="260"/>
      <c r="FE66" s="260"/>
      <c r="FF66" s="260"/>
      <c r="FG66" s="260"/>
      <c r="FH66" s="260"/>
      <c r="FI66" s="260"/>
      <c r="FJ66" s="260"/>
      <c r="FK66" s="260"/>
      <c r="FL66" s="260"/>
      <c r="FM66" s="260"/>
      <c r="FN66" s="260"/>
      <c r="FO66" s="260"/>
    </row>
    <row r="67" spans="1:171" ht="19.899999999999999" customHeight="1">
      <c r="A67" s="261" t="s">
        <v>168</v>
      </c>
      <c r="B67" s="262" t="s">
        <v>167</v>
      </c>
      <c r="C67" s="263">
        <v>0</v>
      </c>
      <c r="D67" s="258">
        <v>0</v>
      </c>
      <c r="E67" s="258">
        <v>0</v>
      </c>
      <c r="F67" s="258">
        <v>0</v>
      </c>
      <c r="G67" s="258">
        <v>0</v>
      </c>
      <c r="H67" s="258">
        <v>0</v>
      </c>
      <c r="I67" s="258">
        <v>0</v>
      </c>
      <c r="J67" s="258">
        <v>0</v>
      </c>
      <c r="K67" s="258">
        <v>0</v>
      </c>
      <c r="L67" s="258">
        <v>0</v>
      </c>
      <c r="M67" s="258">
        <v>0</v>
      </c>
      <c r="N67" s="258">
        <v>0</v>
      </c>
      <c r="O67" s="258">
        <v>0</v>
      </c>
      <c r="P67" s="258">
        <v>0</v>
      </c>
      <c r="Q67" s="258">
        <v>0</v>
      </c>
      <c r="R67" s="258">
        <v>0</v>
      </c>
      <c r="S67" s="258">
        <v>0</v>
      </c>
      <c r="T67" s="258">
        <v>0</v>
      </c>
      <c r="U67" s="258">
        <v>0</v>
      </c>
      <c r="V67" s="258">
        <v>0</v>
      </c>
      <c r="W67" s="258">
        <v>0</v>
      </c>
      <c r="X67" s="258">
        <v>0</v>
      </c>
      <c r="Y67" s="258">
        <v>0</v>
      </c>
      <c r="Z67" s="258">
        <v>0</v>
      </c>
      <c r="AA67" s="258">
        <v>0</v>
      </c>
      <c r="AB67" s="258">
        <v>0</v>
      </c>
      <c r="AC67" s="258">
        <v>0</v>
      </c>
      <c r="AD67" s="258">
        <v>0</v>
      </c>
      <c r="AE67" s="258">
        <v>0</v>
      </c>
      <c r="AF67" s="258">
        <v>0</v>
      </c>
      <c r="AG67" s="258">
        <v>0</v>
      </c>
      <c r="AH67" s="258">
        <v>0</v>
      </c>
      <c r="AI67" s="258">
        <v>0</v>
      </c>
      <c r="AJ67" s="258">
        <v>0</v>
      </c>
      <c r="AK67" s="258">
        <v>0</v>
      </c>
      <c r="AL67" s="258">
        <v>0</v>
      </c>
      <c r="AM67" s="258">
        <v>0</v>
      </c>
      <c r="AN67" s="258">
        <v>0</v>
      </c>
      <c r="AO67" s="258">
        <v>0</v>
      </c>
      <c r="AP67" s="258">
        <v>0</v>
      </c>
      <c r="AQ67" s="258">
        <v>0</v>
      </c>
      <c r="AR67" s="258">
        <v>0</v>
      </c>
      <c r="AS67" s="258">
        <v>0</v>
      </c>
      <c r="AT67" s="258">
        <v>0</v>
      </c>
      <c r="AU67" s="258">
        <v>0</v>
      </c>
      <c r="AV67" s="258">
        <v>0</v>
      </c>
      <c r="AW67" s="258">
        <v>0</v>
      </c>
      <c r="AX67" s="258">
        <v>0</v>
      </c>
      <c r="AY67" s="258">
        <v>0</v>
      </c>
      <c r="AZ67" s="258">
        <v>0</v>
      </c>
      <c r="BA67" s="258">
        <v>0</v>
      </c>
      <c r="BB67" s="258">
        <v>0</v>
      </c>
      <c r="BC67" s="258">
        <v>0</v>
      </c>
      <c r="BD67" s="258">
        <v>0</v>
      </c>
      <c r="BE67" s="258">
        <v>0</v>
      </c>
      <c r="BF67" s="258">
        <v>0</v>
      </c>
      <c r="BG67" s="258">
        <v>0</v>
      </c>
      <c r="BH67" s="258">
        <v>0</v>
      </c>
      <c r="BI67" s="258">
        <v>0</v>
      </c>
      <c r="BJ67" s="258">
        <v>0</v>
      </c>
      <c r="BK67" s="258">
        <v>0</v>
      </c>
      <c r="BL67" s="258">
        <v>1</v>
      </c>
      <c r="BM67" s="258">
        <v>0</v>
      </c>
      <c r="BN67" s="258">
        <v>0</v>
      </c>
      <c r="BO67" s="258">
        <v>0</v>
      </c>
      <c r="BP67" s="258">
        <v>0</v>
      </c>
      <c r="BQ67" s="258">
        <v>0</v>
      </c>
      <c r="BR67" s="258">
        <v>0</v>
      </c>
      <c r="BS67" s="258">
        <v>0</v>
      </c>
      <c r="BT67" s="258">
        <v>0</v>
      </c>
      <c r="BU67" s="258">
        <v>0</v>
      </c>
      <c r="BV67" s="258">
        <v>0</v>
      </c>
      <c r="BW67" s="258">
        <v>0</v>
      </c>
      <c r="BX67" s="258">
        <v>0</v>
      </c>
      <c r="BY67" s="258">
        <v>0</v>
      </c>
      <c r="BZ67" s="258">
        <v>0</v>
      </c>
      <c r="CA67" s="258">
        <v>0</v>
      </c>
      <c r="CB67" s="258">
        <v>0</v>
      </c>
      <c r="CC67" s="258">
        <v>0</v>
      </c>
      <c r="CD67" s="258">
        <v>0</v>
      </c>
      <c r="CE67" s="258">
        <v>0</v>
      </c>
      <c r="CF67" s="258">
        <v>0</v>
      </c>
      <c r="CG67" s="258">
        <v>0</v>
      </c>
      <c r="CH67" s="258">
        <v>0</v>
      </c>
      <c r="CI67" s="258">
        <v>0</v>
      </c>
      <c r="CJ67" s="258">
        <v>0</v>
      </c>
      <c r="CK67" s="258">
        <v>0</v>
      </c>
      <c r="CL67" s="258">
        <v>0</v>
      </c>
      <c r="CM67" s="258">
        <v>0</v>
      </c>
      <c r="CN67" s="258">
        <v>0</v>
      </c>
      <c r="CO67" s="258">
        <v>0</v>
      </c>
      <c r="CP67" s="258">
        <v>0</v>
      </c>
      <c r="CQ67" s="258">
        <v>0</v>
      </c>
      <c r="CR67" s="258">
        <v>0</v>
      </c>
      <c r="CS67" s="258">
        <v>0</v>
      </c>
      <c r="CT67" s="258">
        <v>0</v>
      </c>
      <c r="CU67" s="258">
        <v>0</v>
      </c>
      <c r="CV67" s="258">
        <v>0</v>
      </c>
      <c r="CW67" s="258">
        <v>0</v>
      </c>
      <c r="CX67" s="258">
        <v>0</v>
      </c>
      <c r="CY67" s="258">
        <v>0</v>
      </c>
      <c r="CZ67" s="258">
        <v>0</v>
      </c>
      <c r="DA67" s="258">
        <v>0</v>
      </c>
      <c r="DB67" s="258">
        <v>0</v>
      </c>
      <c r="DC67" s="258">
        <v>0</v>
      </c>
      <c r="DD67" s="258">
        <v>0</v>
      </c>
      <c r="DE67" s="258">
        <v>0</v>
      </c>
      <c r="DF67" s="259">
        <v>0</v>
      </c>
      <c r="DG67" s="272"/>
      <c r="DH67" s="260"/>
      <c r="DI67" s="3"/>
      <c r="DJ67" s="3"/>
      <c r="DK67" s="3"/>
      <c r="DL67" s="3"/>
      <c r="DM67" s="3"/>
      <c r="DN67" s="3"/>
      <c r="DO67" s="3"/>
      <c r="DP67" s="3"/>
      <c r="DQ67" s="3"/>
      <c r="DR67" s="260"/>
      <c r="DS67" s="260"/>
      <c r="DT67" s="260"/>
      <c r="DU67" s="260"/>
      <c r="DV67" s="260"/>
      <c r="DW67" s="260"/>
      <c r="DX67" s="260"/>
      <c r="DY67" s="260"/>
      <c r="DZ67" s="260"/>
      <c r="EA67" s="260"/>
      <c r="EB67" s="260"/>
      <c r="EC67" s="260"/>
      <c r="ED67" s="260"/>
      <c r="EE67" s="260"/>
      <c r="EF67" s="260"/>
      <c r="EG67" s="260"/>
      <c r="EH67" s="260"/>
      <c r="EI67" s="260"/>
      <c r="EJ67" s="260"/>
      <c r="EK67" s="260"/>
      <c r="EL67" s="260"/>
      <c r="EM67" s="260"/>
      <c r="EN67" s="260"/>
      <c r="EO67" s="260"/>
      <c r="EP67" s="260"/>
      <c r="EQ67" s="260"/>
      <c r="ER67" s="260"/>
      <c r="ES67" s="260"/>
      <c r="ET67" s="260"/>
      <c r="EU67" s="260"/>
      <c r="EV67" s="260"/>
      <c r="EW67" s="260"/>
      <c r="EX67" s="260"/>
      <c r="EY67" s="260"/>
      <c r="EZ67" s="260"/>
      <c r="FA67" s="260"/>
      <c r="FB67" s="260"/>
      <c r="FC67" s="260"/>
      <c r="FD67" s="260"/>
      <c r="FE67" s="260"/>
      <c r="FF67" s="260"/>
      <c r="FG67" s="260"/>
      <c r="FH67" s="260"/>
      <c r="FI67" s="260"/>
      <c r="FJ67" s="260"/>
      <c r="FK67" s="260"/>
      <c r="FL67" s="260"/>
      <c r="FM67" s="260"/>
      <c r="FN67" s="260"/>
      <c r="FO67" s="260"/>
    </row>
    <row r="68" spans="1:171" ht="19.899999999999999" customHeight="1">
      <c r="A68" s="261" t="s">
        <v>166</v>
      </c>
      <c r="B68" s="262" t="s">
        <v>165</v>
      </c>
      <c r="C68" s="263">
        <v>6.4344349279967551E-3</v>
      </c>
      <c r="D68" s="258">
        <v>5.6922439383628358E-3</v>
      </c>
      <c r="E68" s="258">
        <v>1.0096834294600399E-2</v>
      </c>
      <c r="F68" s="258">
        <v>9.3817424497085334E-4</v>
      </c>
      <c r="G68" s="258">
        <v>1.2487589975341341E-3</v>
      </c>
      <c r="H68" s="258">
        <v>0</v>
      </c>
      <c r="I68" s="258">
        <v>9.3531274745193432E-3</v>
      </c>
      <c r="J68" s="258">
        <v>2.1972150541594128E-3</v>
      </c>
      <c r="K68" s="258">
        <v>2.0063269220112283E-3</v>
      </c>
      <c r="L68" s="258">
        <v>1.4555802602960377E-3</v>
      </c>
      <c r="M68" s="258">
        <v>0</v>
      </c>
      <c r="N68" s="258">
        <v>8.854349506202782E-3</v>
      </c>
      <c r="O68" s="258">
        <v>3.2107784361605231E-3</v>
      </c>
      <c r="P68" s="258">
        <v>2.1815221320131031E-3</v>
      </c>
      <c r="Q68" s="258">
        <v>4.2764524825413246E-3</v>
      </c>
      <c r="R68" s="258">
        <v>9.709650221884962E-3</v>
      </c>
      <c r="S68" s="258">
        <v>6.5225144425697891E-3</v>
      </c>
      <c r="T68" s="258">
        <v>3.2749633025699961E-3</v>
      </c>
      <c r="U68" s="258">
        <v>6.5610337391855105E-3</v>
      </c>
      <c r="V68" s="258">
        <v>8.6253474225131046E-3</v>
      </c>
      <c r="W68" s="258">
        <v>5.0390684631931313E-3</v>
      </c>
      <c r="X68" s="258">
        <v>1.1401007584473119E-2</v>
      </c>
      <c r="Y68" s="258">
        <v>1.031731523111974E-2</v>
      </c>
      <c r="Z68" s="258">
        <v>1.321557133340878E-2</v>
      </c>
      <c r="AA68" s="258">
        <v>3.4966897200054115E-3</v>
      </c>
      <c r="AB68" s="258">
        <v>5.0711433706989864E-3</v>
      </c>
      <c r="AC68" s="258">
        <v>6.5928562920994751E-4</v>
      </c>
      <c r="AD68" s="258">
        <v>4.6910542700477438E-3</v>
      </c>
      <c r="AE68" s="258">
        <v>6.6682890841466809E-3</v>
      </c>
      <c r="AF68" s="258">
        <v>6.9299517892762886E-3</v>
      </c>
      <c r="AG68" s="258">
        <v>2.6332143601524986E-3</v>
      </c>
      <c r="AH68" s="258">
        <v>7.6655646305973978E-3</v>
      </c>
      <c r="AI68" s="258">
        <v>6.8887911276444393E-3</v>
      </c>
      <c r="AJ68" s="258">
        <v>6.0820877551129582E-3</v>
      </c>
      <c r="AK68" s="258">
        <v>1.036044760224665E-2</v>
      </c>
      <c r="AL68" s="258">
        <v>8.1029826713027581E-3</v>
      </c>
      <c r="AM68" s="258">
        <v>1.0258924597319105E-2</v>
      </c>
      <c r="AN68" s="258">
        <v>1.2014694722743665E-2</v>
      </c>
      <c r="AO68" s="258">
        <v>5.8710270789261486E-3</v>
      </c>
      <c r="AP68" s="258">
        <v>4.5257667211524039E-3</v>
      </c>
      <c r="AQ68" s="258">
        <v>4.5761193681788971E-3</v>
      </c>
      <c r="AR68" s="258">
        <v>7.1581648334537789E-3</v>
      </c>
      <c r="AS68" s="258">
        <v>5.4697571757406334E-3</v>
      </c>
      <c r="AT68" s="258">
        <v>3.3336455345689205E-3</v>
      </c>
      <c r="AU68" s="258">
        <v>3.2403662057935746E-3</v>
      </c>
      <c r="AV68" s="258">
        <v>3.3836274779103308E-3</v>
      </c>
      <c r="AW68" s="258">
        <v>3.3270933239400802E-3</v>
      </c>
      <c r="AX68" s="258">
        <v>6.4910923750436025E-3</v>
      </c>
      <c r="AY68" s="258">
        <v>3.6012211455263275E-3</v>
      </c>
      <c r="AZ68" s="258">
        <v>2.4708945750490973E-3</v>
      </c>
      <c r="BA68" s="258">
        <v>2.3001531862479213E-3</v>
      </c>
      <c r="BB68" s="258">
        <v>4.2101740784021707E-3</v>
      </c>
      <c r="BC68" s="258">
        <v>3.7210589409358299E-3</v>
      </c>
      <c r="BD68" s="258">
        <v>3.3666299171693876E-3</v>
      </c>
      <c r="BE68" s="258">
        <v>1.2700687550361775E-3</v>
      </c>
      <c r="BF68" s="258">
        <v>2.1919062301328099E-3</v>
      </c>
      <c r="BG68" s="258">
        <v>2.0867066041013308E-3</v>
      </c>
      <c r="BH68" s="258">
        <v>3.0297022289340328E-3</v>
      </c>
      <c r="BI68" s="258">
        <v>7.0204388359383172E-3</v>
      </c>
      <c r="BJ68" s="258">
        <v>3.7251111624954248E-3</v>
      </c>
      <c r="BK68" s="258">
        <v>2.6524905270654511E-3</v>
      </c>
      <c r="BL68" s="258">
        <v>2.4147011058813428E-3</v>
      </c>
      <c r="BM68" s="258">
        <v>1.002990481908552</v>
      </c>
      <c r="BN68" s="258">
        <v>2.3502175235669497E-3</v>
      </c>
      <c r="BO68" s="258">
        <v>1.8904582061966164E-3</v>
      </c>
      <c r="BP68" s="258">
        <v>2.0910344220867225E-2</v>
      </c>
      <c r="BQ68" s="258">
        <v>5.547458966793984E-2</v>
      </c>
      <c r="BR68" s="258">
        <v>5.4664569211210642E-2</v>
      </c>
      <c r="BS68" s="258">
        <v>7.8479255913017527E-3</v>
      </c>
      <c r="BT68" s="258">
        <v>5.5940958105533444E-3</v>
      </c>
      <c r="BU68" s="258">
        <v>4.8007464524081221E-3</v>
      </c>
      <c r="BV68" s="258">
        <v>7.2033875733261447E-3</v>
      </c>
      <c r="BW68" s="258">
        <v>1.8665562110024195E-2</v>
      </c>
      <c r="BX68" s="258">
        <v>1.6226520886117222E-2</v>
      </c>
      <c r="BY68" s="258">
        <v>2.3181303375046751E-2</v>
      </c>
      <c r="BZ68" s="258">
        <v>1.9341357211773574E-3</v>
      </c>
      <c r="CA68" s="258">
        <v>2.2091918265067116E-2</v>
      </c>
      <c r="CB68" s="258">
        <v>3.1738231778937549E-3</v>
      </c>
      <c r="CC68" s="258">
        <v>0</v>
      </c>
      <c r="CD68" s="258">
        <v>5.1126063139644304E-3</v>
      </c>
      <c r="CE68" s="258">
        <v>1.53575667679788E-2</v>
      </c>
      <c r="CF68" s="258">
        <v>1.98328973975253E-2</v>
      </c>
      <c r="CG68" s="258">
        <v>2.7220536969578936E-3</v>
      </c>
      <c r="CH68" s="258">
        <v>9.0825039713776142E-3</v>
      </c>
      <c r="CI68" s="258">
        <v>1.9740962284590872E-2</v>
      </c>
      <c r="CJ68" s="258">
        <v>1.9605969630393989E-3</v>
      </c>
      <c r="CK68" s="258">
        <v>1.0099008654955249E-2</v>
      </c>
      <c r="CL68" s="258">
        <v>3.1913856609107208E-3</v>
      </c>
      <c r="CM68" s="258">
        <v>9.9763896725733759E-3</v>
      </c>
      <c r="CN68" s="258">
        <v>1.3019456284170531E-2</v>
      </c>
      <c r="CO68" s="258">
        <v>6.5441254802353103E-3</v>
      </c>
      <c r="CP68" s="258">
        <v>3.8399935323144858E-3</v>
      </c>
      <c r="CQ68" s="258">
        <v>5.9651280118630957E-3</v>
      </c>
      <c r="CR68" s="258">
        <v>6.9767034196379892E-3</v>
      </c>
      <c r="CS68" s="258">
        <v>4.2599695975994688E-3</v>
      </c>
      <c r="CT68" s="258">
        <v>2.6743949539372335E-3</v>
      </c>
      <c r="CU68" s="258">
        <v>3.4773523276644494E-3</v>
      </c>
      <c r="CV68" s="258">
        <v>2.332666141049333E-3</v>
      </c>
      <c r="CW68" s="258">
        <v>1.8788111593762767E-3</v>
      </c>
      <c r="CX68" s="258">
        <v>2.7330558425078082E-3</v>
      </c>
      <c r="CY68" s="258">
        <v>7.8687443415509633E-3</v>
      </c>
      <c r="CZ68" s="258">
        <v>4.5919572834405269E-3</v>
      </c>
      <c r="DA68" s="258">
        <v>5.9688842456985802E-3</v>
      </c>
      <c r="DB68" s="258">
        <v>8.3422416674966225E-3</v>
      </c>
      <c r="DC68" s="258">
        <v>1.8377169841106349E-3</v>
      </c>
      <c r="DD68" s="258">
        <v>4.7194592689223215E-3</v>
      </c>
      <c r="DE68" s="258">
        <v>1.9311571878057815E-3</v>
      </c>
      <c r="DF68" s="259">
        <v>1.6729944694477746E-2</v>
      </c>
      <c r="DG68" s="272"/>
      <c r="DH68" s="260"/>
      <c r="DI68" s="3"/>
      <c r="DJ68" s="3"/>
      <c r="DK68" s="3"/>
      <c r="DL68" s="3"/>
      <c r="DM68" s="3"/>
      <c r="DN68" s="3"/>
      <c r="DO68" s="3"/>
      <c r="DP68" s="3"/>
      <c r="DQ68" s="3"/>
      <c r="DR68" s="260"/>
      <c r="DS68" s="260"/>
      <c r="DT68" s="260"/>
      <c r="DU68" s="260"/>
      <c r="DV68" s="260"/>
      <c r="DW68" s="260"/>
      <c r="DX68" s="260"/>
      <c r="DY68" s="260"/>
      <c r="DZ68" s="260"/>
      <c r="EA68" s="260"/>
      <c r="EB68" s="260"/>
      <c r="EC68" s="260"/>
      <c r="ED68" s="260"/>
      <c r="EE68" s="260"/>
      <c r="EF68" s="260"/>
      <c r="EG68" s="260"/>
      <c r="EH68" s="260"/>
      <c r="EI68" s="260"/>
      <c r="EJ68" s="260"/>
      <c r="EK68" s="260"/>
      <c r="EL68" s="260"/>
      <c r="EM68" s="260"/>
      <c r="EN68" s="260"/>
      <c r="EO68" s="260"/>
      <c r="EP68" s="260"/>
      <c r="EQ68" s="260"/>
      <c r="ER68" s="260"/>
      <c r="ES68" s="260"/>
      <c r="ET68" s="260"/>
      <c r="EU68" s="260"/>
      <c r="EV68" s="260"/>
      <c r="EW68" s="260"/>
      <c r="EX68" s="260"/>
      <c r="EY68" s="260"/>
      <c r="EZ68" s="260"/>
      <c r="FA68" s="260"/>
      <c r="FB68" s="260"/>
      <c r="FC68" s="260"/>
      <c r="FD68" s="260"/>
      <c r="FE68" s="260"/>
      <c r="FF68" s="260"/>
      <c r="FG68" s="260"/>
      <c r="FH68" s="260"/>
      <c r="FI68" s="260"/>
      <c r="FJ68" s="260"/>
      <c r="FK68" s="260"/>
      <c r="FL68" s="260"/>
      <c r="FM68" s="260"/>
      <c r="FN68" s="260"/>
      <c r="FO68" s="260"/>
    </row>
    <row r="69" spans="1:171" ht="19.899999999999999" customHeight="1">
      <c r="A69" s="261" t="s">
        <v>164</v>
      </c>
      <c r="B69" s="262" t="s">
        <v>163</v>
      </c>
      <c r="C69" s="263">
        <v>0</v>
      </c>
      <c r="D69" s="258">
        <v>0</v>
      </c>
      <c r="E69" s="258">
        <v>0</v>
      </c>
      <c r="F69" s="258">
        <v>0</v>
      </c>
      <c r="G69" s="258">
        <v>0</v>
      </c>
      <c r="H69" s="258">
        <v>0</v>
      </c>
      <c r="I69" s="258">
        <v>0</v>
      </c>
      <c r="J69" s="258">
        <v>0</v>
      </c>
      <c r="K69" s="258">
        <v>0</v>
      </c>
      <c r="L69" s="258">
        <v>0</v>
      </c>
      <c r="M69" s="258">
        <v>0</v>
      </c>
      <c r="N69" s="258">
        <v>0</v>
      </c>
      <c r="O69" s="258">
        <v>0</v>
      </c>
      <c r="P69" s="258">
        <v>0</v>
      </c>
      <c r="Q69" s="258">
        <v>0</v>
      </c>
      <c r="R69" s="258">
        <v>0</v>
      </c>
      <c r="S69" s="258">
        <v>0</v>
      </c>
      <c r="T69" s="258">
        <v>0</v>
      </c>
      <c r="U69" s="258">
        <v>0</v>
      </c>
      <c r="V69" s="258">
        <v>0</v>
      </c>
      <c r="W69" s="258">
        <v>0</v>
      </c>
      <c r="X69" s="258">
        <v>0</v>
      </c>
      <c r="Y69" s="258">
        <v>0</v>
      </c>
      <c r="Z69" s="258">
        <v>0</v>
      </c>
      <c r="AA69" s="258">
        <v>0</v>
      </c>
      <c r="AB69" s="258">
        <v>0</v>
      </c>
      <c r="AC69" s="258">
        <v>0</v>
      </c>
      <c r="AD69" s="258">
        <v>0</v>
      </c>
      <c r="AE69" s="258">
        <v>0</v>
      </c>
      <c r="AF69" s="258">
        <v>0</v>
      </c>
      <c r="AG69" s="258">
        <v>0</v>
      </c>
      <c r="AH69" s="258">
        <v>0</v>
      </c>
      <c r="AI69" s="258">
        <v>0</v>
      </c>
      <c r="AJ69" s="258">
        <v>0</v>
      </c>
      <c r="AK69" s="258">
        <v>0</v>
      </c>
      <c r="AL69" s="258">
        <v>0</v>
      </c>
      <c r="AM69" s="258">
        <v>0</v>
      </c>
      <c r="AN69" s="258">
        <v>0</v>
      </c>
      <c r="AO69" s="258">
        <v>0</v>
      </c>
      <c r="AP69" s="258">
        <v>0</v>
      </c>
      <c r="AQ69" s="258">
        <v>0</v>
      </c>
      <c r="AR69" s="258">
        <v>0</v>
      </c>
      <c r="AS69" s="258">
        <v>0</v>
      </c>
      <c r="AT69" s="258">
        <v>0</v>
      </c>
      <c r="AU69" s="258">
        <v>0</v>
      </c>
      <c r="AV69" s="258">
        <v>0</v>
      </c>
      <c r="AW69" s="258">
        <v>0</v>
      </c>
      <c r="AX69" s="258">
        <v>0</v>
      </c>
      <c r="AY69" s="258">
        <v>0</v>
      </c>
      <c r="AZ69" s="258">
        <v>0</v>
      </c>
      <c r="BA69" s="258">
        <v>0</v>
      </c>
      <c r="BB69" s="258">
        <v>0</v>
      </c>
      <c r="BC69" s="258">
        <v>0</v>
      </c>
      <c r="BD69" s="258">
        <v>0</v>
      </c>
      <c r="BE69" s="258">
        <v>0</v>
      </c>
      <c r="BF69" s="258">
        <v>0</v>
      </c>
      <c r="BG69" s="258">
        <v>0</v>
      </c>
      <c r="BH69" s="258">
        <v>0</v>
      </c>
      <c r="BI69" s="258">
        <v>0</v>
      </c>
      <c r="BJ69" s="258">
        <v>0</v>
      </c>
      <c r="BK69" s="258">
        <v>0</v>
      </c>
      <c r="BL69" s="258">
        <v>0</v>
      </c>
      <c r="BM69" s="258">
        <v>0</v>
      </c>
      <c r="BN69" s="258">
        <v>1</v>
      </c>
      <c r="BO69" s="258">
        <v>0</v>
      </c>
      <c r="BP69" s="258">
        <v>0</v>
      </c>
      <c r="BQ69" s="258">
        <v>0</v>
      </c>
      <c r="BR69" s="258">
        <v>0</v>
      </c>
      <c r="BS69" s="258">
        <v>0</v>
      </c>
      <c r="BT69" s="258">
        <v>0</v>
      </c>
      <c r="BU69" s="258">
        <v>0</v>
      </c>
      <c r="BV69" s="258">
        <v>0</v>
      </c>
      <c r="BW69" s="258">
        <v>0</v>
      </c>
      <c r="BX69" s="258">
        <v>0</v>
      </c>
      <c r="BY69" s="258">
        <v>0</v>
      </c>
      <c r="BZ69" s="258">
        <v>0</v>
      </c>
      <c r="CA69" s="258">
        <v>0</v>
      </c>
      <c r="CB69" s="258">
        <v>0</v>
      </c>
      <c r="CC69" s="258">
        <v>0</v>
      </c>
      <c r="CD69" s="258">
        <v>0</v>
      </c>
      <c r="CE69" s="258">
        <v>0</v>
      </c>
      <c r="CF69" s="258">
        <v>0</v>
      </c>
      <c r="CG69" s="258">
        <v>0</v>
      </c>
      <c r="CH69" s="258">
        <v>0</v>
      </c>
      <c r="CI69" s="258">
        <v>0</v>
      </c>
      <c r="CJ69" s="258">
        <v>0</v>
      </c>
      <c r="CK69" s="258">
        <v>0</v>
      </c>
      <c r="CL69" s="258">
        <v>0</v>
      </c>
      <c r="CM69" s="258">
        <v>0</v>
      </c>
      <c r="CN69" s="258">
        <v>0</v>
      </c>
      <c r="CO69" s="258">
        <v>0</v>
      </c>
      <c r="CP69" s="258">
        <v>0</v>
      </c>
      <c r="CQ69" s="258">
        <v>0</v>
      </c>
      <c r="CR69" s="258">
        <v>0</v>
      </c>
      <c r="CS69" s="258">
        <v>0</v>
      </c>
      <c r="CT69" s="258">
        <v>0</v>
      </c>
      <c r="CU69" s="258">
        <v>0</v>
      </c>
      <c r="CV69" s="258">
        <v>0</v>
      </c>
      <c r="CW69" s="258">
        <v>0</v>
      </c>
      <c r="CX69" s="258">
        <v>0</v>
      </c>
      <c r="CY69" s="258">
        <v>0</v>
      </c>
      <c r="CZ69" s="258">
        <v>0</v>
      </c>
      <c r="DA69" s="258">
        <v>0</v>
      </c>
      <c r="DB69" s="258">
        <v>0</v>
      </c>
      <c r="DC69" s="258">
        <v>0</v>
      </c>
      <c r="DD69" s="258">
        <v>0</v>
      </c>
      <c r="DE69" s="258">
        <v>0</v>
      </c>
      <c r="DF69" s="259">
        <v>0</v>
      </c>
      <c r="DG69" s="272"/>
      <c r="DH69" s="260"/>
      <c r="DI69" s="3"/>
      <c r="DJ69" s="3"/>
      <c r="DK69" s="3"/>
      <c r="DL69" s="3"/>
      <c r="DM69" s="3"/>
      <c r="DN69" s="3"/>
      <c r="DO69" s="3"/>
      <c r="DP69" s="3"/>
      <c r="DQ69" s="3"/>
      <c r="DR69" s="260"/>
      <c r="DS69" s="260"/>
      <c r="DT69" s="260"/>
      <c r="DU69" s="260"/>
      <c r="DV69" s="260"/>
      <c r="DW69" s="260"/>
      <c r="DX69" s="260"/>
      <c r="DY69" s="260"/>
      <c r="DZ69" s="260"/>
      <c r="EA69" s="260"/>
      <c r="EB69" s="260"/>
      <c r="EC69" s="260"/>
      <c r="ED69" s="260"/>
      <c r="EE69" s="260"/>
      <c r="EF69" s="260"/>
      <c r="EG69" s="260"/>
      <c r="EH69" s="260"/>
      <c r="EI69" s="260"/>
      <c r="EJ69" s="260"/>
      <c r="EK69" s="260"/>
      <c r="EL69" s="260"/>
      <c r="EM69" s="260"/>
      <c r="EN69" s="260"/>
      <c r="EO69" s="260"/>
      <c r="EP69" s="260"/>
      <c r="EQ69" s="260"/>
      <c r="ER69" s="260"/>
      <c r="ES69" s="260"/>
      <c r="ET69" s="260"/>
      <c r="EU69" s="260"/>
      <c r="EV69" s="260"/>
      <c r="EW69" s="260"/>
      <c r="EX69" s="260"/>
      <c r="EY69" s="260"/>
      <c r="EZ69" s="260"/>
      <c r="FA69" s="260"/>
      <c r="FB69" s="260"/>
      <c r="FC69" s="260"/>
      <c r="FD69" s="260"/>
      <c r="FE69" s="260"/>
      <c r="FF69" s="260"/>
      <c r="FG69" s="260"/>
      <c r="FH69" s="260"/>
      <c r="FI69" s="260"/>
      <c r="FJ69" s="260"/>
      <c r="FK69" s="260"/>
      <c r="FL69" s="260"/>
      <c r="FM69" s="260"/>
      <c r="FN69" s="260"/>
      <c r="FO69" s="260"/>
    </row>
    <row r="70" spans="1:171" ht="19.899999999999999" customHeight="1">
      <c r="A70" s="261" t="s">
        <v>162</v>
      </c>
      <c r="B70" s="262" t="s">
        <v>161</v>
      </c>
      <c r="C70" s="263">
        <v>0</v>
      </c>
      <c r="D70" s="258">
        <v>0</v>
      </c>
      <c r="E70" s="258">
        <v>0</v>
      </c>
      <c r="F70" s="258">
        <v>0</v>
      </c>
      <c r="G70" s="258">
        <v>0</v>
      </c>
      <c r="H70" s="258">
        <v>0</v>
      </c>
      <c r="I70" s="258">
        <v>0</v>
      </c>
      <c r="J70" s="258">
        <v>0</v>
      </c>
      <c r="K70" s="258">
        <v>0</v>
      </c>
      <c r="L70" s="258">
        <v>0</v>
      </c>
      <c r="M70" s="258">
        <v>0</v>
      </c>
      <c r="N70" s="258">
        <v>0</v>
      </c>
      <c r="O70" s="258">
        <v>0</v>
      </c>
      <c r="P70" s="258">
        <v>0</v>
      </c>
      <c r="Q70" s="258">
        <v>0</v>
      </c>
      <c r="R70" s="258">
        <v>0</v>
      </c>
      <c r="S70" s="258">
        <v>0</v>
      </c>
      <c r="T70" s="258">
        <v>0</v>
      </c>
      <c r="U70" s="258">
        <v>0</v>
      </c>
      <c r="V70" s="258">
        <v>0</v>
      </c>
      <c r="W70" s="258">
        <v>0</v>
      </c>
      <c r="X70" s="258">
        <v>0</v>
      </c>
      <c r="Y70" s="258">
        <v>0</v>
      </c>
      <c r="Z70" s="258">
        <v>0</v>
      </c>
      <c r="AA70" s="258">
        <v>0</v>
      </c>
      <c r="AB70" s="258">
        <v>0</v>
      </c>
      <c r="AC70" s="258">
        <v>0</v>
      </c>
      <c r="AD70" s="258">
        <v>0</v>
      </c>
      <c r="AE70" s="258">
        <v>0</v>
      </c>
      <c r="AF70" s="258">
        <v>0</v>
      </c>
      <c r="AG70" s="258">
        <v>0</v>
      </c>
      <c r="AH70" s="258">
        <v>0</v>
      </c>
      <c r="AI70" s="258">
        <v>0</v>
      </c>
      <c r="AJ70" s="258">
        <v>0</v>
      </c>
      <c r="AK70" s="258">
        <v>0</v>
      </c>
      <c r="AL70" s="258">
        <v>0</v>
      </c>
      <c r="AM70" s="258">
        <v>0</v>
      </c>
      <c r="AN70" s="258">
        <v>0</v>
      </c>
      <c r="AO70" s="258">
        <v>0</v>
      </c>
      <c r="AP70" s="258">
        <v>0</v>
      </c>
      <c r="AQ70" s="258">
        <v>0</v>
      </c>
      <c r="AR70" s="258">
        <v>0</v>
      </c>
      <c r="AS70" s="258">
        <v>0</v>
      </c>
      <c r="AT70" s="258">
        <v>0</v>
      </c>
      <c r="AU70" s="258">
        <v>0</v>
      </c>
      <c r="AV70" s="258">
        <v>0</v>
      </c>
      <c r="AW70" s="258">
        <v>0</v>
      </c>
      <c r="AX70" s="258">
        <v>0</v>
      </c>
      <c r="AY70" s="258">
        <v>0</v>
      </c>
      <c r="AZ70" s="258">
        <v>0</v>
      </c>
      <c r="BA70" s="258">
        <v>0</v>
      </c>
      <c r="BB70" s="258">
        <v>0</v>
      </c>
      <c r="BC70" s="258">
        <v>0</v>
      </c>
      <c r="BD70" s="258">
        <v>0</v>
      </c>
      <c r="BE70" s="258">
        <v>0</v>
      </c>
      <c r="BF70" s="258">
        <v>0</v>
      </c>
      <c r="BG70" s="258">
        <v>0</v>
      </c>
      <c r="BH70" s="258">
        <v>0</v>
      </c>
      <c r="BI70" s="258">
        <v>0</v>
      </c>
      <c r="BJ70" s="258">
        <v>0</v>
      </c>
      <c r="BK70" s="258">
        <v>0</v>
      </c>
      <c r="BL70" s="258">
        <v>0</v>
      </c>
      <c r="BM70" s="258">
        <v>0</v>
      </c>
      <c r="BN70" s="258">
        <v>0</v>
      </c>
      <c r="BO70" s="258">
        <v>1</v>
      </c>
      <c r="BP70" s="258">
        <v>0</v>
      </c>
      <c r="BQ70" s="258">
        <v>0</v>
      </c>
      <c r="BR70" s="258">
        <v>0</v>
      </c>
      <c r="BS70" s="258">
        <v>0</v>
      </c>
      <c r="BT70" s="258">
        <v>0</v>
      </c>
      <c r="BU70" s="258">
        <v>0</v>
      </c>
      <c r="BV70" s="258">
        <v>0</v>
      </c>
      <c r="BW70" s="258">
        <v>0</v>
      </c>
      <c r="BX70" s="258">
        <v>0</v>
      </c>
      <c r="BY70" s="258">
        <v>0</v>
      </c>
      <c r="BZ70" s="258">
        <v>0</v>
      </c>
      <c r="CA70" s="258">
        <v>0</v>
      </c>
      <c r="CB70" s="258">
        <v>0</v>
      </c>
      <c r="CC70" s="258">
        <v>0</v>
      </c>
      <c r="CD70" s="258">
        <v>0</v>
      </c>
      <c r="CE70" s="258">
        <v>0</v>
      </c>
      <c r="CF70" s="258">
        <v>0</v>
      </c>
      <c r="CG70" s="258">
        <v>0</v>
      </c>
      <c r="CH70" s="258">
        <v>0</v>
      </c>
      <c r="CI70" s="258">
        <v>0</v>
      </c>
      <c r="CJ70" s="258">
        <v>0</v>
      </c>
      <c r="CK70" s="258">
        <v>0</v>
      </c>
      <c r="CL70" s="258">
        <v>0</v>
      </c>
      <c r="CM70" s="258">
        <v>0</v>
      </c>
      <c r="CN70" s="258">
        <v>0</v>
      </c>
      <c r="CO70" s="258">
        <v>0</v>
      </c>
      <c r="CP70" s="258">
        <v>0</v>
      </c>
      <c r="CQ70" s="258">
        <v>0</v>
      </c>
      <c r="CR70" s="258">
        <v>0</v>
      </c>
      <c r="CS70" s="258">
        <v>0</v>
      </c>
      <c r="CT70" s="258">
        <v>0</v>
      </c>
      <c r="CU70" s="258">
        <v>0</v>
      </c>
      <c r="CV70" s="258">
        <v>0</v>
      </c>
      <c r="CW70" s="258">
        <v>0</v>
      </c>
      <c r="CX70" s="258">
        <v>0</v>
      </c>
      <c r="CY70" s="258">
        <v>0</v>
      </c>
      <c r="CZ70" s="258">
        <v>0</v>
      </c>
      <c r="DA70" s="258">
        <v>0</v>
      </c>
      <c r="DB70" s="258">
        <v>0</v>
      </c>
      <c r="DC70" s="258">
        <v>0</v>
      </c>
      <c r="DD70" s="258">
        <v>0</v>
      </c>
      <c r="DE70" s="258">
        <v>0</v>
      </c>
      <c r="DF70" s="259">
        <v>0</v>
      </c>
      <c r="DG70" s="272"/>
      <c r="DH70" s="260"/>
      <c r="DI70" s="3"/>
      <c r="DJ70" s="3"/>
      <c r="DK70" s="3"/>
      <c r="DL70" s="3"/>
      <c r="DM70" s="3"/>
      <c r="DN70" s="3"/>
      <c r="DO70" s="3"/>
      <c r="DP70" s="3"/>
      <c r="DQ70" s="3"/>
      <c r="DR70" s="260"/>
      <c r="DS70" s="260"/>
      <c r="DT70" s="260"/>
      <c r="DU70" s="260"/>
      <c r="DV70" s="260"/>
      <c r="DW70" s="260"/>
      <c r="DX70" s="260"/>
      <c r="DY70" s="260"/>
      <c r="DZ70" s="260"/>
      <c r="EA70" s="260"/>
      <c r="EB70" s="260"/>
      <c r="EC70" s="260"/>
      <c r="ED70" s="260"/>
      <c r="EE70" s="260"/>
      <c r="EF70" s="260"/>
      <c r="EG70" s="260"/>
      <c r="EH70" s="260"/>
      <c r="EI70" s="260"/>
      <c r="EJ70" s="260"/>
      <c r="EK70" s="260"/>
      <c r="EL70" s="260"/>
      <c r="EM70" s="260"/>
      <c r="EN70" s="260"/>
      <c r="EO70" s="260"/>
      <c r="EP70" s="260"/>
      <c r="EQ70" s="260"/>
      <c r="ER70" s="260"/>
      <c r="ES70" s="260"/>
      <c r="ET70" s="260"/>
      <c r="EU70" s="260"/>
      <c r="EV70" s="260"/>
      <c r="EW70" s="260"/>
      <c r="EX70" s="260"/>
      <c r="EY70" s="260"/>
      <c r="EZ70" s="260"/>
      <c r="FA70" s="260"/>
      <c r="FB70" s="260"/>
      <c r="FC70" s="260"/>
      <c r="FD70" s="260"/>
      <c r="FE70" s="260"/>
      <c r="FF70" s="260"/>
      <c r="FG70" s="260"/>
      <c r="FH70" s="260"/>
      <c r="FI70" s="260"/>
      <c r="FJ70" s="260"/>
      <c r="FK70" s="260"/>
      <c r="FL70" s="260"/>
      <c r="FM70" s="260"/>
      <c r="FN70" s="260"/>
      <c r="FO70" s="260"/>
    </row>
    <row r="71" spans="1:171" ht="19.899999999999999" customHeight="1">
      <c r="A71" s="261" t="s">
        <v>160</v>
      </c>
      <c r="B71" s="262" t="s">
        <v>384</v>
      </c>
      <c r="C71" s="263">
        <v>1.3766602646810889E-2</v>
      </c>
      <c r="D71" s="258">
        <v>1.9577068083542506E-2</v>
      </c>
      <c r="E71" s="258">
        <v>6.0458539171133231E-2</v>
      </c>
      <c r="F71" s="258">
        <v>1.0372185641584137E-2</v>
      </c>
      <c r="G71" s="258">
        <v>3.3978203230080601E-3</v>
      </c>
      <c r="H71" s="258">
        <v>0</v>
      </c>
      <c r="I71" s="258">
        <v>2.1397056148295592E-2</v>
      </c>
      <c r="J71" s="258">
        <v>1.5278079471957293E-2</v>
      </c>
      <c r="K71" s="258">
        <v>1.3690707850443675E-2</v>
      </c>
      <c r="L71" s="258">
        <v>7.547925719927239E-3</v>
      </c>
      <c r="M71" s="258">
        <v>0</v>
      </c>
      <c r="N71" s="258">
        <v>4.1759974426910165E-2</v>
      </c>
      <c r="O71" s="258">
        <v>1.6950386957224766E-2</v>
      </c>
      <c r="P71" s="258">
        <v>1.7108854963924194E-2</v>
      </c>
      <c r="Q71" s="258">
        <v>1.5138519645163374E-2</v>
      </c>
      <c r="R71" s="258">
        <v>5.0099368672116396E-2</v>
      </c>
      <c r="S71" s="258">
        <v>2.0954490161457558E-2</v>
      </c>
      <c r="T71" s="258">
        <v>2.5685617665565739E-2</v>
      </c>
      <c r="U71" s="258">
        <v>6.6044916647371485E-2</v>
      </c>
      <c r="V71" s="258">
        <v>0.18061130234420048</v>
      </c>
      <c r="W71" s="258">
        <v>1.9271553541051395E-2</v>
      </c>
      <c r="X71" s="258">
        <v>6.0457309044875771E-2</v>
      </c>
      <c r="Y71" s="258">
        <v>3.4510594512905231E-2</v>
      </c>
      <c r="Z71" s="258">
        <v>6.1403715002088577E-2</v>
      </c>
      <c r="AA71" s="258">
        <v>1.7327146232380651E-2</v>
      </c>
      <c r="AB71" s="258">
        <v>1.7845054844166673E-2</v>
      </c>
      <c r="AC71" s="258">
        <v>7.3161682036590962E-3</v>
      </c>
      <c r="AD71" s="258">
        <v>1.5063434492973544E-2</v>
      </c>
      <c r="AE71" s="258">
        <v>2.9950687214431768E-2</v>
      </c>
      <c r="AF71" s="258">
        <v>4.0108361601063493E-2</v>
      </c>
      <c r="AG71" s="258">
        <v>2.2746372037950262E-2</v>
      </c>
      <c r="AH71" s="258">
        <v>6.044541733029609E-2</v>
      </c>
      <c r="AI71" s="258">
        <v>5.773381991350364E-2</v>
      </c>
      <c r="AJ71" s="258">
        <v>3.0376768051115791E-2</v>
      </c>
      <c r="AK71" s="258">
        <v>4.8140467708143328E-2</v>
      </c>
      <c r="AL71" s="258">
        <v>4.6566665381327491E-2</v>
      </c>
      <c r="AM71" s="258">
        <v>6.114327234646285E-2</v>
      </c>
      <c r="AN71" s="258">
        <v>0.13658553969659237</v>
      </c>
      <c r="AO71" s="258">
        <v>2.9329195560758557E-2</v>
      </c>
      <c r="AP71" s="258">
        <v>4.6114040301221237E-2</v>
      </c>
      <c r="AQ71" s="258">
        <v>2.5982104664168896E-2</v>
      </c>
      <c r="AR71" s="258">
        <v>1.5106493834631857E-2</v>
      </c>
      <c r="AS71" s="258">
        <v>2.3514234015830977E-2</v>
      </c>
      <c r="AT71" s="258">
        <v>1.5487749906001887E-2</v>
      </c>
      <c r="AU71" s="258">
        <v>1.4128673298281312E-2</v>
      </c>
      <c r="AV71" s="258">
        <v>1.3450864058099843E-2</v>
      </c>
      <c r="AW71" s="258">
        <v>3.4165367990852513E-2</v>
      </c>
      <c r="AX71" s="258">
        <v>3.0692515629059836E-2</v>
      </c>
      <c r="AY71" s="258">
        <v>1.379970465780881E-2</v>
      </c>
      <c r="AZ71" s="258">
        <v>8.905935153782088E-3</v>
      </c>
      <c r="BA71" s="258">
        <v>6.5814640065515002E-3</v>
      </c>
      <c r="BB71" s="258">
        <v>1.7638403312506361E-2</v>
      </c>
      <c r="BC71" s="258">
        <v>7.7254738777991242E-3</v>
      </c>
      <c r="BD71" s="258">
        <v>9.0544628293439296E-3</v>
      </c>
      <c r="BE71" s="258">
        <v>1.0483016458183708E-2</v>
      </c>
      <c r="BF71" s="258">
        <v>9.301775351792883E-3</v>
      </c>
      <c r="BG71" s="258">
        <v>1.7508847636864017E-2</v>
      </c>
      <c r="BH71" s="258">
        <v>1.9717841610885824E-2</v>
      </c>
      <c r="BI71" s="258">
        <v>2.1848383459300423E-2</v>
      </c>
      <c r="BJ71" s="258">
        <v>1.4731630548803984E-2</v>
      </c>
      <c r="BK71" s="258">
        <v>3.6621163187044642E-2</v>
      </c>
      <c r="BL71" s="258">
        <v>6.6104430314252588E-3</v>
      </c>
      <c r="BM71" s="258">
        <v>5.5404232983668564E-3</v>
      </c>
      <c r="BN71" s="258">
        <v>6.6673924688849685E-3</v>
      </c>
      <c r="BO71" s="258">
        <v>8.4000570563530445E-3</v>
      </c>
      <c r="BP71" s="258">
        <v>1.109511512421248</v>
      </c>
      <c r="BQ71" s="258">
        <v>2.8637133816266026E-2</v>
      </c>
      <c r="BR71" s="258">
        <v>6.5586141977109491E-2</v>
      </c>
      <c r="BS71" s="258">
        <v>9.7573206422158762E-2</v>
      </c>
      <c r="BT71" s="258">
        <v>2.6649372934255362E-2</v>
      </c>
      <c r="BU71" s="258">
        <v>7.2632473360663237E-3</v>
      </c>
      <c r="BV71" s="258">
        <v>1.6850896595640541E-2</v>
      </c>
      <c r="BW71" s="258">
        <v>9.5483560452773002E-3</v>
      </c>
      <c r="BX71" s="258">
        <v>7.1981618315760353E-4</v>
      </c>
      <c r="BY71" s="258">
        <v>5.1636302841141589E-2</v>
      </c>
      <c r="BZ71" s="258">
        <v>6.4067042483595361E-3</v>
      </c>
      <c r="CA71" s="258">
        <v>9.0251827847301208E-3</v>
      </c>
      <c r="CB71" s="258">
        <v>2.8417485431128818E-3</v>
      </c>
      <c r="CC71" s="258">
        <v>0</v>
      </c>
      <c r="CD71" s="258">
        <v>6.4653255996252861E-3</v>
      </c>
      <c r="CE71" s="258">
        <v>5.637682072452703E-2</v>
      </c>
      <c r="CF71" s="258">
        <v>1.6446918017896838E-2</v>
      </c>
      <c r="CG71" s="258">
        <v>7.1595718879054557E-3</v>
      </c>
      <c r="CH71" s="258">
        <v>1.709099710893466E-2</v>
      </c>
      <c r="CI71" s="258">
        <v>9.7404957604705633E-3</v>
      </c>
      <c r="CJ71" s="258">
        <v>4.5341474664157945E-3</v>
      </c>
      <c r="CK71" s="258">
        <v>7.4984489988882529E-3</v>
      </c>
      <c r="CL71" s="258">
        <v>8.1718994151340398E-3</v>
      </c>
      <c r="CM71" s="258">
        <v>1.3871582989661563E-2</v>
      </c>
      <c r="CN71" s="258">
        <v>1.8408873817028357E-2</v>
      </c>
      <c r="CO71" s="258">
        <v>1.1658904358358922E-2</v>
      </c>
      <c r="CP71" s="258">
        <v>1.0751731398790704E-2</v>
      </c>
      <c r="CQ71" s="258">
        <v>2.8113917955616817E-2</v>
      </c>
      <c r="CR71" s="258">
        <v>2.0563707676626693E-2</v>
      </c>
      <c r="CS71" s="258">
        <v>1.6020802580346282E-2</v>
      </c>
      <c r="CT71" s="258">
        <v>5.6228400771521298E-3</v>
      </c>
      <c r="CU71" s="258">
        <v>6.0083020076782392E-3</v>
      </c>
      <c r="CV71" s="258">
        <v>6.0867202362453665E-3</v>
      </c>
      <c r="CW71" s="258">
        <v>6.7941874528669524E-3</v>
      </c>
      <c r="CX71" s="258">
        <v>7.1266456634219762E-3</v>
      </c>
      <c r="CY71" s="258">
        <v>5.5168499065827672E-2</v>
      </c>
      <c r="CZ71" s="258">
        <v>2.4755138137592215E-2</v>
      </c>
      <c r="DA71" s="258">
        <v>2.6360242798504876E-2</v>
      </c>
      <c r="DB71" s="258">
        <v>3.7390141496109051E-2</v>
      </c>
      <c r="DC71" s="258">
        <v>8.0644617334166557E-3</v>
      </c>
      <c r="DD71" s="258">
        <v>1.7926751110495222E-2</v>
      </c>
      <c r="DE71" s="258">
        <v>7.7435533186801624E-3</v>
      </c>
      <c r="DF71" s="259">
        <v>6.9699583766035834E-3</v>
      </c>
      <c r="DG71" s="272"/>
      <c r="DH71" s="260"/>
      <c r="DI71" s="3"/>
      <c r="DJ71" s="3"/>
      <c r="DK71" s="3"/>
      <c r="DL71" s="3"/>
      <c r="DM71" s="3"/>
      <c r="DN71" s="3"/>
      <c r="DO71" s="3"/>
      <c r="DP71" s="3"/>
      <c r="DQ71" s="3"/>
      <c r="DR71" s="260"/>
      <c r="DS71" s="260"/>
      <c r="DT71" s="260"/>
      <c r="DU71" s="260"/>
      <c r="DV71" s="260"/>
      <c r="DW71" s="260"/>
      <c r="DX71" s="260"/>
      <c r="DY71" s="260"/>
      <c r="DZ71" s="260"/>
      <c r="EA71" s="260"/>
      <c r="EB71" s="260"/>
      <c r="EC71" s="260"/>
      <c r="ED71" s="260"/>
      <c r="EE71" s="260"/>
      <c r="EF71" s="260"/>
      <c r="EG71" s="260"/>
      <c r="EH71" s="260"/>
      <c r="EI71" s="260"/>
      <c r="EJ71" s="260"/>
      <c r="EK71" s="260"/>
      <c r="EL71" s="260"/>
      <c r="EM71" s="260"/>
      <c r="EN71" s="260"/>
      <c r="EO71" s="260"/>
      <c r="EP71" s="260"/>
      <c r="EQ71" s="260"/>
      <c r="ER71" s="260"/>
      <c r="ES71" s="260"/>
      <c r="ET71" s="260"/>
      <c r="EU71" s="260"/>
      <c r="EV71" s="260"/>
      <c r="EW71" s="260"/>
      <c r="EX71" s="260"/>
      <c r="EY71" s="260"/>
      <c r="EZ71" s="260"/>
      <c r="FA71" s="260"/>
      <c r="FB71" s="260"/>
      <c r="FC71" s="260"/>
      <c r="FD71" s="260"/>
      <c r="FE71" s="260"/>
      <c r="FF71" s="260"/>
      <c r="FG71" s="260"/>
      <c r="FH71" s="260"/>
      <c r="FI71" s="260"/>
      <c r="FJ71" s="260"/>
      <c r="FK71" s="260"/>
      <c r="FL71" s="260"/>
      <c r="FM71" s="260"/>
      <c r="FN71" s="260"/>
      <c r="FO71" s="260"/>
    </row>
    <row r="72" spans="1:171" ht="19.899999999999999" customHeight="1">
      <c r="A72" s="261" t="s">
        <v>159</v>
      </c>
      <c r="B72" s="262" t="s">
        <v>158</v>
      </c>
      <c r="C72" s="263">
        <v>7.5874920491827416E-4</v>
      </c>
      <c r="D72" s="258">
        <v>5.1479638739235787E-4</v>
      </c>
      <c r="E72" s="258">
        <v>1.3122134462443952E-3</v>
      </c>
      <c r="F72" s="258">
        <v>3.2386335529894497E-4</v>
      </c>
      <c r="G72" s="258">
        <v>3.0497231368079714E-4</v>
      </c>
      <c r="H72" s="258">
        <v>0</v>
      </c>
      <c r="I72" s="258">
        <v>7.9298546955106097E-4</v>
      </c>
      <c r="J72" s="258">
        <v>4.3176397590125688E-3</v>
      </c>
      <c r="K72" s="258">
        <v>4.8814344603049526E-3</v>
      </c>
      <c r="L72" s="258">
        <v>7.2978358456055818E-4</v>
      </c>
      <c r="M72" s="258">
        <v>0</v>
      </c>
      <c r="N72" s="258">
        <v>8.5634170324538714E-3</v>
      </c>
      <c r="O72" s="258">
        <v>2.7625068747835972E-3</v>
      </c>
      <c r="P72" s="258">
        <v>5.9319489139558529E-4</v>
      </c>
      <c r="Q72" s="258">
        <v>1.1754088093414972E-3</v>
      </c>
      <c r="R72" s="258">
        <v>3.7552267183900978E-3</v>
      </c>
      <c r="S72" s="258">
        <v>1.874026099209691E-3</v>
      </c>
      <c r="T72" s="258">
        <v>1.2862297483551791E-3</v>
      </c>
      <c r="U72" s="258">
        <v>1.6890860573418695E-2</v>
      </c>
      <c r="V72" s="258">
        <v>6.0741118879687273E-3</v>
      </c>
      <c r="W72" s="258">
        <v>6.8255874578735396E-4</v>
      </c>
      <c r="X72" s="258">
        <v>2.8626446431115442E-3</v>
      </c>
      <c r="Y72" s="258">
        <v>1.9753981267181752E-3</v>
      </c>
      <c r="Z72" s="258">
        <v>2.2172136600248126E-3</v>
      </c>
      <c r="AA72" s="258">
        <v>4.0309562903682724E-3</v>
      </c>
      <c r="AB72" s="258">
        <v>3.6972836089679165E-3</v>
      </c>
      <c r="AC72" s="258">
        <v>2.9529019212935342E-4</v>
      </c>
      <c r="AD72" s="258">
        <v>1.2673394845156877E-3</v>
      </c>
      <c r="AE72" s="258">
        <v>3.8030213682235404E-3</v>
      </c>
      <c r="AF72" s="258">
        <v>4.197942988831656E-3</v>
      </c>
      <c r="AG72" s="258">
        <v>1.0400941475664015E-3</v>
      </c>
      <c r="AH72" s="258">
        <v>1.3457052244217156E-2</v>
      </c>
      <c r="AI72" s="258">
        <v>1.9668369945737727E-3</v>
      </c>
      <c r="AJ72" s="258">
        <v>1.2745795192642432E-2</v>
      </c>
      <c r="AK72" s="258">
        <v>3.6453259709983577E-3</v>
      </c>
      <c r="AL72" s="258">
        <v>2.4550320269445154E-3</v>
      </c>
      <c r="AM72" s="258">
        <v>6.621484923536267E-3</v>
      </c>
      <c r="AN72" s="258">
        <v>1.7592922002296521E-2</v>
      </c>
      <c r="AO72" s="258">
        <v>3.0799463235098904E-3</v>
      </c>
      <c r="AP72" s="258">
        <v>1.3989482268375777E-3</v>
      </c>
      <c r="AQ72" s="258">
        <v>4.5409797362565745E-3</v>
      </c>
      <c r="AR72" s="258">
        <v>2.8614799639884144E-3</v>
      </c>
      <c r="AS72" s="258">
        <v>3.4625591004976528E-3</v>
      </c>
      <c r="AT72" s="258">
        <v>1.9073028878878386E-3</v>
      </c>
      <c r="AU72" s="258">
        <v>1.3680422679247708E-3</v>
      </c>
      <c r="AV72" s="258">
        <v>2.2779662682541626E-3</v>
      </c>
      <c r="AW72" s="258">
        <v>3.4570659422488853E-3</v>
      </c>
      <c r="AX72" s="258">
        <v>2.2950720628868559E-3</v>
      </c>
      <c r="AY72" s="258">
        <v>1.4568552958775141E-3</v>
      </c>
      <c r="AZ72" s="258">
        <v>5.5998909790203348E-4</v>
      </c>
      <c r="BA72" s="258">
        <v>5.8070556093940608E-4</v>
      </c>
      <c r="BB72" s="258">
        <v>2.3165730652175672E-3</v>
      </c>
      <c r="BC72" s="258">
        <v>1.2707720997341349E-3</v>
      </c>
      <c r="BD72" s="258">
        <v>9.6762026146762737E-4</v>
      </c>
      <c r="BE72" s="258">
        <v>2.2429536673755001E-3</v>
      </c>
      <c r="BF72" s="258">
        <v>5.2443969415856004E-3</v>
      </c>
      <c r="BG72" s="258">
        <v>4.1360629714049758E-3</v>
      </c>
      <c r="BH72" s="258">
        <v>1.5054856656943356E-3</v>
      </c>
      <c r="BI72" s="258">
        <v>1.8941776721433815E-3</v>
      </c>
      <c r="BJ72" s="258">
        <v>1.2598460391694169E-3</v>
      </c>
      <c r="BK72" s="258">
        <v>3.404550327837937E-3</v>
      </c>
      <c r="BL72" s="258">
        <v>1.2781429244868245E-3</v>
      </c>
      <c r="BM72" s="258">
        <v>1.3140037867347065E-3</v>
      </c>
      <c r="BN72" s="258">
        <v>1.0951423557237399E-3</v>
      </c>
      <c r="BO72" s="258">
        <v>1.1207899110515396E-3</v>
      </c>
      <c r="BP72" s="258">
        <v>1.7306834192073635E-2</v>
      </c>
      <c r="BQ72" s="258">
        <v>1.0104371226762687</v>
      </c>
      <c r="BR72" s="258">
        <v>2.9708337256525671E-3</v>
      </c>
      <c r="BS72" s="258">
        <v>5.6853223613416021E-3</v>
      </c>
      <c r="BT72" s="258">
        <v>4.3484670007057384E-3</v>
      </c>
      <c r="BU72" s="258">
        <v>1.4837921129401219E-3</v>
      </c>
      <c r="BV72" s="258">
        <v>2.4404987219047835E-3</v>
      </c>
      <c r="BW72" s="258">
        <v>9.4395855701191462E-4</v>
      </c>
      <c r="BX72" s="258">
        <v>1.3226396782068688E-4</v>
      </c>
      <c r="BY72" s="258">
        <v>2.108431076360075E-3</v>
      </c>
      <c r="BZ72" s="258">
        <v>1.0358746552661053E-3</v>
      </c>
      <c r="CA72" s="258">
        <v>1.3410337478768884E-3</v>
      </c>
      <c r="CB72" s="258">
        <v>4.9981397001253231E-4</v>
      </c>
      <c r="CC72" s="258">
        <v>0</v>
      </c>
      <c r="CD72" s="258">
        <v>8.7558292299090123E-4</v>
      </c>
      <c r="CE72" s="258">
        <v>1.8774903160833198E-3</v>
      </c>
      <c r="CF72" s="258">
        <v>1.4486054940242613E-3</v>
      </c>
      <c r="CG72" s="258">
        <v>1.1758876511754658E-3</v>
      </c>
      <c r="CH72" s="258">
        <v>1.9058095974550133E-3</v>
      </c>
      <c r="CI72" s="258">
        <v>1.9390918231287195E-3</v>
      </c>
      <c r="CJ72" s="258">
        <v>7.3185091156128732E-4</v>
      </c>
      <c r="CK72" s="258">
        <v>1.6341609813878253E-3</v>
      </c>
      <c r="CL72" s="258">
        <v>9.6834810043284092E-4</v>
      </c>
      <c r="CM72" s="258">
        <v>3.0695856810657018E-3</v>
      </c>
      <c r="CN72" s="258">
        <v>3.308311332858545E-3</v>
      </c>
      <c r="CO72" s="258">
        <v>1.5202399757018889E-3</v>
      </c>
      <c r="CP72" s="258">
        <v>2.1243947397122848E-3</v>
      </c>
      <c r="CQ72" s="258">
        <v>6.8451491911895278E-3</v>
      </c>
      <c r="CR72" s="258">
        <v>6.4577291720632323E-3</v>
      </c>
      <c r="CS72" s="258">
        <v>5.2340941007817058E-3</v>
      </c>
      <c r="CT72" s="258">
        <v>1.6001235710713427E-3</v>
      </c>
      <c r="CU72" s="258">
        <v>7.668330322704686E-4</v>
      </c>
      <c r="CV72" s="258">
        <v>5.7321684833290629E-4</v>
      </c>
      <c r="CW72" s="258">
        <v>2.6328512548028406E-3</v>
      </c>
      <c r="CX72" s="258">
        <v>2.7633549745065952E-3</v>
      </c>
      <c r="CY72" s="258">
        <v>1.8673210829782422E-2</v>
      </c>
      <c r="CZ72" s="258">
        <v>1.3939955086517916E-2</v>
      </c>
      <c r="DA72" s="258">
        <v>7.3647473545959729E-3</v>
      </c>
      <c r="DB72" s="258">
        <v>2.5970660536974027E-3</v>
      </c>
      <c r="DC72" s="258">
        <v>2.3279488456952324E-3</v>
      </c>
      <c r="DD72" s="258">
        <v>2.9410654097387894E-3</v>
      </c>
      <c r="DE72" s="258">
        <v>9.2235679914996033E-4</v>
      </c>
      <c r="DF72" s="259">
        <v>8.608550094582623E-4</v>
      </c>
      <c r="DG72" s="272"/>
      <c r="DH72" s="260"/>
      <c r="DI72" s="3"/>
      <c r="DJ72" s="3"/>
      <c r="DK72" s="3"/>
      <c r="DL72" s="3"/>
      <c r="DM72" s="3"/>
      <c r="DN72" s="3"/>
      <c r="DO72" s="3"/>
      <c r="DP72" s="3"/>
      <c r="DQ72" s="3"/>
      <c r="DR72" s="260"/>
      <c r="DS72" s="260"/>
      <c r="DT72" s="260"/>
      <c r="DU72" s="260"/>
      <c r="DV72" s="260"/>
      <c r="DW72" s="260"/>
      <c r="DX72" s="260"/>
      <c r="DY72" s="260"/>
      <c r="DZ72" s="260"/>
      <c r="EA72" s="260"/>
      <c r="EB72" s="260"/>
      <c r="EC72" s="260"/>
      <c r="ED72" s="260"/>
      <c r="EE72" s="260"/>
      <c r="EF72" s="260"/>
      <c r="EG72" s="260"/>
      <c r="EH72" s="260"/>
      <c r="EI72" s="260"/>
      <c r="EJ72" s="260"/>
      <c r="EK72" s="260"/>
      <c r="EL72" s="260"/>
      <c r="EM72" s="260"/>
      <c r="EN72" s="260"/>
      <c r="EO72" s="260"/>
      <c r="EP72" s="260"/>
      <c r="EQ72" s="260"/>
      <c r="ER72" s="260"/>
      <c r="ES72" s="260"/>
      <c r="ET72" s="260"/>
      <c r="EU72" s="260"/>
      <c r="EV72" s="260"/>
      <c r="EW72" s="260"/>
      <c r="EX72" s="260"/>
      <c r="EY72" s="260"/>
      <c r="EZ72" s="260"/>
      <c r="FA72" s="260"/>
      <c r="FB72" s="260"/>
      <c r="FC72" s="260"/>
      <c r="FD72" s="260"/>
      <c r="FE72" s="260"/>
      <c r="FF72" s="260"/>
      <c r="FG72" s="260"/>
      <c r="FH72" s="260"/>
      <c r="FI72" s="260"/>
      <c r="FJ72" s="260"/>
      <c r="FK72" s="260"/>
      <c r="FL72" s="260"/>
      <c r="FM72" s="260"/>
      <c r="FN72" s="260"/>
      <c r="FO72" s="260"/>
    </row>
    <row r="73" spans="1:171" ht="19.899999999999999" customHeight="1">
      <c r="A73" s="261" t="s">
        <v>157</v>
      </c>
      <c r="B73" s="262" t="s">
        <v>22</v>
      </c>
      <c r="C73" s="263">
        <v>1.4805839987372354E-3</v>
      </c>
      <c r="D73" s="258">
        <v>1.9791670007280439E-3</v>
      </c>
      <c r="E73" s="258">
        <v>1.7084889380518402E-3</v>
      </c>
      <c r="F73" s="258">
        <v>4.7142227825215367E-4</v>
      </c>
      <c r="G73" s="258">
        <v>6.8871638702231125E-4</v>
      </c>
      <c r="H73" s="258">
        <v>0</v>
      </c>
      <c r="I73" s="258">
        <v>3.9781477978842279E-3</v>
      </c>
      <c r="J73" s="258">
        <v>2.4094910372096886E-3</v>
      </c>
      <c r="K73" s="258">
        <v>3.0097997044352767E-3</v>
      </c>
      <c r="L73" s="258">
        <v>4.3441248450070097E-4</v>
      </c>
      <c r="M73" s="258">
        <v>0</v>
      </c>
      <c r="N73" s="258">
        <v>4.2307740165928032E-3</v>
      </c>
      <c r="O73" s="258">
        <v>1.4741480745246826E-3</v>
      </c>
      <c r="P73" s="258">
        <v>8.2958403143554369E-4</v>
      </c>
      <c r="Q73" s="258">
        <v>1.1196752267773559E-3</v>
      </c>
      <c r="R73" s="258">
        <v>3.9504132344879532E-3</v>
      </c>
      <c r="S73" s="258">
        <v>2.4702938247902714E-3</v>
      </c>
      <c r="T73" s="258">
        <v>7.6831276463548714E-4</v>
      </c>
      <c r="U73" s="258">
        <v>9.1552775233367818E-3</v>
      </c>
      <c r="V73" s="258">
        <v>5.5596302718685714E-3</v>
      </c>
      <c r="W73" s="258">
        <v>2.3188280388992612E-3</v>
      </c>
      <c r="X73" s="258">
        <v>7.1032522156012027E-3</v>
      </c>
      <c r="Y73" s="258">
        <v>5.1909856402430005E-3</v>
      </c>
      <c r="Z73" s="258">
        <v>6.0764040382876505E-3</v>
      </c>
      <c r="AA73" s="258">
        <v>5.4868053566482751E-3</v>
      </c>
      <c r="AB73" s="258">
        <v>2.29821445423883E-3</v>
      </c>
      <c r="AC73" s="258">
        <v>9.5855378739512556E-4</v>
      </c>
      <c r="AD73" s="258">
        <v>3.6177215536745758E-3</v>
      </c>
      <c r="AE73" s="258">
        <v>1.3885933483880856E-3</v>
      </c>
      <c r="AF73" s="258">
        <v>1.5332172865964969E-3</v>
      </c>
      <c r="AG73" s="258">
        <v>1.0037101008156138E-3</v>
      </c>
      <c r="AH73" s="258">
        <v>2.4078440666199454E-3</v>
      </c>
      <c r="AI73" s="258">
        <v>2.6269085326121062E-3</v>
      </c>
      <c r="AJ73" s="258">
        <v>9.5352152015668024E-4</v>
      </c>
      <c r="AK73" s="258">
        <v>1.8441506862661593E-3</v>
      </c>
      <c r="AL73" s="258">
        <v>1.2058713835568569E-3</v>
      </c>
      <c r="AM73" s="258">
        <v>6.2149002826579021E-3</v>
      </c>
      <c r="AN73" s="258">
        <v>2.4728190840723014E-3</v>
      </c>
      <c r="AO73" s="258">
        <v>2.2440915301112896E-3</v>
      </c>
      <c r="AP73" s="258">
        <v>1.1020017215042973E-3</v>
      </c>
      <c r="AQ73" s="258">
        <v>1.196817502982384E-3</v>
      </c>
      <c r="AR73" s="258">
        <v>1.1554368127843979E-3</v>
      </c>
      <c r="AS73" s="258">
        <v>1.367237825073265E-3</v>
      </c>
      <c r="AT73" s="258">
        <v>1.0036153820811723E-3</v>
      </c>
      <c r="AU73" s="258">
        <v>9.4799955911747914E-4</v>
      </c>
      <c r="AV73" s="258">
        <v>1.4103066530241754E-3</v>
      </c>
      <c r="AW73" s="258">
        <v>1.2158926098064606E-3</v>
      </c>
      <c r="AX73" s="258">
        <v>2.0891203830896601E-3</v>
      </c>
      <c r="AY73" s="258">
        <v>8.2024236996942207E-4</v>
      </c>
      <c r="AZ73" s="258">
        <v>8.390493618382754E-4</v>
      </c>
      <c r="BA73" s="258">
        <v>5.7547437494166504E-4</v>
      </c>
      <c r="BB73" s="258">
        <v>1.4913547335959562E-3</v>
      </c>
      <c r="BC73" s="258">
        <v>6.3967705247172169E-4</v>
      </c>
      <c r="BD73" s="258">
        <v>5.9756555698190807E-4</v>
      </c>
      <c r="BE73" s="258">
        <v>7.2049392968467939E-4</v>
      </c>
      <c r="BF73" s="258">
        <v>7.5942618938936314E-4</v>
      </c>
      <c r="BG73" s="258">
        <v>7.8228891331745304E-4</v>
      </c>
      <c r="BH73" s="258">
        <v>1.7397661915028889E-3</v>
      </c>
      <c r="BI73" s="258">
        <v>3.6564193257303409E-3</v>
      </c>
      <c r="BJ73" s="258">
        <v>1.2522149970907055E-3</v>
      </c>
      <c r="BK73" s="258">
        <v>2.193156546795378E-3</v>
      </c>
      <c r="BL73" s="258">
        <v>1.4816902834804461E-3</v>
      </c>
      <c r="BM73" s="258">
        <v>2.0297193745475914E-3</v>
      </c>
      <c r="BN73" s="258">
        <v>1.6306514995200964E-3</v>
      </c>
      <c r="BO73" s="258">
        <v>2.0351068577240728E-3</v>
      </c>
      <c r="BP73" s="258">
        <v>1.0241293439076757E-3</v>
      </c>
      <c r="BQ73" s="258">
        <v>3.9518765902439457E-3</v>
      </c>
      <c r="BR73" s="258">
        <v>1.0891941365709461</v>
      </c>
      <c r="BS73" s="258">
        <v>1.2246980368922128E-2</v>
      </c>
      <c r="BT73" s="258">
        <v>3.5725375433994767E-3</v>
      </c>
      <c r="BU73" s="258">
        <v>1.8932586776008379E-3</v>
      </c>
      <c r="BV73" s="258">
        <v>2.4491702472509086E-3</v>
      </c>
      <c r="BW73" s="258">
        <v>9.3701622376037551E-4</v>
      </c>
      <c r="BX73" s="258">
        <v>1.6926667172491896E-4</v>
      </c>
      <c r="BY73" s="258">
        <v>9.9149178275088849E-3</v>
      </c>
      <c r="BZ73" s="258">
        <v>2.278215437301855E-3</v>
      </c>
      <c r="CA73" s="258">
        <v>1.3765009890469998E-2</v>
      </c>
      <c r="CB73" s="258">
        <v>9.8205392663272247E-4</v>
      </c>
      <c r="CC73" s="258">
        <v>0</v>
      </c>
      <c r="CD73" s="258">
        <v>1.4454161049763502E-3</v>
      </c>
      <c r="CE73" s="258">
        <v>2.7259786103674901E-3</v>
      </c>
      <c r="CF73" s="258">
        <v>6.1789062863346397E-3</v>
      </c>
      <c r="CG73" s="258">
        <v>1.0269904868736059E-3</v>
      </c>
      <c r="CH73" s="258">
        <v>6.748829604643041E-3</v>
      </c>
      <c r="CI73" s="258">
        <v>1.5144478825782374E-3</v>
      </c>
      <c r="CJ73" s="258">
        <v>6.7410886316753992E-4</v>
      </c>
      <c r="CK73" s="258">
        <v>2.1334542993672123E-3</v>
      </c>
      <c r="CL73" s="258">
        <v>1.7640739844435253E-3</v>
      </c>
      <c r="CM73" s="258">
        <v>4.9116434503161882E-3</v>
      </c>
      <c r="CN73" s="258">
        <v>9.1125079772532373E-3</v>
      </c>
      <c r="CO73" s="258">
        <v>1.000165331009153E-2</v>
      </c>
      <c r="CP73" s="258">
        <v>4.4894281490503625E-3</v>
      </c>
      <c r="CQ73" s="258">
        <v>5.1186363156350955E-3</v>
      </c>
      <c r="CR73" s="258">
        <v>5.666799215344547E-3</v>
      </c>
      <c r="CS73" s="258">
        <v>9.3210387710544775E-3</v>
      </c>
      <c r="CT73" s="258">
        <v>2.8872426176031339E-3</v>
      </c>
      <c r="CU73" s="258">
        <v>9.7043744851732516E-4</v>
      </c>
      <c r="CV73" s="258">
        <v>6.4485196456055653E-4</v>
      </c>
      <c r="CW73" s="258">
        <v>1.4497910122248921E-3</v>
      </c>
      <c r="CX73" s="258">
        <v>1.3950857927946796E-3</v>
      </c>
      <c r="CY73" s="258">
        <v>1.5379737866326184E-2</v>
      </c>
      <c r="CZ73" s="258">
        <v>1.0233273439707339E-2</v>
      </c>
      <c r="DA73" s="258">
        <v>1.5940321773794206E-2</v>
      </c>
      <c r="DB73" s="258">
        <v>6.811000390786629E-3</v>
      </c>
      <c r="DC73" s="258">
        <v>2.0102525478112483E-3</v>
      </c>
      <c r="DD73" s="258">
        <v>5.7981416966467747E-3</v>
      </c>
      <c r="DE73" s="258">
        <v>9.1331581190902346E-4</v>
      </c>
      <c r="DF73" s="259">
        <v>1.9801210846750695E-3</v>
      </c>
      <c r="DG73" s="272"/>
      <c r="DH73" s="260"/>
      <c r="DI73" s="3"/>
      <c r="DJ73" s="3"/>
      <c r="DK73" s="3"/>
      <c r="DL73" s="3"/>
      <c r="DM73" s="3"/>
      <c r="DN73" s="3"/>
      <c r="DO73" s="3"/>
      <c r="DP73" s="3"/>
      <c r="DQ73" s="3"/>
      <c r="DR73" s="260"/>
      <c r="DS73" s="260"/>
      <c r="DT73" s="260"/>
      <c r="DU73" s="260"/>
      <c r="DV73" s="260"/>
      <c r="DW73" s="260"/>
      <c r="DX73" s="260"/>
      <c r="DY73" s="260"/>
      <c r="DZ73" s="260"/>
      <c r="EA73" s="260"/>
      <c r="EB73" s="260"/>
      <c r="EC73" s="260"/>
      <c r="ED73" s="260"/>
      <c r="EE73" s="260"/>
      <c r="EF73" s="260"/>
      <c r="EG73" s="260"/>
      <c r="EH73" s="260"/>
      <c r="EI73" s="260"/>
      <c r="EJ73" s="260"/>
      <c r="EK73" s="260"/>
      <c r="EL73" s="260"/>
      <c r="EM73" s="260"/>
      <c r="EN73" s="260"/>
      <c r="EO73" s="260"/>
      <c r="EP73" s="260"/>
      <c r="EQ73" s="260"/>
      <c r="ER73" s="260"/>
      <c r="ES73" s="260"/>
      <c r="ET73" s="260"/>
      <c r="EU73" s="260"/>
      <c r="EV73" s="260"/>
      <c r="EW73" s="260"/>
      <c r="EX73" s="260"/>
      <c r="EY73" s="260"/>
      <c r="EZ73" s="260"/>
      <c r="FA73" s="260"/>
      <c r="FB73" s="260"/>
      <c r="FC73" s="260"/>
      <c r="FD73" s="260"/>
      <c r="FE73" s="260"/>
      <c r="FF73" s="260"/>
      <c r="FG73" s="260"/>
      <c r="FH73" s="260"/>
      <c r="FI73" s="260"/>
      <c r="FJ73" s="260"/>
      <c r="FK73" s="260"/>
      <c r="FL73" s="260"/>
      <c r="FM73" s="260"/>
      <c r="FN73" s="260"/>
      <c r="FO73" s="260"/>
    </row>
    <row r="74" spans="1:171" ht="19.899999999999999" customHeight="1">
      <c r="A74" s="261" t="s">
        <v>156</v>
      </c>
      <c r="B74" s="262" t="s">
        <v>23</v>
      </c>
      <c r="C74" s="263">
        <v>7.5935451489515023E-4</v>
      </c>
      <c r="D74" s="258">
        <v>1.0857752780961485E-3</v>
      </c>
      <c r="E74" s="258">
        <v>1.8828809456269092E-3</v>
      </c>
      <c r="F74" s="258">
        <v>4.2481421086378415E-4</v>
      </c>
      <c r="G74" s="258">
        <v>4.1868558449088507E-4</v>
      </c>
      <c r="H74" s="258">
        <v>0</v>
      </c>
      <c r="I74" s="258">
        <v>2.0497834749019211E-3</v>
      </c>
      <c r="J74" s="258">
        <v>1.6406154072562845E-3</v>
      </c>
      <c r="K74" s="258">
        <v>1.4685012466468448E-3</v>
      </c>
      <c r="L74" s="258">
        <v>4.6741059049123742E-4</v>
      </c>
      <c r="M74" s="258">
        <v>0</v>
      </c>
      <c r="N74" s="258">
        <v>1.1367139425355467E-3</v>
      </c>
      <c r="O74" s="258">
        <v>8.7144599197651925E-4</v>
      </c>
      <c r="P74" s="258">
        <v>7.0605950229436776E-4</v>
      </c>
      <c r="Q74" s="258">
        <v>7.9646748663546253E-4</v>
      </c>
      <c r="R74" s="258">
        <v>2.4625087173480173E-3</v>
      </c>
      <c r="S74" s="258">
        <v>1.4497100149658334E-3</v>
      </c>
      <c r="T74" s="258">
        <v>1.3076395333146459E-3</v>
      </c>
      <c r="U74" s="258">
        <v>1.0154427029544166E-2</v>
      </c>
      <c r="V74" s="258">
        <v>9.9030623626659604E-3</v>
      </c>
      <c r="W74" s="258">
        <v>2.2829666645602688E-3</v>
      </c>
      <c r="X74" s="258">
        <v>5.3468569296865366E-3</v>
      </c>
      <c r="Y74" s="258">
        <v>2.2208548202008126E-3</v>
      </c>
      <c r="Z74" s="258">
        <v>6.4771571345793692E-3</v>
      </c>
      <c r="AA74" s="258">
        <v>3.8350378726686564E-3</v>
      </c>
      <c r="AB74" s="258">
        <v>3.0108014725402409E-3</v>
      </c>
      <c r="AC74" s="258">
        <v>1.8723909638636692E-4</v>
      </c>
      <c r="AD74" s="258">
        <v>6.2529207085586258E-4</v>
      </c>
      <c r="AE74" s="258">
        <v>8.8836813672102681E-4</v>
      </c>
      <c r="AF74" s="258">
        <v>1.2306307139316156E-3</v>
      </c>
      <c r="AG74" s="258">
        <v>8.9670845715811103E-4</v>
      </c>
      <c r="AH74" s="258">
        <v>2.849822857907127E-3</v>
      </c>
      <c r="AI74" s="258">
        <v>5.7325223265969165E-3</v>
      </c>
      <c r="AJ74" s="258">
        <v>1.0246961406432918E-3</v>
      </c>
      <c r="AK74" s="258">
        <v>4.140109907824624E-3</v>
      </c>
      <c r="AL74" s="258">
        <v>1.6312484009604266E-3</v>
      </c>
      <c r="AM74" s="258">
        <v>1.6112713873354942E-3</v>
      </c>
      <c r="AN74" s="258">
        <v>2.7604533572120073E-3</v>
      </c>
      <c r="AO74" s="258">
        <v>8.326098368513959E-4</v>
      </c>
      <c r="AP74" s="258">
        <v>8.9240972625329908E-4</v>
      </c>
      <c r="AQ74" s="258">
        <v>1.1324279486257076E-3</v>
      </c>
      <c r="AR74" s="258">
        <v>6.9614452179220796E-4</v>
      </c>
      <c r="AS74" s="258">
        <v>7.6371068805649884E-4</v>
      </c>
      <c r="AT74" s="258">
        <v>7.8395911867497055E-4</v>
      </c>
      <c r="AU74" s="258">
        <v>5.147007715041983E-4</v>
      </c>
      <c r="AV74" s="258">
        <v>1.5865738086058483E-3</v>
      </c>
      <c r="AW74" s="258">
        <v>1.7830257125992608E-3</v>
      </c>
      <c r="AX74" s="258">
        <v>2.2007927305410587E-3</v>
      </c>
      <c r="AY74" s="258">
        <v>7.0838348993375918E-4</v>
      </c>
      <c r="AZ74" s="258">
        <v>4.0602066101255718E-4</v>
      </c>
      <c r="BA74" s="258">
        <v>4.2596100735784077E-4</v>
      </c>
      <c r="BB74" s="258">
        <v>1.4643015033067031E-3</v>
      </c>
      <c r="BC74" s="258">
        <v>7.2903843908972009E-4</v>
      </c>
      <c r="BD74" s="258">
        <v>8.1574861269733637E-4</v>
      </c>
      <c r="BE74" s="258">
        <v>3.8825809514118551E-4</v>
      </c>
      <c r="BF74" s="258">
        <v>4.565476542801347E-4</v>
      </c>
      <c r="BG74" s="258">
        <v>5.5096400143344411E-4</v>
      </c>
      <c r="BH74" s="258">
        <v>1.9864215639917525E-3</v>
      </c>
      <c r="BI74" s="258">
        <v>9.9776714016208464E-3</v>
      </c>
      <c r="BJ74" s="258">
        <v>7.3418938168503482E-4</v>
      </c>
      <c r="BK74" s="258">
        <v>1.8030818780817885E-3</v>
      </c>
      <c r="BL74" s="258">
        <v>1.4103530252573869E-3</v>
      </c>
      <c r="BM74" s="258">
        <v>1.2529132018978077E-3</v>
      </c>
      <c r="BN74" s="258">
        <v>4.8746215656406914E-3</v>
      </c>
      <c r="BO74" s="258">
        <v>6.4226083224502555E-3</v>
      </c>
      <c r="BP74" s="258">
        <v>1.7310515853811048E-2</v>
      </c>
      <c r="BQ74" s="258">
        <v>3.4133735232240708E-3</v>
      </c>
      <c r="BR74" s="258">
        <v>4.0784049126254395E-3</v>
      </c>
      <c r="BS74" s="258">
        <v>1.0026417939023999</v>
      </c>
      <c r="BT74" s="258">
        <v>2.0831825409906518E-3</v>
      </c>
      <c r="BU74" s="258">
        <v>4.7325362799107177E-3</v>
      </c>
      <c r="BV74" s="258">
        <v>9.2232270115491499E-4</v>
      </c>
      <c r="BW74" s="258">
        <v>6.7611699233552261E-4</v>
      </c>
      <c r="BX74" s="258">
        <v>2.4581810911435099E-4</v>
      </c>
      <c r="BY74" s="258">
        <v>3.9460054433210628E-2</v>
      </c>
      <c r="BZ74" s="258">
        <v>3.4085459458858074E-3</v>
      </c>
      <c r="CA74" s="258">
        <v>2.2913538993886303E-3</v>
      </c>
      <c r="CB74" s="258">
        <v>3.5690911643227533E-3</v>
      </c>
      <c r="CC74" s="258">
        <v>0</v>
      </c>
      <c r="CD74" s="258">
        <v>3.8372882796770384E-3</v>
      </c>
      <c r="CE74" s="258">
        <v>4.0193528990654969E-3</v>
      </c>
      <c r="CF74" s="258">
        <v>1.4175337816610969E-2</v>
      </c>
      <c r="CG74" s="258">
        <v>2.1237218438642748E-3</v>
      </c>
      <c r="CH74" s="258">
        <v>1.4504959071746721E-2</v>
      </c>
      <c r="CI74" s="258">
        <v>5.1580825906837775E-3</v>
      </c>
      <c r="CJ74" s="258">
        <v>7.0956382319848049E-4</v>
      </c>
      <c r="CK74" s="258">
        <v>4.3009730759853452E-3</v>
      </c>
      <c r="CL74" s="258">
        <v>2.8390307308692681E-3</v>
      </c>
      <c r="CM74" s="258">
        <v>2.6097711668380874E-2</v>
      </c>
      <c r="CN74" s="258">
        <v>8.0542253069204803E-3</v>
      </c>
      <c r="CO74" s="258">
        <v>4.6454820630910682E-3</v>
      </c>
      <c r="CP74" s="258">
        <v>4.4794981633495684E-3</v>
      </c>
      <c r="CQ74" s="258">
        <v>1.7097446311332871E-2</v>
      </c>
      <c r="CR74" s="258">
        <v>4.898322647140475E-3</v>
      </c>
      <c r="CS74" s="258">
        <v>4.6688940997855278E-3</v>
      </c>
      <c r="CT74" s="258">
        <v>8.1446715434557336E-4</v>
      </c>
      <c r="CU74" s="258">
        <v>1.189736509214129E-3</v>
      </c>
      <c r="CV74" s="258">
        <v>1.0200061855378485E-3</v>
      </c>
      <c r="CW74" s="258">
        <v>2.5099846791570507E-3</v>
      </c>
      <c r="CX74" s="258">
        <v>1.5847055008180167E-3</v>
      </c>
      <c r="CY74" s="258">
        <v>4.7265553111392335E-2</v>
      </c>
      <c r="CZ74" s="258">
        <v>1.7705223695196906E-2</v>
      </c>
      <c r="DA74" s="258">
        <v>9.3634650798050823E-3</v>
      </c>
      <c r="DB74" s="258">
        <v>1.5393986674496237E-2</v>
      </c>
      <c r="DC74" s="258">
        <v>7.5206742682398038E-4</v>
      </c>
      <c r="DD74" s="258">
        <v>1.0801327001886759E-2</v>
      </c>
      <c r="DE74" s="258">
        <v>6.3926489112917464E-4</v>
      </c>
      <c r="DF74" s="259">
        <v>1.3454430406529567E-2</v>
      </c>
      <c r="DG74" s="272"/>
      <c r="DH74" s="260"/>
      <c r="DI74" s="3"/>
      <c r="DJ74" s="3"/>
      <c r="DK74" s="3"/>
      <c r="DL74" s="3"/>
      <c r="DM74" s="3"/>
      <c r="DN74" s="3"/>
      <c r="DO74" s="3"/>
      <c r="DP74" s="3"/>
      <c r="DQ74" s="3"/>
      <c r="DR74" s="260"/>
      <c r="DS74" s="260"/>
      <c r="DT74" s="260"/>
      <c r="DU74" s="260"/>
      <c r="DV74" s="260"/>
      <c r="DW74" s="260"/>
      <c r="DX74" s="260"/>
      <c r="DY74" s="260"/>
      <c r="DZ74" s="260"/>
      <c r="EA74" s="260"/>
      <c r="EB74" s="260"/>
      <c r="EC74" s="260"/>
      <c r="ED74" s="260"/>
      <c r="EE74" s="260"/>
      <c r="EF74" s="260"/>
      <c r="EG74" s="260"/>
      <c r="EH74" s="260"/>
      <c r="EI74" s="260"/>
      <c r="EJ74" s="260"/>
      <c r="EK74" s="260"/>
      <c r="EL74" s="260"/>
      <c r="EM74" s="260"/>
      <c r="EN74" s="260"/>
      <c r="EO74" s="260"/>
      <c r="EP74" s="260"/>
      <c r="EQ74" s="260"/>
      <c r="ER74" s="260"/>
      <c r="ES74" s="260"/>
      <c r="ET74" s="260"/>
      <c r="EU74" s="260"/>
      <c r="EV74" s="260"/>
      <c r="EW74" s="260"/>
      <c r="EX74" s="260"/>
      <c r="EY74" s="260"/>
      <c r="EZ74" s="260"/>
      <c r="FA74" s="260"/>
      <c r="FB74" s="260"/>
      <c r="FC74" s="260"/>
      <c r="FD74" s="260"/>
      <c r="FE74" s="260"/>
      <c r="FF74" s="260"/>
      <c r="FG74" s="260"/>
      <c r="FH74" s="260"/>
      <c r="FI74" s="260"/>
      <c r="FJ74" s="260"/>
      <c r="FK74" s="260"/>
      <c r="FL74" s="260"/>
      <c r="FM74" s="260"/>
      <c r="FN74" s="260"/>
      <c r="FO74" s="260"/>
    </row>
    <row r="75" spans="1:171" ht="19.899999999999999" customHeight="1">
      <c r="A75" s="261" t="s">
        <v>155</v>
      </c>
      <c r="B75" s="262" t="s">
        <v>24</v>
      </c>
      <c r="C75" s="263">
        <v>4.3960311158732668E-2</v>
      </c>
      <c r="D75" s="258">
        <v>2.3087655185375314E-2</v>
      </c>
      <c r="E75" s="258">
        <v>2.3947541809157688E-2</v>
      </c>
      <c r="F75" s="258">
        <v>1.3740527672241615E-2</v>
      </c>
      <c r="G75" s="258">
        <v>2.052552183061759E-2</v>
      </c>
      <c r="H75" s="258">
        <v>0</v>
      </c>
      <c r="I75" s="258">
        <v>1.9396640281397141E-2</v>
      </c>
      <c r="J75" s="258">
        <v>3.6699036264083211E-2</v>
      </c>
      <c r="K75" s="258">
        <v>2.4623042766168259E-2</v>
      </c>
      <c r="L75" s="258">
        <v>3.3163967458191224E-2</v>
      </c>
      <c r="M75" s="258">
        <v>0</v>
      </c>
      <c r="N75" s="258">
        <v>3.9784829476160827E-2</v>
      </c>
      <c r="O75" s="258">
        <v>4.094932711870005E-2</v>
      </c>
      <c r="P75" s="258">
        <v>2.6046573284687451E-2</v>
      </c>
      <c r="Q75" s="258">
        <v>3.4108922555707993E-2</v>
      </c>
      <c r="R75" s="258">
        <v>6.2370238987532613E-2</v>
      </c>
      <c r="S75" s="258">
        <v>4.2871775631813457E-2</v>
      </c>
      <c r="T75" s="258">
        <v>2.4928678934568429E-2</v>
      </c>
      <c r="U75" s="258">
        <v>1.4523373970710598E-2</v>
      </c>
      <c r="V75" s="258">
        <v>1.5160882900365715E-2</v>
      </c>
      <c r="W75" s="258">
        <v>5.1534416351086496E-3</v>
      </c>
      <c r="X75" s="258">
        <v>1.6873955024312864E-2</v>
      </c>
      <c r="Y75" s="258">
        <v>1.5055303088978397E-2</v>
      </c>
      <c r="Z75" s="258">
        <v>2.6276230588539673E-2</v>
      </c>
      <c r="AA75" s="258">
        <v>3.0613818065478415E-2</v>
      </c>
      <c r="AB75" s="258">
        <v>2.7397475275599052E-2</v>
      </c>
      <c r="AC75" s="258">
        <v>3.3575810574322921E-3</v>
      </c>
      <c r="AD75" s="258">
        <v>9.2482974015704773E-3</v>
      </c>
      <c r="AE75" s="258">
        <v>3.0294921188324463E-2</v>
      </c>
      <c r="AF75" s="258">
        <v>2.5833564770853943E-2</v>
      </c>
      <c r="AG75" s="258">
        <v>3.981453879749243E-2</v>
      </c>
      <c r="AH75" s="258">
        <v>2.1737283236471346E-2</v>
      </c>
      <c r="AI75" s="258">
        <v>2.2975044916144088E-2</v>
      </c>
      <c r="AJ75" s="258">
        <v>1.6206828969520599E-2</v>
      </c>
      <c r="AK75" s="258">
        <v>2.8459673919127907E-2</v>
      </c>
      <c r="AL75" s="258">
        <v>1.0807977108819299E-2</v>
      </c>
      <c r="AM75" s="258">
        <v>1.1178397962876223E-2</v>
      </c>
      <c r="AN75" s="258">
        <v>2.0453552147217006E-2</v>
      </c>
      <c r="AO75" s="258">
        <v>2.3322192888024496E-2</v>
      </c>
      <c r="AP75" s="258">
        <v>4.1349073194452777E-3</v>
      </c>
      <c r="AQ75" s="258">
        <v>1.8568001046844085E-2</v>
      </c>
      <c r="AR75" s="258">
        <v>1.7300139965462098E-2</v>
      </c>
      <c r="AS75" s="258">
        <v>1.6981825201830846E-2</v>
      </c>
      <c r="AT75" s="258">
        <v>2.0434430826198557E-2</v>
      </c>
      <c r="AU75" s="258">
        <v>2.0253740629077088E-2</v>
      </c>
      <c r="AV75" s="258">
        <v>2.8997743729923708E-2</v>
      </c>
      <c r="AW75" s="258">
        <v>2.549674510975115E-2</v>
      </c>
      <c r="AX75" s="258">
        <v>2.2619331652268808E-2</v>
      </c>
      <c r="AY75" s="258">
        <v>2.5941552376607762E-2</v>
      </c>
      <c r="AZ75" s="258">
        <v>2.7514830381002865E-2</v>
      </c>
      <c r="BA75" s="258">
        <v>2.1477754548645121E-2</v>
      </c>
      <c r="BB75" s="258">
        <v>3.0305571044042145E-2</v>
      </c>
      <c r="BC75" s="258">
        <v>2.4988315540859726E-2</v>
      </c>
      <c r="BD75" s="258">
        <v>2.321086523255431E-2</v>
      </c>
      <c r="BE75" s="258">
        <v>1.4581417396175475E-2</v>
      </c>
      <c r="BF75" s="258">
        <v>1.1154236992522578E-2</v>
      </c>
      <c r="BG75" s="258">
        <v>3.0197198769865003E-2</v>
      </c>
      <c r="BH75" s="258">
        <v>3.294310240921379E-2</v>
      </c>
      <c r="BI75" s="258">
        <v>2.9913097669797363E-2</v>
      </c>
      <c r="BJ75" s="258">
        <v>3.460622294429145E-2</v>
      </c>
      <c r="BK75" s="258">
        <v>6.9777540618389594E-3</v>
      </c>
      <c r="BL75" s="258">
        <v>2.8982654765384926E-2</v>
      </c>
      <c r="BM75" s="258">
        <v>3.3178480139219278E-2</v>
      </c>
      <c r="BN75" s="258">
        <v>2.2526677605271338E-2</v>
      </c>
      <c r="BO75" s="258">
        <v>2.105246907362867E-2</v>
      </c>
      <c r="BP75" s="258">
        <v>5.6635337580180755E-3</v>
      </c>
      <c r="BQ75" s="258">
        <v>7.8945509409547657E-3</v>
      </c>
      <c r="BR75" s="258">
        <v>1.4768816051103285E-2</v>
      </c>
      <c r="BS75" s="258">
        <v>1.535168961896779E-2</v>
      </c>
      <c r="BT75" s="258">
        <v>1.0069214060947886</v>
      </c>
      <c r="BU75" s="258">
        <v>4.9995953819037724E-3</v>
      </c>
      <c r="BV75" s="258">
        <v>2.3091790219532909E-3</v>
      </c>
      <c r="BW75" s="258">
        <v>3.8648465506051772E-3</v>
      </c>
      <c r="BX75" s="258">
        <v>1.1638781235944794E-3</v>
      </c>
      <c r="BY75" s="258">
        <v>4.7401511174782144E-3</v>
      </c>
      <c r="BZ75" s="258">
        <v>8.264566040636195E-3</v>
      </c>
      <c r="CA75" s="258">
        <v>5.2216646692947351E-2</v>
      </c>
      <c r="CB75" s="258">
        <v>3.5714338613235322E-3</v>
      </c>
      <c r="CC75" s="258">
        <v>0</v>
      </c>
      <c r="CD75" s="258">
        <v>6.3062449344087699E-3</v>
      </c>
      <c r="CE75" s="258">
        <v>6.7707841929217933E-3</v>
      </c>
      <c r="CF75" s="258">
        <v>1.1404569890053598E-2</v>
      </c>
      <c r="CG75" s="258">
        <v>3.4599397552064841E-3</v>
      </c>
      <c r="CH75" s="258">
        <v>5.4323085576391513E-3</v>
      </c>
      <c r="CI75" s="258">
        <v>5.4015092456470076E-3</v>
      </c>
      <c r="CJ75" s="258">
        <v>7.294542358190278E-3</v>
      </c>
      <c r="CK75" s="258">
        <v>5.0436151714050963E-3</v>
      </c>
      <c r="CL75" s="258">
        <v>1.1228937600458688E-2</v>
      </c>
      <c r="CM75" s="258">
        <v>7.4543067735589556E-3</v>
      </c>
      <c r="CN75" s="258">
        <v>7.0568504626693559E-3</v>
      </c>
      <c r="CO75" s="258">
        <v>2.0491976143773259E-2</v>
      </c>
      <c r="CP75" s="258">
        <v>2.9538095223832921E-2</v>
      </c>
      <c r="CQ75" s="258">
        <v>1.849325242336931E-2</v>
      </c>
      <c r="CR75" s="258">
        <v>1.7160158558092647E-2</v>
      </c>
      <c r="CS75" s="258">
        <v>1.3025019429063067E-2</v>
      </c>
      <c r="CT75" s="258">
        <v>1.9433440064280633E-2</v>
      </c>
      <c r="CU75" s="258">
        <v>1.1935728741245455E-2</v>
      </c>
      <c r="CV75" s="258">
        <v>4.6392711883785171E-3</v>
      </c>
      <c r="CW75" s="258">
        <v>3.7792462697387431E-2</v>
      </c>
      <c r="CX75" s="258">
        <v>7.0067945710922301E-3</v>
      </c>
      <c r="CY75" s="258">
        <v>3.5438333503674382E-2</v>
      </c>
      <c r="CZ75" s="258">
        <v>5.3605741757336865E-2</v>
      </c>
      <c r="DA75" s="258">
        <v>2.2560158607141636E-2</v>
      </c>
      <c r="DB75" s="258">
        <v>1.3603203731950135E-2</v>
      </c>
      <c r="DC75" s="258">
        <v>1.6730242539863219E-2</v>
      </c>
      <c r="DD75" s="258">
        <v>1.2635859196192242E-2</v>
      </c>
      <c r="DE75" s="258">
        <v>0.12493019120079107</v>
      </c>
      <c r="DF75" s="259">
        <v>4.5841121416053078E-3</v>
      </c>
      <c r="DG75" s="272"/>
      <c r="DH75" s="260"/>
      <c r="DI75" s="3"/>
      <c r="DJ75" s="3"/>
      <c r="DK75" s="3"/>
      <c r="DL75" s="3"/>
      <c r="DM75" s="3"/>
      <c r="DN75" s="3"/>
      <c r="DO75" s="3"/>
      <c r="DP75" s="3"/>
      <c r="DQ75" s="3"/>
      <c r="DR75" s="260"/>
      <c r="DS75" s="260"/>
      <c r="DT75" s="260"/>
      <c r="DU75" s="260"/>
      <c r="DV75" s="260"/>
      <c r="DW75" s="260"/>
      <c r="DX75" s="260"/>
      <c r="DY75" s="260"/>
      <c r="DZ75" s="260"/>
      <c r="EA75" s="260"/>
      <c r="EB75" s="260"/>
      <c r="EC75" s="260"/>
      <c r="ED75" s="260"/>
      <c r="EE75" s="260"/>
      <c r="EF75" s="260"/>
      <c r="EG75" s="260"/>
      <c r="EH75" s="260"/>
      <c r="EI75" s="260"/>
      <c r="EJ75" s="260"/>
      <c r="EK75" s="260"/>
      <c r="EL75" s="260"/>
      <c r="EM75" s="260"/>
      <c r="EN75" s="260"/>
      <c r="EO75" s="260"/>
      <c r="EP75" s="260"/>
      <c r="EQ75" s="260"/>
      <c r="ER75" s="260"/>
      <c r="ES75" s="260"/>
      <c r="ET75" s="260"/>
      <c r="EU75" s="260"/>
      <c r="EV75" s="260"/>
      <c r="EW75" s="260"/>
      <c r="EX75" s="260"/>
      <c r="EY75" s="260"/>
      <c r="EZ75" s="260"/>
      <c r="FA75" s="260"/>
      <c r="FB75" s="260"/>
      <c r="FC75" s="260"/>
      <c r="FD75" s="260"/>
      <c r="FE75" s="260"/>
      <c r="FF75" s="260"/>
      <c r="FG75" s="260"/>
      <c r="FH75" s="260"/>
      <c r="FI75" s="260"/>
      <c r="FJ75" s="260"/>
      <c r="FK75" s="260"/>
      <c r="FL75" s="260"/>
      <c r="FM75" s="260"/>
      <c r="FN75" s="260"/>
      <c r="FO75" s="260"/>
    </row>
    <row r="76" spans="1:171" ht="19.899999999999999" customHeight="1">
      <c r="A76" s="261" t="s">
        <v>154</v>
      </c>
      <c r="B76" s="262" t="s">
        <v>25</v>
      </c>
      <c r="C76" s="263">
        <v>7.1977071017138789E-3</v>
      </c>
      <c r="D76" s="258">
        <v>5.3504443125558538E-3</v>
      </c>
      <c r="E76" s="258">
        <v>1.0711889440062084E-2</v>
      </c>
      <c r="F76" s="258">
        <v>9.7490892286599615E-3</v>
      </c>
      <c r="G76" s="258">
        <v>8.4954374829171609E-3</v>
      </c>
      <c r="H76" s="258">
        <v>0</v>
      </c>
      <c r="I76" s="258">
        <v>4.949344135841835E-2</v>
      </c>
      <c r="J76" s="258">
        <v>5.4157836176712531E-3</v>
      </c>
      <c r="K76" s="258">
        <v>1.2312981271755587E-2</v>
      </c>
      <c r="L76" s="258">
        <v>4.1169686585735121E-3</v>
      </c>
      <c r="M76" s="258">
        <v>0</v>
      </c>
      <c r="N76" s="258">
        <v>1.4749770817801476E-2</v>
      </c>
      <c r="O76" s="258">
        <v>1.2532047695307762E-2</v>
      </c>
      <c r="P76" s="258">
        <v>6.0988294499445539E-3</v>
      </c>
      <c r="Q76" s="258">
        <v>1.1309550199017413E-2</v>
      </c>
      <c r="R76" s="258">
        <v>9.8829701865935943E-3</v>
      </c>
      <c r="S76" s="258">
        <v>8.7602539387572915E-3</v>
      </c>
      <c r="T76" s="258">
        <v>9.2589059734475582E-3</v>
      </c>
      <c r="U76" s="258">
        <v>1.1162736659776176E-2</v>
      </c>
      <c r="V76" s="258">
        <v>9.3340266983065294E-3</v>
      </c>
      <c r="W76" s="258">
        <v>5.3813424681675333E-3</v>
      </c>
      <c r="X76" s="258">
        <v>9.8965436223371079E-3</v>
      </c>
      <c r="Y76" s="258">
        <v>7.1456002613324351E-3</v>
      </c>
      <c r="Z76" s="258">
        <v>6.2829661777652679E-3</v>
      </c>
      <c r="AA76" s="258">
        <v>8.3076559633342723E-3</v>
      </c>
      <c r="AB76" s="258">
        <v>6.634722024967254E-3</v>
      </c>
      <c r="AC76" s="258">
        <v>3.0081221397581211E-3</v>
      </c>
      <c r="AD76" s="258">
        <v>3.7818621866446828E-3</v>
      </c>
      <c r="AE76" s="258">
        <v>4.7873256428465133E-3</v>
      </c>
      <c r="AF76" s="258">
        <v>7.572625586112664E-3</v>
      </c>
      <c r="AG76" s="258">
        <v>6.0103635721193375E-3</v>
      </c>
      <c r="AH76" s="258">
        <v>9.2047386214005565E-3</v>
      </c>
      <c r="AI76" s="258">
        <v>1.1295044935838579E-2</v>
      </c>
      <c r="AJ76" s="258">
        <v>1.0673605027319887E-2</v>
      </c>
      <c r="AK76" s="258">
        <v>1.041414634426981E-2</v>
      </c>
      <c r="AL76" s="258">
        <v>6.0578078650409956E-3</v>
      </c>
      <c r="AM76" s="258">
        <v>7.4068228007699542E-3</v>
      </c>
      <c r="AN76" s="258">
        <v>1.0278452954338407E-2</v>
      </c>
      <c r="AO76" s="258">
        <v>7.4611346344010451E-3</v>
      </c>
      <c r="AP76" s="258">
        <v>6.5931187480103137E-3</v>
      </c>
      <c r="AQ76" s="258">
        <v>8.4435506633344596E-3</v>
      </c>
      <c r="AR76" s="258">
        <v>1.1044780027471522E-2</v>
      </c>
      <c r="AS76" s="258">
        <v>9.5925097771274032E-3</v>
      </c>
      <c r="AT76" s="258">
        <v>5.5867872728576273E-3</v>
      </c>
      <c r="AU76" s="258">
        <v>6.731184186179553E-3</v>
      </c>
      <c r="AV76" s="258">
        <v>1.1036762522911759E-2</v>
      </c>
      <c r="AW76" s="258">
        <v>5.2172170892347269E-3</v>
      </c>
      <c r="AX76" s="258">
        <v>6.4812175095966366E-3</v>
      </c>
      <c r="AY76" s="258">
        <v>6.2266227453727152E-3</v>
      </c>
      <c r="AZ76" s="258">
        <v>5.8515305240769006E-3</v>
      </c>
      <c r="BA76" s="258">
        <v>5.816812538850023E-3</v>
      </c>
      <c r="BB76" s="258">
        <v>7.4544737464426547E-3</v>
      </c>
      <c r="BC76" s="258">
        <v>6.5993608801738811E-3</v>
      </c>
      <c r="BD76" s="258">
        <v>7.9578678308988415E-3</v>
      </c>
      <c r="BE76" s="258">
        <v>4.5053598673485242E-3</v>
      </c>
      <c r="BF76" s="258">
        <v>3.802141573158258E-3</v>
      </c>
      <c r="BG76" s="258">
        <v>4.6867155706510873E-3</v>
      </c>
      <c r="BH76" s="258">
        <v>1.2393291455499894E-2</v>
      </c>
      <c r="BI76" s="258">
        <v>1.0735976806884456E-2</v>
      </c>
      <c r="BJ76" s="258">
        <v>2.2928426756656357E-2</v>
      </c>
      <c r="BK76" s="258">
        <v>8.2850320025703202E-3</v>
      </c>
      <c r="BL76" s="258">
        <v>1.0084601266310918E-2</v>
      </c>
      <c r="BM76" s="258">
        <v>6.4548823598185798E-3</v>
      </c>
      <c r="BN76" s="258">
        <v>1.3091460482385218E-2</v>
      </c>
      <c r="BO76" s="258">
        <v>1.2507343113062582E-2</v>
      </c>
      <c r="BP76" s="258">
        <v>1.6707122535694403E-2</v>
      </c>
      <c r="BQ76" s="258">
        <v>8.3649900282343811E-3</v>
      </c>
      <c r="BR76" s="258">
        <v>1.5743829682989971E-2</v>
      </c>
      <c r="BS76" s="258">
        <v>2.5467524139057805E-2</v>
      </c>
      <c r="BT76" s="258">
        <v>1.4813499608311301E-2</v>
      </c>
      <c r="BU76" s="258">
        <v>1.0522196809799793</v>
      </c>
      <c r="BV76" s="258">
        <v>7.1331572266610577E-2</v>
      </c>
      <c r="BW76" s="258">
        <v>5.8659652609399142E-2</v>
      </c>
      <c r="BX76" s="258">
        <v>4.6079963512276306E-2</v>
      </c>
      <c r="BY76" s="258">
        <v>4.5002038654015898E-2</v>
      </c>
      <c r="BZ76" s="258">
        <v>1.0800458622046396E-2</v>
      </c>
      <c r="CA76" s="258">
        <v>4.0776898222263193E-2</v>
      </c>
      <c r="CB76" s="258">
        <v>1.8821414647015859E-2</v>
      </c>
      <c r="CC76" s="258">
        <v>0</v>
      </c>
      <c r="CD76" s="258">
        <v>1.5658271131878596E-2</v>
      </c>
      <c r="CE76" s="258">
        <v>1.4076291707616729E-2</v>
      </c>
      <c r="CF76" s="258">
        <v>1.220379573264405E-2</v>
      </c>
      <c r="CG76" s="258">
        <v>2.7871507906805102E-3</v>
      </c>
      <c r="CH76" s="258">
        <v>1.0778628611384095E-2</v>
      </c>
      <c r="CI76" s="258">
        <v>6.7188903230548658E-3</v>
      </c>
      <c r="CJ76" s="258">
        <v>5.6106891672510614E-3</v>
      </c>
      <c r="CK76" s="258">
        <v>9.2628620849385702E-3</v>
      </c>
      <c r="CL76" s="258">
        <v>7.3903464293968036E-3</v>
      </c>
      <c r="CM76" s="258">
        <v>1.3447646035506456E-2</v>
      </c>
      <c r="CN76" s="258">
        <v>1.0189711484793029E-2</v>
      </c>
      <c r="CO76" s="258">
        <v>6.0408847291485565E-3</v>
      </c>
      <c r="CP76" s="258">
        <v>6.3374159831836446E-3</v>
      </c>
      <c r="CQ76" s="258">
        <v>1.7516405324322852E-2</v>
      </c>
      <c r="CR76" s="258">
        <v>1.4053376455918474E-2</v>
      </c>
      <c r="CS76" s="258">
        <v>8.7274679836599652E-3</v>
      </c>
      <c r="CT76" s="258">
        <v>1.9917544434303689E-2</v>
      </c>
      <c r="CU76" s="258">
        <v>3.3851433466872229E-2</v>
      </c>
      <c r="CV76" s="258">
        <v>3.4492628379282262E-3</v>
      </c>
      <c r="CW76" s="258">
        <v>7.3815555367380504E-3</v>
      </c>
      <c r="CX76" s="258">
        <v>5.857919374157263E-3</v>
      </c>
      <c r="CY76" s="258">
        <v>2.5801500218545E-2</v>
      </c>
      <c r="CZ76" s="258">
        <v>1.3357745837395506E-2</v>
      </c>
      <c r="DA76" s="258">
        <v>7.7592168503539923E-3</v>
      </c>
      <c r="DB76" s="258">
        <v>1.4501959403902254E-2</v>
      </c>
      <c r="DC76" s="258">
        <v>1.3396808743381797E-2</v>
      </c>
      <c r="DD76" s="258">
        <v>8.6620524415634333E-3</v>
      </c>
      <c r="DE76" s="258">
        <v>3.7981440824993999E-3</v>
      </c>
      <c r="DF76" s="259">
        <v>2.6010260531826937E-2</v>
      </c>
      <c r="DG76" s="272"/>
      <c r="DH76" s="260"/>
      <c r="DI76" s="3"/>
      <c r="DJ76" s="3"/>
      <c r="DK76" s="3"/>
      <c r="DL76" s="3"/>
      <c r="DM76" s="3"/>
      <c r="DN76" s="3"/>
      <c r="DO76" s="3"/>
      <c r="DP76" s="3"/>
      <c r="DQ76" s="3"/>
      <c r="DR76" s="260"/>
      <c r="DS76" s="260"/>
      <c r="DT76" s="260"/>
      <c r="DU76" s="260"/>
      <c r="DV76" s="260"/>
      <c r="DW76" s="260"/>
      <c r="DX76" s="260"/>
      <c r="DY76" s="260"/>
      <c r="DZ76" s="260"/>
      <c r="EA76" s="260"/>
      <c r="EB76" s="260"/>
      <c r="EC76" s="260"/>
      <c r="ED76" s="260"/>
      <c r="EE76" s="260"/>
      <c r="EF76" s="260"/>
      <c r="EG76" s="260"/>
      <c r="EH76" s="260"/>
      <c r="EI76" s="260"/>
      <c r="EJ76" s="260"/>
      <c r="EK76" s="260"/>
      <c r="EL76" s="260"/>
      <c r="EM76" s="260"/>
      <c r="EN76" s="260"/>
      <c r="EO76" s="260"/>
      <c r="EP76" s="260"/>
      <c r="EQ76" s="260"/>
      <c r="ER76" s="260"/>
      <c r="ES76" s="260"/>
      <c r="ET76" s="260"/>
      <c r="EU76" s="260"/>
      <c r="EV76" s="260"/>
      <c r="EW76" s="260"/>
      <c r="EX76" s="260"/>
      <c r="EY76" s="260"/>
      <c r="EZ76" s="260"/>
      <c r="FA76" s="260"/>
      <c r="FB76" s="260"/>
      <c r="FC76" s="260"/>
      <c r="FD76" s="260"/>
      <c r="FE76" s="260"/>
      <c r="FF76" s="260"/>
      <c r="FG76" s="260"/>
      <c r="FH76" s="260"/>
      <c r="FI76" s="260"/>
      <c r="FJ76" s="260"/>
      <c r="FK76" s="260"/>
      <c r="FL76" s="260"/>
      <c r="FM76" s="260"/>
      <c r="FN76" s="260"/>
      <c r="FO76" s="260"/>
    </row>
    <row r="77" spans="1:171" ht="19.899999999999999" customHeight="1">
      <c r="A77" s="261" t="s">
        <v>153</v>
      </c>
      <c r="B77" s="262" t="s">
        <v>152</v>
      </c>
      <c r="C77" s="263">
        <v>5.5606569954898526E-3</v>
      </c>
      <c r="D77" s="258">
        <v>3.2385642897708113E-3</v>
      </c>
      <c r="E77" s="258">
        <v>6.3126969704057085E-3</v>
      </c>
      <c r="F77" s="258">
        <v>3.7610851506530985E-3</v>
      </c>
      <c r="G77" s="258">
        <v>3.2172830570726808E-3</v>
      </c>
      <c r="H77" s="258">
        <v>0</v>
      </c>
      <c r="I77" s="258">
        <v>1.6940496862672995E-2</v>
      </c>
      <c r="J77" s="258">
        <v>8.560383873910277E-3</v>
      </c>
      <c r="K77" s="258">
        <v>5.1770295460665397E-3</v>
      </c>
      <c r="L77" s="258">
        <v>6.7664451802128232E-3</v>
      </c>
      <c r="M77" s="258">
        <v>0</v>
      </c>
      <c r="N77" s="258">
        <v>7.7818902057949961E-3</v>
      </c>
      <c r="O77" s="258">
        <v>8.1589148928616941E-3</v>
      </c>
      <c r="P77" s="258">
        <v>4.5208129139836725E-3</v>
      </c>
      <c r="Q77" s="258">
        <v>9.7168902447323686E-3</v>
      </c>
      <c r="R77" s="258">
        <v>6.7997453062373318E-3</v>
      </c>
      <c r="S77" s="258">
        <v>6.2098978405064585E-3</v>
      </c>
      <c r="T77" s="258">
        <v>8.5085005646239418E-3</v>
      </c>
      <c r="U77" s="258">
        <v>5.3641888463531314E-3</v>
      </c>
      <c r="V77" s="258">
        <v>6.4654926685055328E-3</v>
      </c>
      <c r="W77" s="258">
        <v>3.8355952497489245E-3</v>
      </c>
      <c r="X77" s="258">
        <v>5.6076154660823973E-3</v>
      </c>
      <c r="Y77" s="258">
        <v>5.4725369252118005E-3</v>
      </c>
      <c r="Z77" s="258">
        <v>5.7554016457151656E-3</v>
      </c>
      <c r="AA77" s="258">
        <v>9.8441194344706488E-3</v>
      </c>
      <c r="AB77" s="258">
        <v>4.3394347702463603E-3</v>
      </c>
      <c r="AC77" s="258">
        <v>1.8099752862366042E-3</v>
      </c>
      <c r="AD77" s="258">
        <v>3.3279440975727183E-3</v>
      </c>
      <c r="AE77" s="258">
        <v>7.1325918299011692E-3</v>
      </c>
      <c r="AF77" s="258">
        <v>8.6421214252259907E-3</v>
      </c>
      <c r="AG77" s="258">
        <v>5.9005122880258975E-3</v>
      </c>
      <c r="AH77" s="258">
        <v>8.5540535901431659E-3</v>
      </c>
      <c r="AI77" s="258">
        <v>1.3006771331440525E-2</v>
      </c>
      <c r="AJ77" s="258">
        <v>5.9036847630768666E-3</v>
      </c>
      <c r="AK77" s="258">
        <v>8.9808043696797245E-3</v>
      </c>
      <c r="AL77" s="258">
        <v>3.1986684002285274E-3</v>
      </c>
      <c r="AM77" s="258">
        <v>4.8329009318708064E-3</v>
      </c>
      <c r="AN77" s="258">
        <v>7.777468514873688E-3</v>
      </c>
      <c r="AO77" s="258">
        <v>4.6839966480413118E-3</v>
      </c>
      <c r="AP77" s="258">
        <v>2.0668381078873936E-3</v>
      </c>
      <c r="AQ77" s="258">
        <v>4.1207348079508183E-3</v>
      </c>
      <c r="AR77" s="258">
        <v>9.210729578165577E-3</v>
      </c>
      <c r="AS77" s="258">
        <v>6.1257335312071984E-3</v>
      </c>
      <c r="AT77" s="258">
        <v>5.7710492114436121E-3</v>
      </c>
      <c r="AU77" s="258">
        <v>5.5309852175402354E-3</v>
      </c>
      <c r="AV77" s="258">
        <v>6.0451095246459863E-3</v>
      </c>
      <c r="AW77" s="258">
        <v>4.0031978965718992E-3</v>
      </c>
      <c r="AX77" s="258">
        <v>4.8873826934310114E-3</v>
      </c>
      <c r="AY77" s="258">
        <v>5.3528455795752187E-3</v>
      </c>
      <c r="AZ77" s="258">
        <v>6.1779705062818928E-3</v>
      </c>
      <c r="BA77" s="258">
        <v>4.3017867441913554E-3</v>
      </c>
      <c r="BB77" s="258">
        <v>5.7201521845682913E-3</v>
      </c>
      <c r="BC77" s="258">
        <v>5.1047121235977622E-3</v>
      </c>
      <c r="BD77" s="258">
        <v>5.8225432144268239E-3</v>
      </c>
      <c r="BE77" s="258">
        <v>3.0485535734972686E-3</v>
      </c>
      <c r="BF77" s="258">
        <v>2.5159972465073795E-3</v>
      </c>
      <c r="BG77" s="258">
        <v>3.2597052420970962E-3</v>
      </c>
      <c r="BH77" s="258">
        <v>4.9741115218359683E-3</v>
      </c>
      <c r="BI77" s="258">
        <v>3.6486625248786653E-3</v>
      </c>
      <c r="BJ77" s="258">
        <v>5.7658631947184597E-3</v>
      </c>
      <c r="BK77" s="258">
        <v>1.0032378225270625E-2</v>
      </c>
      <c r="BL77" s="258">
        <v>1.3030411650922391E-2</v>
      </c>
      <c r="BM77" s="258">
        <v>7.2128078763255433E-3</v>
      </c>
      <c r="BN77" s="258">
        <v>7.0086755102104258E-3</v>
      </c>
      <c r="BO77" s="258">
        <v>7.421665622265078E-3</v>
      </c>
      <c r="BP77" s="258">
        <v>9.4505350548456483E-3</v>
      </c>
      <c r="BQ77" s="258">
        <v>2.2620688927276079E-2</v>
      </c>
      <c r="BR77" s="258">
        <v>5.9801292631456917E-3</v>
      </c>
      <c r="BS77" s="258">
        <v>6.4782353950894028E-3</v>
      </c>
      <c r="BT77" s="258">
        <v>3.7003784809041283E-2</v>
      </c>
      <c r="BU77" s="258">
        <v>2.2255387185368913E-2</v>
      </c>
      <c r="BV77" s="258">
        <v>1.0586898439785297</v>
      </c>
      <c r="BW77" s="258">
        <v>0.17865514133815985</v>
      </c>
      <c r="BX77" s="258">
        <v>1.9136549509316959E-2</v>
      </c>
      <c r="BY77" s="258">
        <v>4.6848473734422908E-3</v>
      </c>
      <c r="BZ77" s="258">
        <v>1.5067452166139951E-2</v>
      </c>
      <c r="CA77" s="258">
        <v>3.6320183440548319E-2</v>
      </c>
      <c r="CB77" s="258">
        <v>3.7480262805457153E-2</v>
      </c>
      <c r="CC77" s="258">
        <v>0</v>
      </c>
      <c r="CD77" s="258">
        <v>9.2135484077457599E-2</v>
      </c>
      <c r="CE77" s="258">
        <v>0.1066199241312298</v>
      </c>
      <c r="CF77" s="258">
        <v>3.7337904042240896E-2</v>
      </c>
      <c r="CG77" s="258">
        <v>2.018653423811792E-2</v>
      </c>
      <c r="CH77" s="258">
        <v>2.062329753938108E-2</v>
      </c>
      <c r="CI77" s="258">
        <v>1.4856098924051946E-2</v>
      </c>
      <c r="CJ77" s="258">
        <v>3.4971159802342479E-2</v>
      </c>
      <c r="CK77" s="258">
        <v>6.9001053768384793E-2</v>
      </c>
      <c r="CL77" s="258">
        <v>3.3353173940833633E-2</v>
      </c>
      <c r="CM77" s="258">
        <v>6.7561464961712189E-3</v>
      </c>
      <c r="CN77" s="258">
        <v>4.531475217497697E-3</v>
      </c>
      <c r="CO77" s="258">
        <v>2.8457349087507279E-2</v>
      </c>
      <c r="CP77" s="258">
        <v>3.0113783727889847E-2</v>
      </c>
      <c r="CQ77" s="258">
        <v>1.4706840494224669E-2</v>
      </c>
      <c r="CR77" s="258">
        <v>1.1909300402944445E-2</v>
      </c>
      <c r="CS77" s="258">
        <v>1.2493300034959631E-2</v>
      </c>
      <c r="CT77" s="258">
        <v>2.0850177073491401E-2</v>
      </c>
      <c r="CU77" s="258">
        <v>2.7129072082500483E-2</v>
      </c>
      <c r="CV77" s="258">
        <v>6.8016031097179472E-3</v>
      </c>
      <c r="CW77" s="258">
        <v>6.4762881289852367E-3</v>
      </c>
      <c r="CX77" s="258">
        <v>1.2969267787485366E-2</v>
      </c>
      <c r="CY77" s="258">
        <v>2.2368875686431439E-2</v>
      </c>
      <c r="CZ77" s="258">
        <v>6.4967905419619762E-2</v>
      </c>
      <c r="DA77" s="258">
        <v>3.8675365487672302E-2</v>
      </c>
      <c r="DB77" s="258">
        <v>1.1116482544229285E-2</v>
      </c>
      <c r="DC77" s="258">
        <v>2.7810233136275703E-2</v>
      </c>
      <c r="DD77" s="258">
        <v>2.1008602331271439E-2</v>
      </c>
      <c r="DE77" s="258">
        <v>6.597354884610108E-3</v>
      </c>
      <c r="DF77" s="259">
        <v>2.3152461386078526E-2</v>
      </c>
      <c r="DG77" s="272"/>
      <c r="DH77" s="260"/>
      <c r="DI77" s="3"/>
      <c r="DJ77" s="3"/>
      <c r="DK77" s="3"/>
      <c r="DL77" s="3"/>
      <c r="DM77" s="3"/>
      <c r="DN77" s="3"/>
      <c r="DO77" s="3"/>
      <c r="DP77" s="3"/>
      <c r="DQ77" s="3"/>
      <c r="DR77" s="260"/>
      <c r="DS77" s="260"/>
      <c r="DT77" s="260"/>
      <c r="DU77" s="260"/>
      <c r="DV77" s="260"/>
      <c r="DW77" s="260"/>
      <c r="DX77" s="260"/>
      <c r="DY77" s="260"/>
      <c r="DZ77" s="260"/>
      <c r="EA77" s="260"/>
      <c r="EB77" s="260"/>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0"/>
      <c r="FF77" s="260"/>
      <c r="FG77" s="260"/>
      <c r="FH77" s="260"/>
      <c r="FI77" s="260"/>
      <c r="FJ77" s="260"/>
      <c r="FK77" s="260"/>
      <c r="FL77" s="260"/>
      <c r="FM77" s="260"/>
      <c r="FN77" s="260"/>
      <c r="FO77" s="260"/>
    </row>
    <row r="78" spans="1:171" ht="19.899999999999999" customHeight="1">
      <c r="A78" s="261" t="s">
        <v>151</v>
      </c>
      <c r="B78" s="262" t="s">
        <v>150</v>
      </c>
      <c r="C78" s="263">
        <v>0</v>
      </c>
      <c r="D78" s="258">
        <v>0</v>
      </c>
      <c r="E78" s="258">
        <v>0</v>
      </c>
      <c r="F78" s="258">
        <v>0</v>
      </c>
      <c r="G78" s="258">
        <v>0</v>
      </c>
      <c r="H78" s="258">
        <v>0</v>
      </c>
      <c r="I78" s="258">
        <v>0</v>
      </c>
      <c r="J78" s="258">
        <v>0</v>
      </c>
      <c r="K78" s="258">
        <v>0</v>
      </c>
      <c r="L78" s="258">
        <v>0</v>
      </c>
      <c r="M78" s="258">
        <v>0</v>
      </c>
      <c r="N78" s="258">
        <v>0</v>
      </c>
      <c r="O78" s="258">
        <v>0</v>
      </c>
      <c r="P78" s="258">
        <v>0</v>
      </c>
      <c r="Q78" s="258">
        <v>0</v>
      </c>
      <c r="R78" s="258">
        <v>0</v>
      </c>
      <c r="S78" s="258">
        <v>0</v>
      </c>
      <c r="T78" s="258">
        <v>0</v>
      </c>
      <c r="U78" s="258">
        <v>0</v>
      </c>
      <c r="V78" s="258">
        <v>0</v>
      </c>
      <c r="W78" s="258">
        <v>0</v>
      </c>
      <c r="X78" s="258">
        <v>0</v>
      </c>
      <c r="Y78" s="258">
        <v>0</v>
      </c>
      <c r="Z78" s="258">
        <v>0</v>
      </c>
      <c r="AA78" s="258">
        <v>0</v>
      </c>
      <c r="AB78" s="258">
        <v>0</v>
      </c>
      <c r="AC78" s="258">
        <v>0</v>
      </c>
      <c r="AD78" s="258">
        <v>0</v>
      </c>
      <c r="AE78" s="258">
        <v>0</v>
      </c>
      <c r="AF78" s="258">
        <v>0</v>
      </c>
      <c r="AG78" s="258">
        <v>0</v>
      </c>
      <c r="AH78" s="258">
        <v>0</v>
      </c>
      <c r="AI78" s="258">
        <v>0</v>
      </c>
      <c r="AJ78" s="258">
        <v>0</v>
      </c>
      <c r="AK78" s="258">
        <v>0</v>
      </c>
      <c r="AL78" s="258">
        <v>0</v>
      </c>
      <c r="AM78" s="258">
        <v>0</v>
      </c>
      <c r="AN78" s="258">
        <v>0</v>
      </c>
      <c r="AO78" s="258">
        <v>0</v>
      </c>
      <c r="AP78" s="258">
        <v>0</v>
      </c>
      <c r="AQ78" s="258">
        <v>0</v>
      </c>
      <c r="AR78" s="258">
        <v>0</v>
      </c>
      <c r="AS78" s="258">
        <v>0</v>
      </c>
      <c r="AT78" s="258">
        <v>0</v>
      </c>
      <c r="AU78" s="258">
        <v>0</v>
      </c>
      <c r="AV78" s="258">
        <v>0</v>
      </c>
      <c r="AW78" s="258">
        <v>0</v>
      </c>
      <c r="AX78" s="258">
        <v>0</v>
      </c>
      <c r="AY78" s="258">
        <v>0</v>
      </c>
      <c r="AZ78" s="258">
        <v>0</v>
      </c>
      <c r="BA78" s="258">
        <v>0</v>
      </c>
      <c r="BB78" s="258">
        <v>0</v>
      </c>
      <c r="BC78" s="258">
        <v>0</v>
      </c>
      <c r="BD78" s="258">
        <v>0</v>
      </c>
      <c r="BE78" s="258">
        <v>0</v>
      </c>
      <c r="BF78" s="258">
        <v>0</v>
      </c>
      <c r="BG78" s="258">
        <v>0</v>
      </c>
      <c r="BH78" s="258">
        <v>0</v>
      </c>
      <c r="BI78" s="258">
        <v>0</v>
      </c>
      <c r="BJ78" s="258">
        <v>0</v>
      </c>
      <c r="BK78" s="258">
        <v>0</v>
      </c>
      <c r="BL78" s="258">
        <v>0</v>
      </c>
      <c r="BM78" s="258">
        <v>0</v>
      </c>
      <c r="BN78" s="258">
        <v>0</v>
      </c>
      <c r="BO78" s="258">
        <v>0</v>
      </c>
      <c r="BP78" s="258">
        <v>0</v>
      </c>
      <c r="BQ78" s="258">
        <v>0</v>
      </c>
      <c r="BR78" s="258">
        <v>0</v>
      </c>
      <c r="BS78" s="258">
        <v>0</v>
      </c>
      <c r="BT78" s="258">
        <v>0</v>
      </c>
      <c r="BU78" s="258">
        <v>0</v>
      </c>
      <c r="BV78" s="258">
        <v>0</v>
      </c>
      <c r="BW78" s="258">
        <v>1</v>
      </c>
      <c r="BX78" s="258">
        <v>0</v>
      </c>
      <c r="BY78" s="258">
        <v>0</v>
      </c>
      <c r="BZ78" s="258">
        <v>0</v>
      </c>
      <c r="CA78" s="258">
        <v>0</v>
      </c>
      <c r="CB78" s="258">
        <v>0</v>
      </c>
      <c r="CC78" s="258">
        <v>0</v>
      </c>
      <c r="CD78" s="258">
        <v>0</v>
      </c>
      <c r="CE78" s="258">
        <v>0</v>
      </c>
      <c r="CF78" s="258">
        <v>0</v>
      </c>
      <c r="CG78" s="258">
        <v>0</v>
      </c>
      <c r="CH78" s="258">
        <v>0</v>
      </c>
      <c r="CI78" s="258">
        <v>0</v>
      </c>
      <c r="CJ78" s="258">
        <v>0</v>
      </c>
      <c r="CK78" s="258">
        <v>0</v>
      </c>
      <c r="CL78" s="258">
        <v>0</v>
      </c>
      <c r="CM78" s="258">
        <v>0</v>
      </c>
      <c r="CN78" s="258">
        <v>0</v>
      </c>
      <c r="CO78" s="258">
        <v>0</v>
      </c>
      <c r="CP78" s="258">
        <v>0</v>
      </c>
      <c r="CQ78" s="258">
        <v>0</v>
      </c>
      <c r="CR78" s="258">
        <v>0</v>
      </c>
      <c r="CS78" s="258">
        <v>0</v>
      </c>
      <c r="CT78" s="258">
        <v>0</v>
      </c>
      <c r="CU78" s="258">
        <v>0</v>
      </c>
      <c r="CV78" s="258">
        <v>0</v>
      </c>
      <c r="CW78" s="258">
        <v>0</v>
      </c>
      <c r="CX78" s="258">
        <v>0</v>
      </c>
      <c r="CY78" s="258">
        <v>0</v>
      </c>
      <c r="CZ78" s="258">
        <v>0</v>
      </c>
      <c r="DA78" s="258">
        <v>0</v>
      </c>
      <c r="DB78" s="258">
        <v>0</v>
      </c>
      <c r="DC78" s="258">
        <v>0</v>
      </c>
      <c r="DD78" s="258">
        <v>0</v>
      </c>
      <c r="DE78" s="258">
        <v>0</v>
      </c>
      <c r="DF78" s="259">
        <v>0</v>
      </c>
      <c r="DG78" s="272"/>
      <c r="DH78" s="260"/>
      <c r="DI78" s="3"/>
      <c r="DJ78" s="3"/>
      <c r="DK78" s="3"/>
      <c r="DL78" s="3"/>
      <c r="DM78" s="3"/>
      <c r="DN78" s="3"/>
      <c r="DO78" s="3"/>
      <c r="DP78" s="3"/>
      <c r="DQ78" s="3"/>
      <c r="DR78" s="260"/>
      <c r="DS78" s="260"/>
      <c r="DT78" s="260"/>
      <c r="DU78" s="260"/>
      <c r="DV78" s="260"/>
      <c r="DW78" s="260"/>
      <c r="DX78" s="260"/>
      <c r="DY78" s="260"/>
      <c r="DZ78" s="260"/>
      <c r="EA78" s="260"/>
      <c r="EB78" s="260"/>
      <c r="EC78" s="260"/>
      <c r="ED78" s="260"/>
      <c r="EE78" s="260"/>
      <c r="EF78" s="260"/>
      <c r="EG78" s="260"/>
      <c r="EH78" s="260"/>
      <c r="EI78" s="260"/>
      <c r="EJ78" s="260"/>
      <c r="EK78" s="260"/>
      <c r="EL78" s="260"/>
      <c r="EM78" s="260"/>
      <c r="EN78" s="260"/>
      <c r="EO78" s="260"/>
      <c r="EP78" s="260"/>
      <c r="EQ78" s="260"/>
      <c r="ER78" s="260"/>
      <c r="ES78" s="260"/>
      <c r="ET78" s="260"/>
      <c r="EU78" s="260"/>
      <c r="EV78" s="260"/>
      <c r="EW78" s="260"/>
      <c r="EX78" s="260"/>
      <c r="EY78" s="260"/>
      <c r="EZ78" s="260"/>
      <c r="FA78" s="260"/>
      <c r="FB78" s="260"/>
      <c r="FC78" s="260"/>
      <c r="FD78" s="260"/>
      <c r="FE78" s="260"/>
      <c r="FF78" s="260"/>
      <c r="FG78" s="260"/>
      <c r="FH78" s="260"/>
      <c r="FI78" s="260"/>
      <c r="FJ78" s="260"/>
      <c r="FK78" s="260"/>
      <c r="FL78" s="260"/>
      <c r="FM78" s="260"/>
      <c r="FN78" s="260"/>
      <c r="FO78" s="260"/>
    </row>
    <row r="79" spans="1:171" ht="19.899999999999999" customHeight="1">
      <c r="A79" s="261" t="s">
        <v>149</v>
      </c>
      <c r="B79" s="262" t="s">
        <v>148</v>
      </c>
      <c r="C79" s="263">
        <v>0</v>
      </c>
      <c r="D79" s="258">
        <v>0</v>
      </c>
      <c r="E79" s="258">
        <v>0</v>
      </c>
      <c r="F79" s="258">
        <v>0</v>
      </c>
      <c r="G79" s="258">
        <v>0</v>
      </c>
      <c r="H79" s="258">
        <v>0</v>
      </c>
      <c r="I79" s="258">
        <v>0</v>
      </c>
      <c r="J79" s="258">
        <v>0</v>
      </c>
      <c r="K79" s="258">
        <v>0</v>
      </c>
      <c r="L79" s="258">
        <v>0</v>
      </c>
      <c r="M79" s="258">
        <v>0</v>
      </c>
      <c r="N79" s="258">
        <v>0</v>
      </c>
      <c r="O79" s="258">
        <v>0</v>
      </c>
      <c r="P79" s="258">
        <v>0</v>
      </c>
      <c r="Q79" s="258">
        <v>0</v>
      </c>
      <c r="R79" s="258">
        <v>0</v>
      </c>
      <c r="S79" s="258">
        <v>0</v>
      </c>
      <c r="T79" s="258">
        <v>0</v>
      </c>
      <c r="U79" s="258">
        <v>0</v>
      </c>
      <c r="V79" s="258">
        <v>0</v>
      </c>
      <c r="W79" s="258">
        <v>0</v>
      </c>
      <c r="X79" s="258">
        <v>0</v>
      </c>
      <c r="Y79" s="258">
        <v>0</v>
      </c>
      <c r="Z79" s="258">
        <v>0</v>
      </c>
      <c r="AA79" s="258">
        <v>0</v>
      </c>
      <c r="AB79" s="258">
        <v>0</v>
      </c>
      <c r="AC79" s="258">
        <v>0</v>
      </c>
      <c r="AD79" s="258">
        <v>0</v>
      </c>
      <c r="AE79" s="258">
        <v>0</v>
      </c>
      <c r="AF79" s="258">
        <v>0</v>
      </c>
      <c r="AG79" s="258">
        <v>0</v>
      </c>
      <c r="AH79" s="258">
        <v>0</v>
      </c>
      <c r="AI79" s="258">
        <v>0</v>
      </c>
      <c r="AJ79" s="258">
        <v>0</v>
      </c>
      <c r="AK79" s="258">
        <v>0</v>
      </c>
      <c r="AL79" s="258">
        <v>0</v>
      </c>
      <c r="AM79" s="258">
        <v>0</v>
      </c>
      <c r="AN79" s="258">
        <v>0</v>
      </c>
      <c r="AO79" s="258">
        <v>0</v>
      </c>
      <c r="AP79" s="258">
        <v>0</v>
      </c>
      <c r="AQ79" s="258">
        <v>0</v>
      </c>
      <c r="AR79" s="258">
        <v>0</v>
      </c>
      <c r="AS79" s="258">
        <v>0</v>
      </c>
      <c r="AT79" s="258">
        <v>0</v>
      </c>
      <c r="AU79" s="258">
        <v>0</v>
      </c>
      <c r="AV79" s="258">
        <v>0</v>
      </c>
      <c r="AW79" s="258">
        <v>0</v>
      </c>
      <c r="AX79" s="258">
        <v>0</v>
      </c>
      <c r="AY79" s="258">
        <v>0</v>
      </c>
      <c r="AZ79" s="258">
        <v>0</v>
      </c>
      <c r="BA79" s="258">
        <v>0</v>
      </c>
      <c r="BB79" s="258">
        <v>0</v>
      </c>
      <c r="BC79" s="258">
        <v>0</v>
      </c>
      <c r="BD79" s="258">
        <v>0</v>
      </c>
      <c r="BE79" s="258">
        <v>0</v>
      </c>
      <c r="BF79" s="258">
        <v>0</v>
      </c>
      <c r="BG79" s="258">
        <v>0</v>
      </c>
      <c r="BH79" s="258">
        <v>0</v>
      </c>
      <c r="BI79" s="258">
        <v>0</v>
      </c>
      <c r="BJ79" s="258">
        <v>0</v>
      </c>
      <c r="BK79" s="258">
        <v>0</v>
      </c>
      <c r="BL79" s="258">
        <v>0</v>
      </c>
      <c r="BM79" s="258">
        <v>0</v>
      </c>
      <c r="BN79" s="258">
        <v>0</v>
      </c>
      <c r="BO79" s="258">
        <v>0</v>
      </c>
      <c r="BP79" s="258">
        <v>0</v>
      </c>
      <c r="BQ79" s="258">
        <v>0</v>
      </c>
      <c r="BR79" s="258">
        <v>0</v>
      </c>
      <c r="BS79" s="258">
        <v>0</v>
      </c>
      <c r="BT79" s="258">
        <v>0</v>
      </c>
      <c r="BU79" s="258">
        <v>0</v>
      </c>
      <c r="BV79" s="258">
        <v>0</v>
      </c>
      <c r="BW79" s="258">
        <v>0</v>
      </c>
      <c r="BX79" s="258">
        <v>1</v>
      </c>
      <c r="BY79" s="258">
        <v>0</v>
      </c>
      <c r="BZ79" s="258">
        <v>0</v>
      </c>
      <c r="CA79" s="258">
        <v>0</v>
      </c>
      <c r="CB79" s="258">
        <v>0</v>
      </c>
      <c r="CC79" s="258">
        <v>0</v>
      </c>
      <c r="CD79" s="258">
        <v>0</v>
      </c>
      <c r="CE79" s="258">
        <v>0</v>
      </c>
      <c r="CF79" s="258">
        <v>0</v>
      </c>
      <c r="CG79" s="258">
        <v>0</v>
      </c>
      <c r="CH79" s="258">
        <v>0</v>
      </c>
      <c r="CI79" s="258">
        <v>0</v>
      </c>
      <c r="CJ79" s="258">
        <v>0</v>
      </c>
      <c r="CK79" s="258">
        <v>0</v>
      </c>
      <c r="CL79" s="258">
        <v>0</v>
      </c>
      <c r="CM79" s="258">
        <v>0</v>
      </c>
      <c r="CN79" s="258">
        <v>0</v>
      </c>
      <c r="CO79" s="258">
        <v>0</v>
      </c>
      <c r="CP79" s="258">
        <v>0</v>
      </c>
      <c r="CQ79" s="258">
        <v>0</v>
      </c>
      <c r="CR79" s="258">
        <v>0</v>
      </c>
      <c r="CS79" s="258">
        <v>0</v>
      </c>
      <c r="CT79" s="258">
        <v>0</v>
      </c>
      <c r="CU79" s="258">
        <v>0</v>
      </c>
      <c r="CV79" s="258">
        <v>0</v>
      </c>
      <c r="CW79" s="258">
        <v>0</v>
      </c>
      <c r="CX79" s="258">
        <v>0</v>
      </c>
      <c r="CY79" s="258">
        <v>0</v>
      </c>
      <c r="CZ79" s="258">
        <v>0</v>
      </c>
      <c r="DA79" s="258">
        <v>0</v>
      </c>
      <c r="DB79" s="258">
        <v>0</v>
      </c>
      <c r="DC79" s="258">
        <v>0</v>
      </c>
      <c r="DD79" s="258">
        <v>0</v>
      </c>
      <c r="DE79" s="258">
        <v>0</v>
      </c>
      <c r="DF79" s="259">
        <v>0</v>
      </c>
      <c r="DG79" s="272"/>
      <c r="DH79" s="260"/>
      <c r="DI79" s="3"/>
      <c r="DJ79" s="3"/>
      <c r="DK79" s="3"/>
      <c r="DL79" s="3"/>
      <c r="DM79" s="3"/>
      <c r="DN79" s="3"/>
      <c r="DO79" s="3"/>
      <c r="DP79" s="3"/>
      <c r="DQ79" s="3"/>
      <c r="DR79" s="260"/>
      <c r="DS79" s="260"/>
      <c r="DT79" s="260"/>
      <c r="DU79" s="260"/>
      <c r="DV79" s="260"/>
      <c r="DW79" s="260"/>
      <c r="DX79" s="260"/>
      <c r="DY79" s="260"/>
      <c r="DZ79" s="260"/>
      <c r="EA79" s="260"/>
      <c r="EB79" s="260"/>
      <c r="EC79" s="260"/>
      <c r="ED79" s="260"/>
      <c r="EE79" s="260"/>
      <c r="EF79" s="260"/>
      <c r="EG79" s="260"/>
      <c r="EH79" s="260"/>
      <c r="EI79" s="260"/>
      <c r="EJ79" s="260"/>
      <c r="EK79" s="260"/>
      <c r="EL79" s="260"/>
      <c r="EM79" s="260"/>
      <c r="EN79" s="260"/>
      <c r="EO79" s="260"/>
      <c r="EP79" s="260"/>
      <c r="EQ79" s="260"/>
      <c r="ER79" s="260"/>
      <c r="ES79" s="260"/>
      <c r="ET79" s="260"/>
      <c r="EU79" s="260"/>
      <c r="EV79" s="260"/>
      <c r="EW79" s="260"/>
      <c r="EX79" s="260"/>
      <c r="EY79" s="260"/>
      <c r="EZ79" s="260"/>
      <c r="FA79" s="260"/>
      <c r="FB79" s="260"/>
      <c r="FC79" s="260"/>
      <c r="FD79" s="260"/>
      <c r="FE79" s="260"/>
      <c r="FF79" s="260"/>
      <c r="FG79" s="260"/>
      <c r="FH79" s="260"/>
      <c r="FI79" s="260"/>
      <c r="FJ79" s="260"/>
      <c r="FK79" s="260"/>
      <c r="FL79" s="260"/>
      <c r="FM79" s="260"/>
      <c r="FN79" s="260"/>
      <c r="FO79" s="260"/>
    </row>
    <row r="80" spans="1:171" ht="19.899999999999999" customHeight="1">
      <c r="A80" s="261" t="s">
        <v>82</v>
      </c>
      <c r="B80" s="262" t="s">
        <v>81</v>
      </c>
      <c r="C80" s="263">
        <v>4.1996699470476346E-4</v>
      </c>
      <c r="D80" s="258">
        <v>3.5174150988270066E-4</v>
      </c>
      <c r="E80" s="258">
        <v>3.0994107061918622E-4</v>
      </c>
      <c r="F80" s="258">
        <v>1.4226858682799346E-3</v>
      </c>
      <c r="G80" s="258">
        <v>5.6190622284372637E-4</v>
      </c>
      <c r="H80" s="258">
        <v>0</v>
      </c>
      <c r="I80" s="258">
        <v>1.9699416732347776E-3</v>
      </c>
      <c r="J80" s="258">
        <v>8.0332082071710176E-4</v>
      </c>
      <c r="K80" s="258">
        <v>5.1712940476137802E-4</v>
      </c>
      <c r="L80" s="258">
        <v>3.7414604462606684E-4</v>
      </c>
      <c r="M80" s="258">
        <v>0</v>
      </c>
      <c r="N80" s="258">
        <v>1.3384582881363308E-3</v>
      </c>
      <c r="O80" s="258">
        <v>1.0902122944671819E-3</v>
      </c>
      <c r="P80" s="258">
        <v>5.3162390572973985E-4</v>
      </c>
      <c r="Q80" s="258">
        <v>9.6617525574182919E-4</v>
      </c>
      <c r="R80" s="258">
        <v>2.8867060306162857E-3</v>
      </c>
      <c r="S80" s="258">
        <v>1.7055148324509179E-3</v>
      </c>
      <c r="T80" s="258">
        <v>1.3790818463826468E-3</v>
      </c>
      <c r="U80" s="258">
        <v>1.080946660275613E-3</v>
      </c>
      <c r="V80" s="258">
        <v>1.2204958152266534E-3</v>
      </c>
      <c r="W80" s="258">
        <v>7.8835080082528635E-4</v>
      </c>
      <c r="X80" s="258">
        <v>1.0384521327723134E-3</v>
      </c>
      <c r="Y80" s="258">
        <v>1.1396838440740139E-3</v>
      </c>
      <c r="Z80" s="258">
        <v>1.0445575256335981E-3</v>
      </c>
      <c r="AA80" s="258">
        <v>1.2005279621963324E-3</v>
      </c>
      <c r="AB80" s="258">
        <v>1.1818056931498762E-3</v>
      </c>
      <c r="AC80" s="258">
        <v>1.4322679049914977E-4</v>
      </c>
      <c r="AD80" s="258">
        <v>3.6120098411237275E-4</v>
      </c>
      <c r="AE80" s="258">
        <v>1.5629759246348458E-3</v>
      </c>
      <c r="AF80" s="258">
        <v>1.0135130797938523E-3</v>
      </c>
      <c r="AG80" s="258">
        <v>8.788049157334543E-4</v>
      </c>
      <c r="AH80" s="258">
        <v>1.2481309079924168E-3</v>
      </c>
      <c r="AI80" s="258">
        <v>1.34469636894083E-3</v>
      </c>
      <c r="AJ80" s="258">
        <v>8.4104062944985176E-4</v>
      </c>
      <c r="AK80" s="258">
        <v>1.9978302510902666E-3</v>
      </c>
      <c r="AL80" s="258">
        <v>6.3855489557999509E-4</v>
      </c>
      <c r="AM80" s="258">
        <v>7.6119834077905194E-4</v>
      </c>
      <c r="AN80" s="258">
        <v>1.2299479511498686E-3</v>
      </c>
      <c r="AO80" s="258">
        <v>4.6409743673566436E-4</v>
      </c>
      <c r="AP80" s="258">
        <v>4.0052482731748809E-4</v>
      </c>
      <c r="AQ80" s="258">
        <v>8.5634304388147286E-4</v>
      </c>
      <c r="AR80" s="258">
        <v>1.8235401626290535E-3</v>
      </c>
      <c r="AS80" s="258">
        <v>8.431531217376263E-4</v>
      </c>
      <c r="AT80" s="258">
        <v>9.5920025365471735E-4</v>
      </c>
      <c r="AU80" s="258">
        <v>9.8993646799788813E-4</v>
      </c>
      <c r="AV80" s="258">
        <v>1.8860079678052319E-3</v>
      </c>
      <c r="AW80" s="258">
        <v>9.1171186893049087E-4</v>
      </c>
      <c r="AX80" s="258">
        <v>1.4515320131894115E-3</v>
      </c>
      <c r="AY80" s="258">
        <v>1.1783117102175228E-3</v>
      </c>
      <c r="AZ80" s="258">
        <v>7.2207216323648936E-4</v>
      </c>
      <c r="BA80" s="258">
        <v>1.3981524720593904E-3</v>
      </c>
      <c r="BB80" s="258">
        <v>6.6546646873947451E-4</v>
      </c>
      <c r="BC80" s="258">
        <v>4.3334808855398739E-3</v>
      </c>
      <c r="BD80" s="258">
        <v>1.8199016965893288E-3</v>
      </c>
      <c r="BE80" s="258">
        <v>6.1916722707692226E-4</v>
      </c>
      <c r="BF80" s="258">
        <v>3.9915092849693095E-4</v>
      </c>
      <c r="BG80" s="258">
        <v>5.5260729781817332E-4</v>
      </c>
      <c r="BH80" s="258">
        <v>1.518920217635383E-3</v>
      </c>
      <c r="BI80" s="258">
        <v>1.2523687082000637E-3</v>
      </c>
      <c r="BJ80" s="258">
        <v>1.5535748632383411E-3</v>
      </c>
      <c r="BK80" s="258">
        <v>2.1060378612973879E-3</v>
      </c>
      <c r="BL80" s="258">
        <v>1.9160923242622573E-3</v>
      </c>
      <c r="BM80" s="258">
        <v>1.5143512732231636E-3</v>
      </c>
      <c r="BN80" s="258">
        <v>1.2544058329452103E-3</v>
      </c>
      <c r="BO80" s="258">
        <v>1.0804105069023978E-3</v>
      </c>
      <c r="BP80" s="258">
        <v>1.1034812460228288E-3</v>
      </c>
      <c r="BQ80" s="258">
        <v>1.0111202590426969E-3</v>
      </c>
      <c r="BR80" s="258">
        <v>2.2408445175467438E-3</v>
      </c>
      <c r="BS80" s="258">
        <v>1.3861004970288054E-2</v>
      </c>
      <c r="BT80" s="258">
        <v>2.8395937036099204E-3</v>
      </c>
      <c r="BU80" s="258">
        <v>6.566218838615156E-3</v>
      </c>
      <c r="BV80" s="258">
        <v>1.2200699293043031E-3</v>
      </c>
      <c r="BW80" s="258">
        <v>6.8599439424008924E-4</v>
      </c>
      <c r="BX80" s="258">
        <v>3.2822328765603353E-4</v>
      </c>
      <c r="BY80" s="258">
        <v>1.0011957138340604</v>
      </c>
      <c r="BZ80" s="258">
        <v>1.1608733651222657E-3</v>
      </c>
      <c r="CA80" s="258">
        <v>9.7772849358720385E-4</v>
      </c>
      <c r="CB80" s="258">
        <v>1.0173308372947358E-3</v>
      </c>
      <c r="CC80" s="258">
        <v>0</v>
      </c>
      <c r="CD80" s="258">
        <v>4.4177276141438423E-3</v>
      </c>
      <c r="CE80" s="258">
        <v>1.2042913693086146E-3</v>
      </c>
      <c r="CF80" s="258">
        <v>1.2546516416243232E-3</v>
      </c>
      <c r="CG80" s="258">
        <v>1.0155481073404143E-3</v>
      </c>
      <c r="CH80" s="258">
        <v>1.7052392324137763E-3</v>
      </c>
      <c r="CI80" s="258">
        <v>2.1929695551507321E-3</v>
      </c>
      <c r="CJ80" s="258">
        <v>7.692686817340371E-4</v>
      </c>
      <c r="CK80" s="258">
        <v>1.7073386289806927E-3</v>
      </c>
      <c r="CL80" s="258">
        <v>1.2146274533015645E-3</v>
      </c>
      <c r="CM80" s="258">
        <v>5.3552287774877002E-3</v>
      </c>
      <c r="CN80" s="258">
        <v>3.3699548799576281E-3</v>
      </c>
      <c r="CO80" s="258">
        <v>4.7539626071942623E-3</v>
      </c>
      <c r="CP80" s="258">
        <v>1.5185302855109919E-3</v>
      </c>
      <c r="CQ80" s="258">
        <v>4.6350654294441164E-3</v>
      </c>
      <c r="CR80" s="258">
        <v>1.4437133323178814E-3</v>
      </c>
      <c r="CS80" s="258">
        <v>5.8230791877831407E-4</v>
      </c>
      <c r="CT80" s="258">
        <v>3.4078111173145393E-3</v>
      </c>
      <c r="CU80" s="258">
        <v>1.0093536624944512E-3</v>
      </c>
      <c r="CV80" s="258">
        <v>6.9810795310822299E-4</v>
      </c>
      <c r="CW80" s="258">
        <v>7.3421284243278058E-4</v>
      </c>
      <c r="CX80" s="258">
        <v>1.1309730749922071E-3</v>
      </c>
      <c r="CY80" s="258">
        <v>1.2846909101775401E-3</v>
      </c>
      <c r="CZ80" s="258">
        <v>1.2874543385007864E-3</v>
      </c>
      <c r="DA80" s="258">
        <v>1.0716438282364136E-3</v>
      </c>
      <c r="DB80" s="258">
        <v>1.4450937324265985E-3</v>
      </c>
      <c r="DC80" s="258">
        <v>4.2487811464031857E-4</v>
      </c>
      <c r="DD80" s="258">
        <v>1.4553742801776757E-3</v>
      </c>
      <c r="DE80" s="258">
        <v>1.1847866273189147E-3</v>
      </c>
      <c r="DF80" s="259">
        <v>1.187921058570219E-3</v>
      </c>
      <c r="DG80" s="272"/>
      <c r="DH80" s="260"/>
      <c r="DI80" s="3"/>
      <c r="DJ80" s="3"/>
      <c r="DK80" s="3"/>
      <c r="DL80" s="3"/>
      <c r="DM80" s="3"/>
      <c r="DN80" s="3"/>
      <c r="DO80" s="3"/>
      <c r="DP80" s="3"/>
      <c r="DQ80" s="3"/>
      <c r="DR80" s="260"/>
      <c r="DS80" s="260"/>
      <c r="DT80" s="260"/>
      <c r="DU80" s="260"/>
      <c r="DV80" s="260"/>
      <c r="DW80" s="260"/>
      <c r="DX80" s="260"/>
      <c r="DY80" s="260"/>
      <c r="DZ80" s="260"/>
      <c r="EA80" s="260"/>
      <c r="EB80" s="260"/>
      <c r="EC80" s="260"/>
      <c r="ED80" s="260"/>
      <c r="EE80" s="260"/>
      <c r="EF80" s="260"/>
      <c r="EG80" s="260"/>
      <c r="EH80" s="260"/>
      <c r="EI80" s="260"/>
      <c r="EJ80" s="260"/>
      <c r="EK80" s="260"/>
      <c r="EL80" s="260"/>
      <c r="EM80" s="260"/>
      <c r="EN80" s="260"/>
      <c r="EO80" s="260"/>
      <c r="EP80" s="260"/>
      <c r="EQ80" s="260"/>
      <c r="ER80" s="260"/>
      <c r="ES80" s="260"/>
      <c r="ET80" s="260"/>
      <c r="EU80" s="260"/>
      <c r="EV80" s="260"/>
      <c r="EW80" s="260"/>
      <c r="EX80" s="260"/>
      <c r="EY80" s="260"/>
      <c r="EZ80" s="260"/>
      <c r="FA80" s="260"/>
      <c r="FB80" s="260"/>
      <c r="FC80" s="260"/>
      <c r="FD80" s="260"/>
      <c r="FE80" s="260"/>
      <c r="FF80" s="260"/>
      <c r="FG80" s="260"/>
      <c r="FH80" s="260"/>
      <c r="FI80" s="260"/>
      <c r="FJ80" s="260"/>
      <c r="FK80" s="260"/>
      <c r="FL80" s="260"/>
      <c r="FM80" s="260"/>
      <c r="FN80" s="260"/>
      <c r="FO80" s="260"/>
    </row>
    <row r="81" spans="1:171" ht="19.899999999999999" customHeight="1">
      <c r="A81" s="261" t="s">
        <v>80</v>
      </c>
      <c r="B81" s="262" t="s">
        <v>79</v>
      </c>
      <c r="C81" s="263">
        <v>6.4492038318971247E-3</v>
      </c>
      <c r="D81" s="258">
        <v>2.1120715910316338E-2</v>
      </c>
      <c r="E81" s="258">
        <v>5.3030477400212205E-3</v>
      </c>
      <c r="F81" s="258">
        <v>1.711979947878154E-2</v>
      </c>
      <c r="G81" s="258">
        <v>3.6041606735368282E-3</v>
      </c>
      <c r="H81" s="258">
        <v>0</v>
      </c>
      <c r="I81" s="258">
        <v>6.7816965786646512E-3</v>
      </c>
      <c r="J81" s="258">
        <v>1.3169097051023728E-2</v>
      </c>
      <c r="K81" s="258">
        <v>8.2011155440233144E-3</v>
      </c>
      <c r="L81" s="258">
        <v>1.5673125062529839E-2</v>
      </c>
      <c r="M81" s="258">
        <v>0</v>
      </c>
      <c r="N81" s="258">
        <v>7.0621301067291227E-3</v>
      </c>
      <c r="O81" s="258">
        <v>5.195820271649677E-3</v>
      </c>
      <c r="P81" s="258">
        <v>1.0237497408570977E-2</v>
      </c>
      <c r="Q81" s="258">
        <v>1.0482408821573341E-2</v>
      </c>
      <c r="R81" s="258">
        <v>2.34258019875252E-2</v>
      </c>
      <c r="S81" s="258">
        <v>1.4844339510547512E-2</v>
      </c>
      <c r="T81" s="258">
        <v>6.9476998362818449E-3</v>
      </c>
      <c r="U81" s="258">
        <v>9.5327729504404313E-3</v>
      </c>
      <c r="V81" s="258">
        <v>6.1945144495916728E-3</v>
      </c>
      <c r="W81" s="258">
        <v>4.5530639245549061E-3</v>
      </c>
      <c r="X81" s="258">
        <v>7.3233727048262771E-3</v>
      </c>
      <c r="Y81" s="258">
        <v>7.5718987819483061E-3</v>
      </c>
      <c r="Z81" s="258">
        <v>8.837795275358367E-3</v>
      </c>
      <c r="AA81" s="258">
        <v>8.465174818752778E-3</v>
      </c>
      <c r="AB81" s="258">
        <v>8.8945071606807632E-3</v>
      </c>
      <c r="AC81" s="258">
        <v>1.4469946572945656E-3</v>
      </c>
      <c r="AD81" s="258">
        <v>1.3555476882177654E-2</v>
      </c>
      <c r="AE81" s="258">
        <v>5.9815405583319246E-3</v>
      </c>
      <c r="AF81" s="258">
        <v>6.938997114682639E-3</v>
      </c>
      <c r="AG81" s="258">
        <v>6.3002197156402304E-3</v>
      </c>
      <c r="AH81" s="258">
        <v>1.1951185983131846E-2</v>
      </c>
      <c r="AI81" s="258">
        <v>3.0475332012105102E-2</v>
      </c>
      <c r="AJ81" s="258">
        <v>9.7053555579300291E-3</v>
      </c>
      <c r="AK81" s="258">
        <v>1.1016003219549242E-2</v>
      </c>
      <c r="AL81" s="258">
        <v>1.1186574947503436E-2</v>
      </c>
      <c r="AM81" s="258">
        <v>8.8473467860905215E-3</v>
      </c>
      <c r="AN81" s="258">
        <v>2.0192180300973802E-2</v>
      </c>
      <c r="AO81" s="258">
        <v>1.0978022687888639E-2</v>
      </c>
      <c r="AP81" s="258">
        <v>8.5113608218768209E-3</v>
      </c>
      <c r="AQ81" s="258">
        <v>9.0579814995077248E-3</v>
      </c>
      <c r="AR81" s="258">
        <v>7.6783626592297873E-3</v>
      </c>
      <c r="AS81" s="258">
        <v>6.8942250393021634E-3</v>
      </c>
      <c r="AT81" s="258">
        <v>5.3636529322158262E-3</v>
      </c>
      <c r="AU81" s="258">
        <v>4.78567744650859E-3</v>
      </c>
      <c r="AV81" s="258">
        <v>6.0305045348922441E-3</v>
      </c>
      <c r="AW81" s="258">
        <v>5.3774059691744716E-3</v>
      </c>
      <c r="AX81" s="258">
        <v>5.4884864563615838E-3</v>
      </c>
      <c r="AY81" s="258">
        <v>6.0081329388536556E-3</v>
      </c>
      <c r="AZ81" s="258">
        <v>5.1711333446327109E-3</v>
      </c>
      <c r="BA81" s="258">
        <v>3.9111348298485685E-3</v>
      </c>
      <c r="BB81" s="258">
        <v>6.429442869434668E-3</v>
      </c>
      <c r="BC81" s="258">
        <v>4.7975557854100072E-3</v>
      </c>
      <c r="BD81" s="258">
        <v>7.3718221112485972E-3</v>
      </c>
      <c r="BE81" s="258">
        <v>8.1909803017602145E-3</v>
      </c>
      <c r="BF81" s="258">
        <v>8.0659116575529672E-3</v>
      </c>
      <c r="BG81" s="258">
        <v>6.0390999314854634E-3</v>
      </c>
      <c r="BH81" s="258">
        <v>9.1312993270470637E-3</v>
      </c>
      <c r="BI81" s="258">
        <v>6.7201996813549538E-3</v>
      </c>
      <c r="BJ81" s="258">
        <v>8.6372599422955762E-3</v>
      </c>
      <c r="BK81" s="258">
        <v>0.25551420251924567</v>
      </c>
      <c r="BL81" s="258">
        <v>1.1037837069026314E-2</v>
      </c>
      <c r="BM81" s="258">
        <v>1.1214778323591827E-2</v>
      </c>
      <c r="BN81" s="258">
        <v>1.1345120813373024E-2</v>
      </c>
      <c r="BO81" s="258">
        <v>1.1722859730213753E-2</v>
      </c>
      <c r="BP81" s="258">
        <v>6.8920105494823507E-3</v>
      </c>
      <c r="BQ81" s="258">
        <v>1.3719860078247553E-2</v>
      </c>
      <c r="BR81" s="258">
        <v>7.3056182405419178E-3</v>
      </c>
      <c r="BS81" s="258">
        <v>2.5441835438509385E-2</v>
      </c>
      <c r="BT81" s="258">
        <v>2.9519531808177195E-3</v>
      </c>
      <c r="BU81" s="258">
        <v>5.4966987101037236E-3</v>
      </c>
      <c r="BV81" s="258">
        <v>1.4094647405740492E-3</v>
      </c>
      <c r="BW81" s="258">
        <v>1.3577742921026606E-3</v>
      </c>
      <c r="BX81" s="258">
        <v>4.7368507837263006E-4</v>
      </c>
      <c r="BY81" s="258">
        <v>2.8362124316927352E-3</v>
      </c>
      <c r="BZ81" s="258">
        <v>1.0026935023510741</v>
      </c>
      <c r="CA81" s="258">
        <v>4.1182978519335167E-3</v>
      </c>
      <c r="CB81" s="258">
        <v>1.858789864037351E-3</v>
      </c>
      <c r="CC81" s="258">
        <v>0</v>
      </c>
      <c r="CD81" s="258">
        <v>3.5443711980043054E-3</v>
      </c>
      <c r="CE81" s="258">
        <v>2.4854982403393717E-3</v>
      </c>
      <c r="CF81" s="258">
        <v>4.8394332084263046E-3</v>
      </c>
      <c r="CG81" s="258">
        <v>4.1976423449000058E-2</v>
      </c>
      <c r="CH81" s="258">
        <v>4.5722186698576688E-3</v>
      </c>
      <c r="CI81" s="258">
        <v>3.3306402055943117E-3</v>
      </c>
      <c r="CJ81" s="258">
        <v>3.910612604297212E-3</v>
      </c>
      <c r="CK81" s="258">
        <v>4.5816333368711368E-3</v>
      </c>
      <c r="CL81" s="258">
        <v>6.4726363195721972E-3</v>
      </c>
      <c r="CM81" s="258">
        <v>4.7190051638573835E-3</v>
      </c>
      <c r="CN81" s="258">
        <v>2.7004215091137405E-3</v>
      </c>
      <c r="CO81" s="258">
        <v>6.9309777944606896E-3</v>
      </c>
      <c r="CP81" s="258">
        <v>5.5629053311611705E-3</v>
      </c>
      <c r="CQ81" s="258">
        <v>5.4980746755730241E-3</v>
      </c>
      <c r="CR81" s="258">
        <v>3.6720002749137189E-3</v>
      </c>
      <c r="CS81" s="258">
        <v>2.7186518253290671E-3</v>
      </c>
      <c r="CT81" s="258">
        <v>6.9908739467332854E-3</v>
      </c>
      <c r="CU81" s="258">
        <v>2.3633141927431223E-3</v>
      </c>
      <c r="CV81" s="258">
        <v>2.1570806776774355E-3</v>
      </c>
      <c r="CW81" s="258">
        <v>5.8201096115769813E-3</v>
      </c>
      <c r="CX81" s="258">
        <v>2.5855952881028359E-3</v>
      </c>
      <c r="CY81" s="258">
        <v>6.7010506589737133E-3</v>
      </c>
      <c r="CZ81" s="258">
        <v>8.2937505190579467E-3</v>
      </c>
      <c r="DA81" s="258">
        <v>2.9854430157413717E-3</v>
      </c>
      <c r="DB81" s="258">
        <v>3.1132954868052136E-3</v>
      </c>
      <c r="DC81" s="258">
        <v>3.1348842853475604E-3</v>
      </c>
      <c r="DD81" s="258">
        <v>7.4954757858510202E-3</v>
      </c>
      <c r="DE81" s="258">
        <v>2.6549872829919257E-2</v>
      </c>
      <c r="DF81" s="259">
        <v>1.44631724339645E-2</v>
      </c>
      <c r="DG81" s="272"/>
      <c r="DH81" s="260"/>
      <c r="DI81" s="3"/>
      <c r="DJ81" s="3"/>
      <c r="DK81" s="3"/>
      <c r="DL81" s="3"/>
      <c r="DM81" s="3"/>
      <c r="DN81" s="3"/>
      <c r="DO81" s="3"/>
      <c r="DP81" s="3"/>
      <c r="DQ81" s="3"/>
      <c r="DR81" s="260"/>
      <c r="DS81" s="260"/>
      <c r="DT81" s="260"/>
      <c r="DU81" s="260"/>
      <c r="DV81" s="260"/>
      <c r="DW81" s="260"/>
      <c r="DX81" s="260"/>
      <c r="DY81" s="260"/>
      <c r="DZ81" s="260"/>
      <c r="EA81" s="260"/>
      <c r="EB81" s="260"/>
      <c r="EC81" s="260"/>
      <c r="ED81" s="260"/>
      <c r="EE81" s="260"/>
      <c r="EF81" s="260"/>
      <c r="EG81" s="260"/>
      <c r="EH81" s="260"/>
      <c r="EI81" s="260"/>
      <c r="EJ81" s="260"/>
      <c r="EK81" s="260"/>
      <c r="EL81" s="260"/>
      <c r="EM81" s="260"/>
      <c r="EN81" s="260"/>
      <c r="EO81" s="260"/>
      <c r="EP81" s="260"/>
      <c r="EQ81" s="260"/>
      <c r="ER81" s="260"/>
      <c r="ES81" s="260"/>
      <c r="ET81" s="260"/>
      <c r="EU81" s="260"/>
      <c r="EV81" s="260"/>
      <c r="EW81" s="260"/>
      <c r="EX81" s="260"/>
      <c r="EY81" s="260"/>
      <c r="EZ81" s="260"/>
      <c r="FA81" s="260"/>
      <c r="FB81" s="260"/>
      <c r="FC81" s="260"/>
      <c r="FD81" s="260"/>
      <c r="FE81" s="260"/>
      <c r="FF81" s="260"/>
      <c r="FG81" s="260"/>
      <c r="FH81" s="260"/>
      <c r="FI81" s="260"/>
      <c r="FJ81" s="260"/>
      <c r="FK81" s="260"/>
      <c r="FL81" s="260"/>
      <c r="FM81" s="260"/>
      <c r="FN81" s="260"/>
      <c r="FO81" s="260"/>
    </row>
    <row r="82" spans="1:171" ht="19.899999999999999" customHeight="1">
      <c r="A82" s="261" t="s">
        <v>147</v>
      </c>
      <c r="B82" s="262" t="s">
        <v>146</v>
      </c>
      <c r="C82" s="263">
        <v>6.8690558359063361E-2</v>
      </c>
      <c r="D82" s="258">
        <v>1.7580321514884169E-2</v>
      </c>
      <c r="E82" s="258">
        <v>1.6444480787762773E-2</v>
      </c>
      <c r="F82" s="258">
        <v>2.2421230422281859E-2</v>
      </c>
      <c r="G82" s="258">
        <v>2.6839913538370511E-2</v>
      </c>
      <c r="H82" s="258">
        <v>0</v>
      </c>
      <c r="I82" s="258">
        <v>0.23229862180905481</v>
      </c>
      <c r="J82" s="258">
        <v>7.4998661019940616E-3</v>
      </c>
      <c r="K82" s="258">
        <v>8.145442416954099E-3</v>
      </c>
      <c r="L82" s="258">
        <v>4.2916864677068891E-3</v>
      </c>
      <c r="M82" s="258">
        <v>0</v>
      </c>
      <c r="N82" s="258">
        <v>2.0771731284478821E-2</v>
      </c>
      <c r="O82" s="258">
        <v>8.8553263245074853E-3</v>
      </c>
      <c r="P82" s="258">
        <v>1.2848922226769047E-2</v>
      </c>
      <c r="Q82" s="258">
        <v>9.2609685648285863E-3</v>
      </c>
      <c r="R82" s="258">
        <v>7.8641959657663272E-3</v>
      </c>
      <c r="S82" s="258">
        <v>5.9677329410562302E-3</v>
      </c>
      <c r="T82" s="258">
        <v>1.1034412064977272E-2</v>
      </c>
      <c r="U82" s="258">
        <v>5.6116059160851006E-3</v>
      </c>
      <c r="V82" s="258">
        <v>6.0057738821740533E-3</v>
      </c>
      <c r="W82" s="258">
        <v>4.50786871464306E-3</v>
      </c>
      <c r="X82" s="258">
        <v>7.9955383735959076E-3</v>
      </c>
      <c r="Y82" s="258">
        <v>3.197590124032723E-3</v>
      </c>
      <c r="Z82" s="258">
        <v>5.7273921203736845E-3</v>
      </c>
      <c r="AA82" s="258">
        <v>3.8704836498850534E-3</v>
      </c>
      <c r="AB82" s="258">
        <v>4.3865864487020309E-3</v>
      </c>
      <c r="AC82" s="258">
        <v>8.0689210077425225E-4</v>
      </c>
      <c r="AD82" s="258">
        <v>1.2219006756213223E-3</v>
      </c>
      <c r="AE82" s="258">
        <v>2.9651798610856612E-3</v>
      </c>
      <c r="AF82" s="258">
        <v>3.9778789610817634E-3</v>
      </c>
      <c r="AG82" s="258">
        <v>1.2500812572199331E-2</v>
      </c>
      <c r="AH82" s="258">
        <v>8.1172012831515535E-3</v>
      </c>
      <c r="AI82" s="258">
        <v>4.730072803070471E-2</v>
      </c>
      <c r="AJ82" s="258">
        <v>4.5618543413336312E-3</v>
      </c>
      <c r="AK82" s="258">
        <v>1.7579555481214964E-2</v>
      </c>
      <c r="AL82" s="258">
        <v>5.0074449455933369E-3</v>
      </c>
      <c r="AM82" s="258">
        <v>8.5474549916597121E-3</v>
      </c>
      <c r="AN82" s="258">
        <v>7.5681075667652408E-3</v>
      </c>
      <c r="AO82" s="258">
        <v>6.361260143952524E-3</v>
      </c>
      <c r="AP82" s="258">
        <v>2.4571345075834971E-3</v>
      </c>
      <c r="AQ82" s="258">
        <v>5.5674106978962062E-3</v>
      </c>
      <c r="AR82" s="258">
        <v>1.0016979280346214E-2</v>
      </c>
      <c r="AS82" s="258">
        <v>9.7211280887067927E-3</v>
      </c>
      <c r="AT82" s="258">
        <v>6.3830795468384424E-3</v>
      </c>
      <c r="AU82" s="258">
        <v>6.3113229087261788E-3</v>
      </c>
      <c r="AV82" s="258">
        <v>1.1607474634026673E-2</v>
      </c>
      <c r="AW82" s="258">
        <v>5.3759904791691937E-3</v>
      </c>
      <c r="AX82" s="258">
        <v>2.4991284248824307E-3</v>
      </c>
      <c r="AY82" s="258">
        <v>3.8825850903898042E-3</v>
      </c>
      <c r="AZ82" s="258">
        <v>4.1970571336501991E-3</v>
      </c>
      <c r="BA82" s="258">
        <v>3.3010716078686522E-3</v>
      </c>
      <c r="BB82" s="258">
        <v>4.5063013678600557E-3</v>
      </c>
      <c r="BC82" s="258">
        <v>1.5759229614421004E-3</v>
      </c>
      <c r="BD82" s="258">
        <v>5.2897838631758244E-3</v>
      </c>
      <c r="BE82" s="258">
        <v>2.1997008647670446E-3</v>
      </c>
      <c r="BF82" s="258">
        <v>2.0023414904901744E-3</v>
      </c>
      <c r="BG82" s="258">
        <v>2.8922340196794027E-3</v>
      </c>
      <c r="BH82" s="258">
        <v>3.268256745620199E-3</v>
      </c>
      <c r="BI82" s="258">
        <v>2.7451267984049134E-3</v>
      </c>
      <c r="BJ82" s="258">
        <v>3.0930788752506589E-2</v>
      </c>
      <c r="BK82" s="258">
        <v>1.4868671877681316E-2</v>
      </c>
      <c r="BL82" s="258">
        <v>2.0453550256353575E-2</v>
      </c>
      <c r="BM82" s="258">
        <v>1.9523265968769202E-2</v>
      </c>
      <c r="BN82" s="258">
        <v>2.4935095738700029E-2</v>
      </c>
      <c r="BO82" s="258">
        <v>1.5402293238071118E-2</v>
      </c>
      <c r="BP82" s="258">
        <v>6.0214153122259704E-3</v>
      </c>
      <c r="BQ82" s="258">
        <v>7.9526876511331005E-3</v>
      </c>
      <c r="BR82" s="258">
        <v>1.1281358287900408E-2</v>
      </c>
      <c r="BS82" s="258">
        <v>2.5966042744337461E-2</v>
      </c>
      <c r="BT82" s="258">
        <v>2.8503145728697617E-2</v>
      </c>
      <c r="BU82" s="258">
        <v>1.0453875984909208E-2</v>
      </c>
      <c r="BV82" s="258">
        <v>5.0147876617241266E-3</v>
      </c>
      <c r="BW82" s="258">
        <v>4.7863688691815211E-3</v>
      </c>
      <c r="BX82" s="258">
        <v>1.58261253067491E-3</v>
      </c>
      <c r="BY82" s="258">
        <v>5.7897987782258888E-3</v>
      </c>
      <c r="BZ82" s="258">
        <v>3.6004863911112458E-3</v>
      </c>
      <c r="CA82" s="258">
        <v>1.0051920735258386</v>
      </c>
      <c r="CB82" s="258">
        <v>4.359294351654496E-3</v>
      </c>
      <c r="CC82" s="258">
        <v>0</v>
      </c>
      <c r="CD82" s="258">
        <v>4.3735945526751849E-3</v>
      </c>
      <c r="CE82" s="258">
        <v>9.7937920546755704E-3</v>
      </c>
      <c r="CF82" s="258">
        <v>6.4258673413409937E-3</v>
      </c>
      <c r="CG82" s="258">
        <v>8.4207125671354362E-3</v>
      </c>
      <c r="CH82" s="258">
        <v>1.0087846585337221E-2</v>
      </c>
      <c r="CI82" s="258">
        <v>8.7159032782442528E-3</v>
      </c>
      <c r="CJ82" s="258">
        <v>1.1573470109715088E-2</v>
      </c>
      <c r="CK82" s="258">
        <v>3.520020618082949E-3</v>
      </c>
      <c r="CL82" s="258">
        <v>1.466011239780682E-2</v>
      </c>
      <c r="CM82" s="258">
        <v>1.3627134540056094E-2</v>
      </c>
      <c r="CN82" s="258">
        <v>1.4152849441374325E-2</v>
      </c>
      <c r="CO82" s="258">
        <v>8.6578247806645241E-3</v>
      </c>
      <c r="CP82" s="258">
        <v>5.9314264856520299E-3</v>
      </c>
      <c r="CQ82" s="258">
        <v>1.1731291542116752E-2</v>
      </c>
      <c r="CR82" s="258">
        <v>7.5892806800602741E-3</v>
      </c>
      <c r="CS82" s="258">
        <v>7.4418084196770365E-3</v>
      </c>
      <c r="CT82" s="258">
        <v>1.2805641568993274E-2</v>
      </c>
      <c r="CU82" s="258">
        <v>9.1043587666936338E-3</v>
      </c>
      <c r="CV82" s="258">
        <v>9.6500841777496047E-3</v>
      </c>
      <c r="CW82" s="258">
        <v>6.5621408610680339E-3</v>
      </c>
      <c r="CX82" s="258">
        <v>8.1558865682733236E-3</v>
      </c>
      <c r="CY82" s="258">
        <v>5.0554178056289978E-2</v>
      </c>
      <c r="CZ82" s="258">
        <v>8.2715273928598027E-3</v>
      </c>
      <c r="DA82" s="258">
        <v>1.8266825546271782E-2</v>
      </c>
      <c r="DB82" s="258">
        <v>3.2437030427724674E-2</v>
      </c>
      <c r="DC82" s="258">
        <v>1.099288439900396E-2</v>
      </c>
      <c r="DD82" s="258">
        <v>2.4499214620080232E-2</v>
      </c>
      <c r="DE82" s="258">
        <v>4.859863000305345E-3</v>
      </c>
      <c r="DF82" s="259">
        <v>9.7144618608567251E-3</v>
      </c>
      <c r="DG82" s="272"/>
      <c r="DH82" s="260"/>
      <c r="DI82" s="3"/>
      <c r="DJ82" s="3"/>
      <c r="DK82" s="3"/>
      <c r="DL82" s="3"/>
      <c r="DM82" s="3"/>
      <c r="DN82" s="3"/>
      <c r="DO82" s="3"/>
      <c r="DP82" s="3"/>
      <c r="DQ82" s="3"/>
      <c r="DR82" s="260"/>
      <c r="DS82" s="260"/>
      <c r="DT82" s="260"/>
      <c r="DU82" s="260"/>
      <c r="DV82" s="260"/>
      <c r="DW82" s="260"/>
      <c r="DX82" s="260"/>
      <c r="DY82" s="260"/>
      <c r="DZ82" s="260"/>
      <c r="EA82" s="260"/>
      <c r="EB82" s="260"/>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0"/>
      <c r="FF82" s="260"/>
      <c r="FG82" s="260"/>
      <c r="FH82" s="260"/>
      <c r="FI82" s="260"/>
      <c r="FJ82" s="260"/>
      <c r="FK82" s="260"/>
      <c r="FL82" s="260"/>
      <c r="FM82" s="260"/>
      <c r="FN82" s="260"/>
      <c r="FO82" s="260"/>
    </row>
    <row r="83" spans="1:171" ht="19.899999999999999" customHeight="1">
      <c r="A83" s="261" t="s">
        <v>78</v>
      </c>
      <c r="B83" s="262" t="s">
        <v>77</v>
      </c>
      <c r="C83" s="263">
        <v>6.0700869272089662E-4</v>
      </c>
      <c r="D83" s="258">
        <v>1.1475738789427856E-3</v>
      </c>
      <c r="E83" s="258">
        <v>3.122329571094766E-4</v>
      </c>
      <c r="F83" s="258">
        <v>3.1859041021168737E-4</v>
      </c>
      <c r="G83" s="258">
        <v>4.1313450368300362E-4</v>
      </c>
      <c r="H83" s="258">
        <v>0</v>
      </c>
      <c r="I83" s="258">
        <v>5.2761606140581648E-4</v>
      </c>
      <c r="J83" s="258">
        <v>4.8954009530885326E-4</v>
      </c>
      <c r="K83" s="258">
        <v>3.0703752992889739E-4</v>
      </c>
      <c r="L83" s="258">
        <v>1.0812724744505907E-3</v>
      </c>
      <c r="M83" s="258">
        <v>0</v>
      </c>
      <c r="N83" s="258">
        <v>2.456581659954781E-4</v>
      </c>
      <c r="O83" s="258">
        <v>8.0536921071950484E-5</v>
      </c>
      <c r="P83" s="258">
        <v>5.6192930472754167E-4</v>
      </c>
      <c r="Q83" s="258">
        <v>4.1378954132580397E-4</v>
      </c>
      <c r="R83" s="258">
        <v>8.8406681139040775E-4</v>
      </c>
      <c r="S83" s="258">
        <v>4.6890526659784085E-4</v>
      </c>
      <c r="T83" s="258">
        <v>2.2963983714018995E-4</v>
      </c>
      <c r="U83" s="258">
        <v>9.8915337042040853E-4</v>
      </c>
      <c r="V83" s="258">
        <v>1.2795773797511123E-3</v>
      </c>
      <c r="W83" s="258">
        <v>9.2277601369557597E-4</v>
      </c>
      <c r="X83" s="258">
        <v>7.4943364821203362E-4</v>
      </c>
      <c r="Y83" s="258">
        <v>7.7023952500745768E-4</v>
      </c>
      <c r="Z83" s="258">
        <v>8.0131781516247947E-4</v>
      </c>
      <c r="AA83" s="258">
        <v>3.3825143434857124E-4</v>
      </c>
      <c r="AB83" s="258">
        <v>4.4675079601989642E-4</v>
      </c>
      <c r="AC83" s="258">
        <v>1.1703619815590597E-3</v>
      </c>
      <c r="AD83" s="258">
        <v>4.8205645190981068E-3</v>
      </c>
      <c r="AE83" s="258">
        <v>2.490521144389603E-4</v>
      </c>
      <c r="AF83" s="258">
        <v>2.8173691564212873E-4</v>
      </c>
      <c r="AG83" s="258">
        <v>2.3277638041260267E-4</v>
      </c>
      <c r="AH83" s="258">
        <v>8.8749447066209389E-4</v>
      </c>
      <c r="AI83" s="258">
        <v>3.1532153024457429E-3</v>
      </c>
      <c r="AJ83" s="258">
        <v>5.5678405216967955E-4</v>
      </c>
      <c r="AK83" s="258">
        <v>9.672097319872923E-4</v>
      </c>
      <c r="AL83" s="258">
        <v>3.1503562596809473E-3</v>
      </c>
      <c r="AM83" s="258">
        <v>1.9181605037028771E-3</v>
      </c>
      <c r="AN83" s="258">
        <v>2.5214864140704445E-3</v>
      </c>
      <c r="AO83" s="258">
        <v>1.4761549186757201E-3</v>
      </c>
      <c r="AP83" s="258">
        <v>4.0423776136177657E-3</v>
      </c>
      <c r="AQ83" s="258">
        <v>5.94108273104833E-4</v>
      </c>
      <c r="AR83" s="258">
        <v>7.3132539120327811E-4</v>
      </c>
      <c r="AS83" s="258">
        <v>6.2680061267490522E-4</v>
      </c>
      <c r="AT83" s="258">
        <v>3.7520311960545304E-4</v>
      </c>
      <c r="AU83" s="258">
        <v>3.2961050869512697E-4</v>
      </c>
      <c r="AV83" s="258">
        <v>2.3270178892327876E-4</v>
      </c>
      <c r="AW83" s="258">
        <v>1.9358731592394637E-4</v>
      </c>
      <c r="AX83" s="258">
        <v>2.1318361170892915E-4</v>
      </c>
      <c r="AY83" s="258">
        <v>2.940370925584503E-4</v>
      </c>
      <c r="AZ83" s="258">
        <v>2.4777222431641408E-4</v>
      </c>
      <c r="BA83" s="258">
        <v>1.1506514783552512E-4</v>
      </c>
      <c r="BB83" s="258">
        <v>2.7709198833583871E-4</v>
      </c>
      <c r="BC83" s="258">
        <v>1.5208059383046337E-4</v>
      </c>
      <c r="BD83" s="258">
        <v>1.4527351630981111E-4</v>
      </c>
      <c r="BE83" s="258">
        <v>7.9482112279249235E-4</v>
      </c>
      <c r="BF83" s="258">
        <v>8.3409258583447569E-4</v>
      </c>
      <c r="BG83" s="258">
        <v>4.7173828560026932E-4</v>
      </c>
      <c r="BH83" s="258">
        <v>6.4611348429998155E-4</v>
      </c>
      <c r="BI83" s="258">
        <v>4.4962768986948518E-4</v>
      </c>
      <c r="BJ83" s="258">
        <v>2.6265116940309315E-4</v>
      </c>
      <c r="BK83" s="258">
        <v>2.7928109854958267E-2</v>
      </c>
      <c r="BL83" s="258">
        <v>3.3549911966204807E-4</v>
      </c>
      <c r="BM83" s="258">
        <v>3.141734635512775E-4</v>
      </c>
      <c r="BN83" s="258">
        <v>6.9263750792402864E-4</v>
      </c>
      <c r="BO83" s="258">
        <v>7.4941142888026351E-4</v>
      </c>
      <c r="BP83" s="258">
        <v>1.5154616806928945E-3</v>
      </c>
      <c r="BQ83" s="258">
        <v>1.193687710194681E-3</v>
      </c>
      <c r="BR83" s="258">
        <v>2.6988751495609639E-4</v>
      </c>
      <c r="BS83" s="258">
        <v>4.1169787664886655E-4</v>
      </c>
      <c r="BT83" s="258">
        <v>1.417410114878976E-4</v>
      </c>
      <c r="BU83" s="258">
        <v>1.1756525557201189E-4</v>
      </c>
      <c r="BV83" s="258">
        <v>7.9768600704236867E-5</v>
      </c>
      <c r="BW83" s="258">
        <v>6.3127429733883617E-5</v>
      </c>
      <c r="BX83" s="258">
        <v>1.5913349325057553E-5</v>
      </c>
      <c r="BY83" s="258">
        <v>1.3773976921406403E-4</v>
      </c>
      <c r="BZ83" s="258">
        <v>1.3783270075461459E-3</v>
      </c>
      <c r="CA83" s="258">
        <v>1.774009957245687E-3</v>
      </c>
      <c r="CB83" s="258">
        <v>1.1185599330473417</v>
      </c>
      <c r="CC83" s="258">
        <v>0</v>
      </c>
      <c r="CD83" s="258">
        <v>9.1375583073038147E-5</v>
      </c>
      <c r="CE83" s="258">
        <v>1.44315578148257E-4</v>
      </c>
      <c r="CF83" s="258">
        <v>2.8445890628976645E-4</v>
      </c>
      <c r="CG83" s="258">
        <v>4.154629002493537E-4</v>
      </c>
      <c r="CH83" s="258">
        <v>9.4755359612271178E-5</v>
      </c>
      <c r="CI83" s="258">
        <v>8.2932141136153408E-5</v>
      </c>
      <c r="CJ83" s="258">
        <v>1.3012959851138264E-4</v>
      </c>
      <c r="CK83" s="258">
        <v>7.6375199622699203E-5</v>
      </c>
      <c r="CL83" s="258">
        <v>1.3807174888493838E-4</v>
      </c>
      <c r="CM83" s="258">
        <v>1.2588596455941588E-4</v>
      </c>
      <c r="CN83" s="258">
        <v>1.1802972123065005E-4</v>
      </c>
      <c r="CO83" s="258">
        <v>1.648449916820507E-4</v>
      </c>
      <c r="CP83" s="258">
        <v>1.053218580772575E-4</v>
      </c>
      <c r="CQ83" s="258">
        <v>2.2743586884058615E-4</v>
      </c>
      <c r="CR83" s="258">
        <v>1.2042735797919004E-4</v>
      </c>
      <c r="CS83" s="258">
        <v>1.0128981601193753E-4</v>
      </c>
      <c r="CT83" s="258">
        <v>1.531078738660644E-4</v>
      </c>
      <c r="CU83" s="258">
        <v>7.9405075860576192E-5</v>
      </c>
      <c r="CV83" s="258">
        <v>5.3529383222482822E-5</v>
      </c>
      <c r="CW83" s="258">
        <v>2.5820568140876807E-4</v>
      </c>
      <c r="CX83" s="258">
        <v>7.8048568658685172E-5</v>
      </c>
      <c r="CY83" s="258">
        <v>3.324986150203604E-4</v>
      </c>
      <c r="CZ83" s="258">
        <v>1.963499137001393E-4</v>
      </c>
      <c r="DA83" s="258">
        <v>1.5739905813310295E-4</v>
      </c>
      <c r="DB83" s="258">
        <v>1.8762379977755041E-4</v>
      </c>
      <c r="DC83" s="258">
        <v>9.6962947512743434E-5</v>
      </c>
      <c r="DD83" s="258">
        <v>1.6248197926446885E-4</v>
      </c>
      <c r="DE83" s="258">
        <v>8.3672068658217805E-4</v>
      </c>
      <c r="DF83" s="259">
        <v>1.2783944288213334E-4</v>
      </c>
      <c r="DG83" s="272"/>
      <c r="DH83" s="260"/>
      <c r="DI83" s="3"/>
      <c r="DJ83" s="3"/>
      <c r="DK83" s="3"/>
      <c r="DL83" s="3"/>
      <c r="DM83" s="3"/>
      <c r="DN83" s="3"/>
      <c r="DO83" s="3"/>
      <c r="DP83" s="3"/>
      <c r="DQ83" s="3"/>
      <c r="DR83" s="260"/>
      <c r="DS83" s="260"/>
      <c r="DT83" s="260"/>
      <c r="DU83" s="260"/>
      <c r="DV83" s="260"/>
      <c r="DW83" s="260"/>
      <c r="DX83" s="260"/>
      <c r="DY83" s="260"/>
      <c r="DZ83" s="260"/>
      <c r="EA83" s="260"/>
      <c r="EB83" s="260"/>
      <c r="EC83" s="260"/>
      <c r="ED83" s="260"/>
      <c r="EE83" s="260"/>
      <c r="EF83" s="260"/>
      <c r="EG83" s="260"/>
      <c r="EH83" s="260"/>
      <c r="EI83" s="260"/>
      <c r="EJ83" s="260"/>
      <c r="EK83" s="260"/>
      <c r="EL83" s="260"/>
      <c r="EM83" s="260"/>
      <c r="EN83" s="260"/>
      <c r="EO83" s="260"/>
      <c r="EP83" s="260"/>
      <c r="EQ83" s="260"/>
      <c r="ER83" s="260"/>
      <c r="ES83" s="260"/>
      <c r="ET83" s="260"/>
      <c r="EU83" s="260"/>
      <c r="EV83" s="260"/>
      <c r="EW83" s="260"/>
      <c r="EX83" s="260"/>
      <c r="EY83" s="260"/>
      <c r="EZ83" s="260"/>
      <c r="FA83" s="260"/>
      <c r="FB83" s="260"/>
      <c r="FC83" s="260"/>
      <c r="FD83" s="260"/>
      <c r="FE83" s="260"/>
      <c r="FF83" s="260"/>
      <c r="FG83" s="260"/>
      <c r="FH83" s="260"/>
      <c r="FI83" s="260"/>
      <c r="FJ83" s="260"/>
      <c r="FK83" s="260"/>
      <c r="FL83" s="260"/>
      <c r="FM83" s="260"/>
      <c r="FN83" s="260"/>
      <c r="FO83" s="260"/>
    </row>
    <row r="84" spans="1:171" ht="19.899999999999999" customHeight="1">
      <c r="A84" s="261" t="s">
        <v>76</v>
      </c>
      <c r="B84" s="262" t="s">
        <v>75</v>
      </c>
      <c r="C84" s="263">
        <v>0</v>
      </c>
      <c r="D84" s="258">
        <v>0</v>
      </c>
      <c r="E84" s="258">
        <v>0</v>
      </c>
      <c r="F84" s="258">
        <v>0</v>
      </c>
      <c r="G84" s="258">
        <v>0</v>
      </c>
      <c r="H84" s="258">
        <v>0</v>
      </c>
      <c r="I84" s="258">
        <v>0</v>
      </c>
      <c r="J84" s="258">
        <v>0</v>
      </c>
      <c r="K84" s="258">
        <v>0</v>
      </c>
      <c r="L84" s="258">
        <v>0</v>
      </c>
      <c r="M84" s="258">
        <v>0</v>
      </c>
      <c r="N84" s="258">
        <v>0</v>
      </c>
      <c r="O84" s="258">
        <v>0</v>
      </c>
      <c r="P84" s="258">
        <v>0</v>
      </c>
      <c r="Q84" s="258">
        <v>0</v>
      </c>
      <c r="R84" s="258">
        <v>0</v>
      </c>
      <c r="S84" s="258">
        <v>0</v>
      </c>
      <c r="T84" s="258">
        <v>0</v>
      </c>
      <c r="U84" s="258">
        <v>0</v>
      </c>
      <c r="V84" s="258">
        <v>0</v>
      </c>
      <c r="W84" s="258">
        <v>0</v>
      </c>
      <c r="X84" s="258">
        <v>0</v>
      </c>
      <c r="Y84" s="258">
        <v>0</v>
      </c>
      <c r="Z84" s="258">
        <v>0</v>
      </c>
      <c r="AA84" s="258">
        <v>0</v>
      </c>
      <c r="AB84" s="258">
        <v>0</v>
      </c>
      <c r="AC84" s="258">
        <v>0</v>
      </c>
      <c r="AD84" s="258">
        <v>0</v>
      </c>
      <c r="AE84" s="258">
        <v>0</v>
      </c>
      <c r="AF84" s="258">
        <v>0</v>
      </c>
      <c r="AG84" s="258">
        <v>0</v>
      </c>
      <c r="AH84" s="258">
        <v>0</v>
      </c>
      <c r="AI84" s="258">
        <v>0</v>
      </c>
      <c r="AJ84" s="258">
        <v>0</v>
      </c>
      <c r="AK84" s="258">
        <v>0</v>
      </c>
      <c r="AL84" s="258">
        <v>0</v>
      </c>
      <c r="AM84" s="258">
        <v>0</v>
      </c>
      <c r="AN84" s="258">
        <v>0</v>
      </c>
      <c r="AO84" s="258">
        <v>0</v>
      </c>
      <c r="AP84" s="258">
        <v>0</v>
      </c>
      <c r="AQ84" s="258">
        <v>0</v>
      </c>
      <c r="AR84" s="258">
        <v>0</v>
      </c>
      <c r="AS84" s="258">
        <v>0</v>
      </c>
      <c r="AT84" s="258">
        <v>0</v>
      </c>
      <c r="AU84" s="258">
        <v>0</v>
      </c>
      <c r="AV84" s="258">
        <v>0</v>
      </c>
      <c r="AW84" s="258">
        <v>0</v>
      </c>
      <c r="AX84" s="258">
        <v>0</v>
      </c>
      <c r="AY84" s="258">
        <v>0</v>
      </c>
      <c r="AZ84" s="258">
        <v>0</v>
      </c>
      <c r="BA84" s="258">
        <v>0</v>
      </c>
      <c r="BB84" s="258">
        <v>0</v>
      </c>
      <c r="BC84" s="258">
        <v>0</v>
      </c>
      <c r="BD84" s="258">
        <v>0</v>
      </c>
      <c r="BE84" s="258">
        <v>0</v>
      </c>
      <c r="BF84" s="258">
        <v>0</v>
      </c>
      <c r="BG84" s="258">
        <v>0</v>
      </c>
      <c r="BH84" s="258">
        <v>0</v>
      </c>
      <c r="BI84" s="258">
        <v>0</v>
      </c>
      <c r="BJ84" s="258">
        <v>0</v>
      </c>
      <c r="BK84" s="258">
        <v>0</v>
      </c>
      <c r="BL84" s="258">
        <v>0</v>
      </c>
      <c r="BM84" s="258">
        <v>0</v>
      </c>
      <c r="BN84" s="258">
        <v>0</v>
      </c>
      <c r="BO84" s="258">
        <v>0</v>
      </c>
      <c r="BP84" s="258">
        <v>0</v>
      </c>
      <c r="BQ84" s="258">
        <v>0</v>
      </c>
      <c r="BR84" s="258">
        <v>0</v>
      </c>
      <c r="BS84" s="258">
        <v>0</v>
      </c>
      <c r="BT84" s="258">
        <v>0</v>
      </c>
      <c r="BU84" s="258">
        <v>0</v>
      </c>
      <c r="BV84" s="258">
        <v>0</v>
      </c>
      <c r="BW84" s="258">
        <v>0</v>
      </c>
      <c r="BX84" s="258">
        <v>0</v>
      </c>
      <c r="BY84" s="258">
        <v>0</v>
      </c>
      <c r="BZ84" s="258">
        <v>0</v>
      </c>
      <c r="CA84" s="258">
        <v>0</v>
      </c>
      <c r="CB84" s="258">
        <v>0</v>
      </c>
      <c r="CC84" s="258">
        <v>1</v>
      </c>
      <c r="CD84" s="258">
        <v>0</v>
      </c>
      <c r="CE84" s="258">
        <v>0</v>
      </c>
      <c r="CF84" s="258">
        <v>0</v>
      </c>
      <c r="CG84" s="258">
        <v>0</v>
      </c>
      <c r="CH84" s="258">
        <v>0</v>
      </c>
      <c r="CI84" s="258">
        <v>0</v>
      </c>
      <c r="CJ84" s="258">
        <v>0</v>
      </c>
      <c r="CK84" s="258">
        <v>0</v>
      </c>
      <c r="CL84" s="258">
        <v>0</v>
      </c>
      <c r="CM84" s="258">
        <v>0</v>
      </c>
      <c r="CN84" s="258">
        <v>0</v>
      </c>
      <c r="CO84" s="258">
        <v>0</v>
      </c>
      <c r="CP84" s="258">
        <v>0</v>
      </c>
      <c r="CQ84" s="258">
        <v>0</v>
      </c>
      <c r="CR84" s="258">
        <v>0</v>
      </c>
      <c r="CS84" s="258">
        <v>0</v>
      </c>
      <c r="CT84" s="258">
        <v>0</v>
      </c>
      <c r="CU84" s="258">
        <v>0</v>
      </c>
      <c r="CV84" s="258">
        <v>0</v>
      </c>
      <c r="CW84" s="258">
        <v>0</v>
      </c>
      <c r="CX84" s="258">
        <v>0</v>
      </c>
      <c r="CY84" s="258">
        <v>0</v>
      </c>
      <c r="CZ84" s="258">
        <v>0</v>
      </c>
      <c r="DA84" s="258">
        <v>0</v>
      </c>
      <c r="DB84" s="258">
        <v>0</v>
      </c>
      <c r="DC84" s="258">
        <v>0</v>
      </c>
      <c r="DD84" s="258">
        <v>0</v>
      </c>
      <c r="DE84" s="258">
        <v>0</v>
      </c>
      <c r="DF84" s="259">
        <v>0</v>
      </c>
      <c r="DG84" s="272"/>
      <c r="DH84" s="260"/>
      <c r="DI84" s="3"/>
      <c r="DJ84" s="3"/>
      <c r="DK84" s="3"/>
      <c r="DL84" s="3"/>
      <c r="DM84" s="3"/>
      <c r="DN84" s="3"/>
      <c r="DO84" s="3"/>
      <c r="DP84" s="3"/>
      <c r="DQ84" s="3"/>
      <c r="DR84" s="260"/>
      <c r="DS84" s="260"/>
      <c r="DT84" s="260"/>
      <c r="DU84" s="260"/>
      <c r="DV84" s="260"/>
      <c r="DW84" s="260"/>
      <c r="DX84" s="260"/>
      <c r="DY84" s="260"/>
      <c r="DZ84" s="260"/>
      <c r="EA84" s="260"/>
      <c r="EB84" s="260"/>
      <c r="EC84" s="260"/>
      <c r="ED84" s="260"/>
      <c r="EE84" s="260"/>
      <c r="EF84" s="260"/>
      <c r="EG84" s="260"/>
      <c r="EH84" s="260"/>
      <c r="EI84" s="260"/>
      <c r="EJ84" s="260"/>
      <c r="EK84" s="260"/>
      <c r="EL84" s="260"/>
      <c r="EM84" s="260"/>
      <c r="EN84" s="260"/>
      <c r="EO84" s="260"/>
      <c r="EP84" s="260"/>
      <c r="EQ84" s="260"/>
      <c r="ER84" s="260"/>
      <c r="ES84" s="260"/>
      <c r="ET84" s="260"/>
      <c r="EU84" s="260"/>
      <c r="EV84" s="260"/>
      <c r="EW84" s="260"/>
      <c r="EX84" s="260"/>
      <c r="EY84" s="260"/>
      <c r="EZ84" s="260"/>
      <c r="FA84" s="260"/>
      <c r="FB84" s="260"/>
      <c r="FC84" s="260"/>
      <c r="FD84" s="260"/>
      <c r="FE84" s="260"/>
      <c r="FF84" s="260"/>
      <c r="FG84" s="260"/>
      <c r="FH84" s="260"/>
      <c r="FI84" s="260"/>
      <c r="FJ84" s="260"/>
      <c r="FK84" s="260"/>
      <c r="FL84" s="260"/>
      <c r="FM84" s="260"/>
      <c r="FN84" s="260"/>
      <c r="FO84" s="260"/>
    </row>
    <row r="85" spans="1:171" ht="19.899999999999999" customHeight="1">
      <c r="A85" s="261" t="s">
        <v>145</v>
      </c>
      <c r="B85" s="262" t="s">
        <v>144</v>
      </c>
      <c r="C85" s="263">
        <v>4.5936063022632888E-4</v>
      </c>
      <c r="D85" s="258">
        <v>1.259670124464423E-3</v>
      </c>
      <c r="E85" s="258">
        <v>2.7110779912486852E-4</v>
      </c>
      <c r="F85" s="258">
        <v>4.2414527803400944E-5</v>
      </c>
      <c r="G85" s="258">
        <v>3.5085734137293902E-4</v>
      </c>
      <c r="H85" s="258">
        <v>0</v>
      </c>
      <c r="I85" s="258">
        <v>2.6971048537136765E-4</v>
      </c>
      <c r="J85" s="258">
        <v>9.5120902068321291E-4</v>
      </c>
      <c r="K85" s="258">
        <v>5.2320744696264542E-4</v>
      </c>
      <c r="L85" s="258">
        <v>9.892905242977004E-4</v>
      </c>
      <c r="M85" s="258">
        <v>0</v>
      </c>
      <c r="N85" s="258">
        <v>3.7765445515990564E-4</v>
      </c>
      <c r="O85" s="258">
        <v>3.3326678485874335E-4</v>
      </c>
      <c r="P85" s="258">
        <v>5.7151007113739828E-4</v>
      </c>
      <c r="Q85" s="258">
        <v>6.0500777742578842E-4</v>
      </c>
      <c r="R85" s="258">
        <v>2.4201774874153177E-3</v>
      </c>
      <c r="S85" s="258">
        <v>1.1893004512974162E-3</v>
      </c>
      <c r="T85" s="258">
        <v>6.4004798908852097E-4</v>
      </c>
      <c r="U85" s="258">
        <v>5.5065070743341932E-4</v>
      </c>
      <c r="V85" s="258">
        <v>4.0123456510355931E-4</v>
      </c>
      <c r="W85" s="258">
        <v>6.1374326391011808E-4</v>
      </c>
      <c r="X85" s="258">
        <v>5.8993124880504777E-4</v>
      </c>
      <c r="Y85" s="258">
        <v>6.5548940423465615E-4</v>
      </c>
      <c r="Z85" s="258">
        <v>7.8218566354834043E-4</v>
      </c>
      <c r="AA85" s="258">
        <v>5.0404573344311077E-4</v>
      </c>
      <c r="AB85" s="258">
        <v>6.1776824874018945E-4</v>
      </c>
      <c r="AC85" s="258">
        <v>2.903447516605411E-4</v>
      </c>
      <c r="AD85" s="258">
        <v>7.7780127423534868E-4</v>
      </c>
      <c r="AE85" s="258">
        <v>3.2313241300121749E-4</v>
      </c>
      <c r="AF85" s="258">
        <v>3.968024539415177E-4</v>
      </c>
      <c r="AG85" s="258">
        <v>3.924831026361125E-4</v>
      </c>
      <c r="AH85" s="258">
        <v>7.5930932552980906E-4</v>
      </c>
      <c r="AI85" s="258">
        <v>2.3998950242660774E-3</v>
      </c>
      <c r="AJ85" s="258">
        <v>6.1742263655408468E-4</v>
      </c>
      <c r="AK85" s="258">
        <v>7.6249682241167781E-4</v>
      </c>
      <c r="AL85" s="258">
        <v>8.055339733291718E-4</v>
      </c>
      <c r="AM85" s="258">
        <v>5.71532721141431E-4</v>
      </c>
      <c r="AN85" s="258">
        <v>1.2902035090242953E-3</v>
      </c>
      <c r="AO85" s="258">
        <v>6.7971008183360427E-4</v>
      </c>
      <c r="AP85" s="258">
        <v>2.8463393259835353E-4</v>
      </c>
      <c r="AQ85" s="258">
        <v>3.6777591416247872E-4</v>
      </c>
      <c r="AR85" s="258">
        <v>4.4017186034137095E-4</v>
      </c>
      <c r="AS85" s="258">
        <v>4.1014062970634683E-4</v>
      </c>
      <c r="AT85" s="258">
        <v>3.0314069552060788E-4</v>
      </c>
      <c r="AU85" s="258">
        <v>2.6547752634715935E-4</v>
      </c>
      <c r="AV85" s="258">
        <v>3.2133316628281866E-4</v>
      </c>
      <c r="AW85" s="258">
        <v>2.9333335300344695E-4</v>
      </c>
      <c r="AX85" s="258">
        <v>2.9361754625919313E-4</v>
      </c>
      <c r="AY85" s="258">
        <v>3.293328182480546E-4</v>
      </c>
      <c r="AZ85" s="258">
        <v>3.1774207464981338E-4</v>
      </c>
      <c r="BA85" s="258">
        <v>2.5249801334983473E-4</v>
      </c>
      <c r="BB85" s="258">
        <v>3.8646734316605838E-4</v>
      </c>
      <c r="BC85" s="258">
        <v>2.9641125643749987E-4</v>
      </c>
      <c r="BD85" s="258">
        <v>2.9579641670981403E-4</v>
      </c>
      <c r="BE85" s="258">
        <v>6.0183831629409274E-4</v>
      </c>
      <c r="BF85" s="258">
        <v>5.9559768553339514E-4</v>
      </c>
      <c r="BG85" s="258">
        <v>3.9032990118071916E-4</v>
      </c>
      <c r="BH85" s="258">
        <v>5.1449446538058097E-4</v>
      </c>
      <c r="BI85" s="258">
        <v>4.2033997401846971E-4</v>
      </c>
      <c r="BJ85" s="258">
        <v>4.4151575745328154E-4</v>
      </c>
      <c r="BK85" s="258">
        <v>1.0960636203755738E-3</v>
      </c>
      <c r="BL85" s="258">
        <v>5.5336747501185714E-4</v>
      </c>
      <c r="BM85" s="258">
        <v>5.8423261951482145E-4</v>
      </c>
      <c r="BN85" s="258">
        <v>6.0855782825863195E-4</v>
      </c>
      <c r="BO85" s="258">
        <v>6.4504514341413703E-4</v>
      </c>
      <c r="BP85" s="258">
        <v>4.1451580219881119E-4</v>
      </c>
      <c r="BQ85" s="258">
        <v>8.7417905098440972E-4</v>
      </c>
      <c r="BR85" s="258">
        <v>2.3988130398734948E-4</v>
      </c>
      <c r="BS85" s="258">
        <v>2.4404234585111091E-4</v>
      </c>
      <c r="BT85" s="258">
        <v>1.1654321517608818E-4</v>
      </c>
      <c r="BU85" s="258">
        <v>1.4400952676212593E-4</v>
      </c>
      <c r="BV85" s="258">
        <v>7.6767002084700934E-5</v>
      </c>
      <c r="BW85" s="258">
        <v>7.6129582271156003E-5</v>
      </c>
      <c r="BX85" s="258">
        <v>1.9821435267892783E-5</v>
      </c>
      <c r="BY85" s="258">
        <v>3.3366784737671931E-4</v>
      </c>
      <c r="BZ85" s="258">
        <v>4.9473255042875575E-4</v>
      </c>
      <c r="CA85" s="258">
        <v>4.3174592979800224E-4</v>
      </c>
      <c r="CB85" s="258">
        <v>2.3383774394016203E-4</v>
      </c>
      <c r="CC85" s="258">
        <v>0</v>
      </c>
      <c r="CD85" s="258">
        <v>1.0019780112327472</v>
      </c>
      <c r="CE85" s="258">
        <v>1.1867666090983015E-4</v>
      </c>
      <c r="CF85" s="258">
        <v>2.5156805358002082E-4</v>
      </c>
      <c r="CG85" s="258">
        <v>4.3959866703171925E-3</v>
      </c>
      <c r="CH85" s="258">
        <v>1.1297698093731785E-4</v>
      </c>
      <c r="CI85" s="258">
        <v>1.1177622039658418E-4</v>
      </c>
      <c r="CJ85" s="258">
        <v>2.2757034633538446E-4</v>
      </c>
      <c r="CK85" s="258">
        <v>1.1286360967495814E-4</v>
      </c>
      <c r="CL85" s="258">
        <v>3.7827077340193467E-4</v>
      </c>
      <c r="CM85" s="258">
        <v>1.1923572392625577E-4</v>
      </c>
      <c r="CN85" s="258">
        <v>1.2713134751234176E-4</v>
      </c>
      <c r="CO85" s="258">
        <v>2.9912111466308796E-4</v>
      </c>
      <c r="CP85" s="258">
        <v>3.6732375790919175E-4</v>
      </c>
      <c r="CQ85" s="258">
        <v>3.3330058839779454E-4</v>
      </c>
      <c r="CR85" s="258">
        <v>2.2737143916117173E-4</v>
      </c>
      <c r="CS85" s="258">
        <v>1.717542229132096E-4</v>
      </c>
      <c r="CT85" s="258">
        <v>2.7890944163881404E-4</v>
      </c>
      <c r="CU85" s="258">
        <v>1.0753254852464831E-4</v>
      </c>
      <c r="CV85" s="258">
        <v>3.7272810512614738E-4</v>
      </c>
      <c r="CW85" s="258">
        <v>3.546596426767315E-4</v>
      </c>
      <c r="CX85" s="258">
        <v>9.6845279682272932E-5</v>
      </c>
      <c r="CY85" s="258">
        <v>4.2564231107321726E-4</v>
      </c>
      <c r="CZ85" s="258">
        <v>5.1371523896592093E-4</v>
      </c>
      <c r="DA85" s="258">
        <v>1.9022061455275919E-4</v>
      </c>
      <c r="DB85" s="258">
        <v>1.384822039499951E-4</v>
      </c>
      <c r="DC85" s="258">
        <v>2.1143780966295943E-4</v>
      </c>
      <c r="DD85" s="258">
        <v>1.3550571615359816E-4</v>
      </c>
      <c r="DE85" s="258">
        <v>1.8538177288317337E-3</v>
      </c>
      <c r="DF85" s="259">
        <v>9.2557469485636214E-5</v>
      </c>
      <c r="DG85" s="272"/>
      <c r="DH85" s="260"/>
      <c r="DI85" s="3"/>
      <c r="DJ85" s="3"/>
      <c r="DK85" s="3"/>
      <c r="DL85" s="3"/>
      <c r="DM85" s="3"/>
      <c r="DN85" s="3"/>
      <c r="DO85" s="3"/>
      <c r="DP85" s="3"/>
      <c r="DQ85" s="3"/>
      <c r="DR85" s="260"/>
      <c r="DS85" s="260"/>
      <c r="DT85" s="260"/>
      <c r="DU85" s="260"/>
      <c r="DV85" s="260"/>
      <c r="DW85" s="260"/>
      <c r="DX85" s="260"/>
      <c r="DY85" s="260"/>
      <c r="DZ85" s="260"/>
      <c r="EA85" s="260"/>
      <c r="EB85" s="260"/>
      <c r="EC85" s="260"/>
      <c r="ED85" s="260"/>
      <c r="EE85" s="260"/>
      <c r="EF85" s="260"/>
      <c r="EG85" s="260"/>
      <c r="EH85" s="260"/>
      <c r="EI85" s="260"/>
      <c r="EJ85" s="260"/>
      <c r="EK85" s="260"/>
      <c r="EL85" s="260"/>
      <c r="EM85" s="260"/>
      <c r="EN85" s="260"/>
      <c r="EO85" s="260"/>
      <c r="EP85" s="260"/>
      <c r="EQ85" s="260"/>
      <c r="ER85" s="260"/>
      <c r="ES85" s="260"/>
      <c r="ET85" s="260"/>
      <c r="EU85" s="260"/>
      <c r="EV85" s="260"/>
      <c r="EW85" s="260"/>
      <c r="EX85" s="260"/>
      <c r="EY85" s="260"/>
      <c r="EZ85" s="260"/>
      <c r="FA85" s="260"/>
      <c r="FB85" s="260"/>
      <c r="FC85" s="260"/>
      <c r="FD85" s="260"/>
      <c r="FE85" s="260"/>
      <c r="FF85" s="260"/>
      <c r="FG85" s="260"/>
      <c r="FH85" s="260"/>
      <c r="FI85" s="260"/>
      <c r="FJ85" s="260"/>
      <c r="FK85" s="260"/>
      <c r="FL85" s="260"/>
      <c r="FM85" s="260"/>
      <c r="FN85" s="260"/>
      <c r="FO85" s="260"/>
    </row>
    <row r="86" spans="1:171" ht="19.899999999999999" customHeight="1">
      <c r="A86" s="261" t="s">
        <v>143</v>
      </c>
      <c r="B86" s="262" t="s">
        <v>142</v>
      </c>
      <c r="C86" s="263">
        <v>3.6843871254873669E-3</v>
      </c>
      <c r="D86" s="258">
        <v>7.49329584318698E-3</v>
      </c>
      <c r="E86" s="258">
        <v>2.3853101150642171E-3</v>
      </c>
      <c r="F86" s="258">
        <v>1.059356281809271E-3</v>
      </c>
      <c r="G86" s="258">
        <v>2.651820226174681E-3</v>
      </c>
      <c r="H86" s="258">
        <v>0</v>
      </c>
      <c r="I86" s="258">
        <v>1.2163026523360342E-3</v>
      </c>
      <c r="J86" s="258">
        <v>1.3530098827821524E-2</v>
      </c>
      <c r="K86" s="258">
        <v>4.3102915393061743E-3</v>
      </c>
      <c r="L86" s="258">
        <v>3.238192501532941E-2</v>
      </c>
      <c r="M86" s="258">
        <v>0</v>
      </c>
      <c r="N86" s="258">
        <v>3.8566268250356871E-3</v>
      </c>
      <c r="O86" s="258">
        <v>2.871227463854745E-3</v>
      </c>
      <c r="P86" s="258">
        <v>3.0789037392621775E-3</v>
      </c>
      <c r="Q86" s="258">
        <v>3.3088711396685295E-3</v>
      </c>
      <c r="R86" s="258">
        <v>9.6819954666621123E-3</v>
      </c>
      <c r="S86" s="258">
        <v>5.8233839949593047E-3</v>
      </c>
      <c r="T86" s="258">
        <v>3.0842999646251219E-3</v>
      </c>
      <c r="U86" s="258">
        <v>7.3527812257557631E-3</v>
      </c>
      <c r="V86" s="258">
        <v>4.9184954879258076E-3</v>
      </c>
      <c r="W86" s="258">
        <v>4.7249734811827451E-3</v>
      </c>
      <c r="X86" s="258">
        <v>3.310374391095168E-3</v>
      </c>
      <c r="Y86" s="258">
        <v>4.7340444552230925E-3</v>
      </c>
      <c r="Z86" s="258">
        <v>5.475561957353838E-3</v>
      </c>
      <c r="AA86" s="258">
        <v>3.093717634017138E-3</v>
      </c>
      <c r="AB86" s="258">
        <v>3.551299933985781E-3</v>
      </c>
      <c r="AC86" s="258">
        <v>8.4449304883555641E-3</v>
      </c>
      <c r="AD86" s="258">
        <v>5.1028560312807291E-3</v>
      </c>
      <c r="AE86" s="258">
        <v>3.1687280411265405E-3</v>
      </c>
      <c r="AF86" s="258">
        <v>2.7224422394594326E-3</v>
      </c>
      <c r="AG86" s="258">
        <v>4.5964316407257101E-3</v>
      </c>
      <c r="AH86" s="258">
        <v>7.7973115893951441E-3</v>
      </c>
      <c r="AI86" s="258">
        <v>8.4791702178533563E-3</v>
      </c>
      <c r="AJ86" s="258">
        <v>6.1168929794580022E-3</v>
      </c>
      <c r="AK86" s="258">
        <v>7.9284133218625527E-3</v>
      </c>
      <c r="AL86" s="258">
        <v>3.919921940168429E-3</v>
      </c>
      <c r="AM86" s="258">
        <v>3.5148887245825405E-3</v>
      </c>
      <c r="AN86" s="258">
        <v>8.3420445930917041E-3</v>
      </c>
      <c r="AO86" s="258">
        <v>4.3115470468999507E-3</v>
      </c>
      <c r="AP86" s="258">
        <v>6.4305713772373476E-3</v>
      </c>
      <c r="AQ86" s="258">
        <v>5.3814726947991019E-3</v>
      </c>
      <c r="AR86" s="258">
        <v>2.8293552725174292E-3</v>
      </c>
      <c r="AS86" s="258">
        <v>3.2330521827068394E-3</v>
      </c>
      <c r="AT86" s="258">
        <v>2.2580814381516728E-3</v>
      </c>
      <c r="AU86" s="258">
        <v>1.929493267994247E-3</v>
      </c>
      <c r="AV86" s="258">
        <v>2.8078431269135244E-3</v>
      </c>
      <c r="AW86" s="258">
        <v>2.4357856026221234E-3</v>
      </c>
      <c r="AX86" s="258">
        <v>2.2944532805454915E-3</v>
      </c>
      <c r="AY86" s="258">
        <v>2.8913775713757229E-3</v>
      </c>
      <c r="AZ86" s="258">
        <v>2.3962003347577552E-3</v>
      </c>
      <c r="BA86" s="258">
        <v>1.8593307528049412E-3</v>
      </c>
      <c r="BB86" s="258">
        <v>4.5581493488492907E-3</v>
      </c>
      <c r="BC86" s="258">
        <v>2.2863615257186077E-3</v>
      </c>
      <c r="BD86" s="258">
        <v>2.3849505746927732E-3</v>
      </c>
      <c r="BE86" s="258">
        <v>2.7978367988167161E-3</v>
      </c>
      <c r="BF86" s="258">
        <v>2.7255099447079062E-3</v>
      </c>
      <c r="BG86" s="258">
        <v>2.3939477565397918E-3</v>
      </c>
      <c r="BH86" s="258">
        <v>3.1448643486349423E-3</v>
      </c>
      <c r="BI86" s="258">
        <v>3.0983140224282455E-3</v>
      </c>
      <c r="BJ86" s="258">
        <v>2.9854149245521779E-3</v>
      </c>
      <c r="BK86" s="258">
        <v>2.4365424541927003E-2</v>
      </c>
      <c r="BL86" s="258">
        <v>2.3557354377820696E-3</v>
      </c>
      <c r="BM86" s="258">
        <v>2.5952485390374155E-3</v>
      </c>
      <c r="BN86" s="258">
        <v>2.6534303176159123E-3</v>
      </c>
      <c r="BO86" s="258">
        <v>2.9635442500400406E-3</v>
      </c>
      <c r="BP86" s="258">
        <v>9.2596542064244218E-3</v>
      </c>
      <c r="BQ86" s="258">
        <v>2.3670529258109866E-2</v>
      </c>
      <c r="BR86" s="258">
        <v>1.8767390492782038E-3</v>
      </c>
      <c r="BS86" s="258">
        <v>1.9783062433402308E-3</v>
      </c>
      <c r="BT86" s="258">
        <v>9.537038778518694E-4</v>
      </c>
      <c r="BU86" s="258">
        <v>8.9491925898657263E-4</v>
      </c>
      <c r="BV86" s="258">
        <v>8.0866725541530978E-4</v>
      </c>
      <c r="BW86" s="258">
        <v>6.5913136161421717E-4</v>
      </c>
      <c r="BX86" s="258">
        <v>1.0612152171649156E-4</v>
      </c>
      <c r="BY86" s="258">
        <v>1.0525166930934525E-3</v>
      </c>
      <c r="BZ86" s="258">
        <v>6.2883984924611773E-4</v>
      </c>
      <c r="CA86" s="258">
        <v>2.8102226244891377E-3</v>
      </c>
      <c r="CB86" s="258">
        <v>1.090013621370169E-3</v>
      </c>
      <c r="CC86" s="258">
        <v>0</v>
      </c>
      <c r="CD86" s="258">
        <v>7.6074773060094887E-4</v>
      </c>
      <c r="CE86" s="258">
        <v>1.0010612535476828</v>
      </c>
      <c r="CF86" s="258">
        <v>1.6356066262734248E-3</v>
      </c>
      <c r="CG86" s="258">
        <v>3.8963815204197584E-4</v>
      </c>
      <c r="CH86" s="258">
        <v>9.4443573226088136E-4</v>
      </c>
      <c r="CI86" s="258">
        <v>1.1835347346016878E-3</v>
      </c>
      <c r="CJ86" s="258">
        <v>1.2312980868447118E-3</v>
      </c>
      <c r="CK86" s="258">
        <v>1.0116076483518753E-3</v>
      </c>
      <c r="CL86" s="258">
        <v>2.3599896076129923E-3</v>
      </c>
      <c r="CM86" s="258">
        <v>3.3584528245515178E-3</v>
      </c>
      <c r="CN86" s="258">
        <v>9.970159399762086E-4</v>
      </c>
      <c r="CO86" s="258">
        <v>1.6956213028691872E-3</v>
      </c>
      <c r="CP86" s="258">
        <v>1.3562496427865155E-3</v>
      </c>
      <c r="CQ86" s="258">
        <v>2.3424337483720146E-3</v>
      </c>
      <c r="CR86" s="258">
        <v>1.5333990093945968E-3</v>
      </c>
      <c r="CS86" s="258">
        <v>1.1457936624683456E-3</v>
      </c>
      <c r="CT86" s="258">
        <v>1.7909440994645827E-3</v>
      </c>
      <c r="CU86" s="258">
        <v>6.0659254351879961E-4</v>
      </c>
      <c r="CV86" s="258">
        <v>6.9606965766099327E-4</v>
      </c>
      <c r="CW86" s="258">
        <v>1.941165062684723E-3</v>
      </c>
      <c r="CX86" s="258">
        <v>6.0936183836419089E-4</v>
      </c>
      <c r="CY86" s="258">
        <v>3.6370541112069779E-3</v>
      </c>
      <c r="CZ86" s="258">
        <v>3.6746420132393455E-3</v>
      </c>
      <c r="DA86" s="258">
        <v>1.3623199910968975E-3</v>
      </c>
      <c r="DB86" s="258">
        <v>1.0282860148883753E-3</v>
      </c>
      <c r="DC86" s="258">
        <v>9.3408838076476219E-4</v>
      </c>
      <c r="DD86" s="258">
        <v>8.8969512292563389E-4</v>
      </c>
      <c r="DE86" s="258">
        <v>7.5851249300472479E-3</v>
      </c>
      <c r="DF86" s="259">
        <v>7.901857639132483E-4</v>
      </c>
      <c r="DG86" s="272"/>
      <c r="DH86" s="260"/>
      <c r="DI86" s="3"/>
      <c r="DJ86" s="3"/>
      <c r="DK86" s="3"/>
      <c r="DL86" s="3"/>
      <c r="DM86" s="3"/>
      <c r="DN86" s="3"/>
      <c r="DO86" s="3"/>
      <c r="DP86" s="3"/>
      <c r="DQ86" s="3"/>
      <c r="DR86" s="260"/>
      <c r="DS86" s="260"/>
      <c r="DT86" s="260"/>
      <c r="DU86" s="260"/>
      <c r="DV86" s="260"/>
      <c r="DW86" s="260"/>
      <c r="DX86" s="260"/>
      <c r="DY86" s="260"/>
      <c r="DZ86" s="260"/>
      <c r="EA86" s="260"/>
      <c r="EB86" s="260"/>
      <c r="EC86" s="260"/>
      <c r="ED86" s="260"/>
      <c r="EE86" s="260"/>
      <c r="EF86" s="260"/>
      <c r="EG86" s="260"/>
      <c r="EH86" s="260"/>
      <c r="EI86" s="260"/>
      <c r="EJ86" s="260"/>
      <c r="EK86" s="260"/>
      <c r="EL86" s="260"/>
      <c r="EM86" s="260"/>
      <c r="EN86" s="260"/>
      <c r="EO86" s="260"/>
      <c r="EP86" s="260"/>
      <c r="EQ86" s="260"/>
      <c r="ER86" s="260"/>
      <c r="ES86" s="260"/>
      <c r="ET86" s="260"/>
      <c r="EU86" s="260"/>
      <c r="EV86" s="260"/>
      <c r="EW86" s="260"/>
      <c r="EX86" s="260"/>
      <c r="EY86" s="260"/>
      <c r="EZ86" s="260"/>
      <c r="FA86" s="260"/>
      <c r="FB86" s="260"/>
      <c r="FC86" s="260"/>
      <c r="FD86" s="260"/>
      <c r="FE86" s="260"/>
      <c r="FF86" s="260"/>
      <c r="FG86" s="260"/>
      <c r="FH86" s="260"/>
      <c r="FI86" s="260"/>
      <c r="FJ86" s="260"/>
      <c r="FK86" s="260"/>
      <c r="FL86" s="260"/>
      <c r="FM86" s="260"/>
      <c r="FN86" s="260"/>
      <c r="FO86" s="260"/>
    </row>
    <row r="87" spans="1:171" ht="19.899999999999999" customHeight="1">
      <c r="A87" s="261" t="s">
        <v>74</v>
      </c>
      <c r="B87" s="262" t="s">
        <v>73</v>
      </c>
      <c r="C87" s="263">
        <v>6.8374431209591866E-3</v>
      </c>
      <c r="D87" s="258">
        <v>2.2655772806015198E-3</v>
      </c>
      <c r="E87" s="258">
        <v>1.7643621026257605E-3</v>
      </c>
      <c r="F87" s="258">
        <v>2.4761944969104162E-3</v>
      </c>
      <c r="G87" s="258">
        <v>5.5353324996868462E-3</v>
      </c>
      <c r="H87" s="258">
        <v>0</v>
      </c>
      <c r="I87" s="258">
        <v>2.1829893297163245E-2</v>
      </c>
      <c r="J87" s="258">
        <v>1.7331248288372002E-3</v>
      </c>
      <c r="K87" s="258">
        <v>1.753218160038194E-3</v>
      </c>
      <c r="L87" s="258">
        <v>1.5311163900064821E-3</v>
      </c>
      <c r="M87" s="258">
        <v>0</v>
      </c>
      <c r="N87" s="258">
        <v>2.5899555529124135E-3</v>
      </c>
      <c r="O87" s="258">
        <v>1.5559271243343329E-3</v>
      </c>
      <c r="P87" s="258">
        <v>1.9527504768875532E-3</v>
      </c>
      <c r="Q87" s="258">
        <v>2.4892886232325208E-3</v>
      </c>
      <c r="R87" s="258">
        <v>4.0417194622522435E-3</v>
      </c>
      <c r="S87" s="258">
        <v>1.3467051527825478E-3</v>
      </c>
      <c r="T87" s="258">
        <v>2.8987403326632358E-3</v>
      </c>
      <c r="U87" s="258">
        <v>4.6429657978813241E-3</v>
      </c>
      <c r="V87" s="258">
        <v>2.420126400223288E-3</v>
      </c>
      <c r="W87" s="258">
        <v>7.7796896875362851E-4</v>
      </c>
      <c r="X87" s="258">
        <v>1.4672744553261481E-3</v>
      </c>
      <c r="Y87" s="258">
        <v>1.1826123370596265E-3</v>
      </c>
      <c r="Z87" s="258">
        <v>2.2435058258864471E-3</v>
      </c>
      <c r="AA87" s="258">
        <v>1.317102071984692E-3</v>
      </c>
      <c r="AB87" s="258">
        <v>2.2273235832369958E-3</v>
      </c>
      <c r="AC87" s="258">
        <v>2.8282942103721937E-4</v>
      </c>
      <c r="AD87" s="258">
        <v>9.312414706109407E-4</v>
      </c>
      <c r="AE87" s="258">
        <v>2.1071787040003614E-3</v>
      </c>
      <c r="AF87" s="258">
        <v>2.6487513979812577E-3</v>
      </c>
      <c r="AG87" s="258">
        <v>1.7431770079542836E-3</v>
      </c>
      <c r="AH87" s="258">
        <v>8.919110248885951E-3</v>
      </c>
      <c r="AI87" s="258">
        <v>5.5308988325325293E-3</v>
      </c>
      <c r="AJ87" s="258">
        <v>3.9928955778156432E-3</v>
      </c>
      <c r="AK87" s="258">
        <v>2.679922552938559E-3</v>
      </c>
      <c r="AL87" s="258">
        <v>9.9495822952881739E-4</v>
      </c>
      <c r="AM87" s="258">
        <v>3.4274394077871673E-3</v>
      </c>
      <c r="AN87" s="258">
        <v>1.8005097558763759E-3</v>
      </c>
      <c r="AO87" s="258">
        <v>1.8097262882698626E-3</v>
      </c>
      <c r="AP87" s="258">
        <v>1.7092623294548473E-3</v>
      </c>
      <c r="AQ87" s="258">
        <v>1.278421202585919E-3</v>
      </c>
      <c r="AR87" s="258">
        <v>1.4537509354752014E-3</v>
      </c>
      <c r="AS87" s="258">
        <v>2.0276883504570394E-3</v>
      </c>
      <c r="AT87" s="258">
        <v>1.6047398147554762E-3</v>
      </c>
      <c r="AU87" s="258">
        <v>1.2294466623833961E-3</v>
      </c>
      <c r="AV87" s="258">
        <v>1.7942150236340629E-3</v>
      </c>
      <c r="AW87" s="258">
        <v>1.0722484084606748E-3</v>
      </c>
      <c r="AX87" s="258">
        <v>2.1206348231932585E-3</v>
      </c>
      <c r="AY87" s="258">
        <v>2.1988045771102779E-3</v>
      </c>
      <c r="AZ87" s="258">
        <v>8.235241696868882E-4</v>
      </c>
      <c r="BA87" s="258">
        <v>1.2499761868251128E-3</v>
      </c>
      <c r="BB87" s="258">
        <v>2.023559644583109E-3</v>
      </c>
      <c r="BC87" s="258">
        <v>7.2017049631176112E-4</v>
      </c>
      <c r="BD87" s="258">
        <v>2.5635019322619275E-3</v>
      </c>
      <c r="BE87" s="258">
        <v>7.9798509270161426E-4</v>
      </c>
      <c r="BF87" s="258">
        <v>1.1543877817780236E-3</v>
      </c>
      <c r="BG87" s="258">
        <v>1.6496195784033729E-3</v>
      </c>
      <c r="BH87" s="258">
        <v>9.9686126674879334E-4</v>
      </c>
      <c r="BI87" s="258">
        <v>8.7104311471550636E-4</v>
      </c>
      <c r="BJ87" s="258">
        <v>4.3224422056724566E-3</v>
      </c>
      <c r="BK87" s="258">
        <v>8.1443826812271428E-3</v>
      </c>
      <c r="BL87" s="258">
        <v>2.4152127812879743E-3</v>
      </c>
      <c r="BM87" s="258">
        <v>2.3541209611872035E-3</v>
      </c>
      <c r="BN87" s="258">
        <v>2.8613557594131716E-3</v>
      </c>
      <c r="BO87" s="258">
        <v>2.0105138699537451E-3</v>
      </c>
      <c r="BP87" s="258">
        <v>9.4157543242217689E-4</v>
      </c>
      <c r="BQ87" s="258">
        <v>1.4026381356808584E-3</v>
      </c>
      <c r="BR87" s="258">
        <v>1.3582050767943668E-3</v>
      </c>
      <c r="BS87" s="258">
        <v>3.0915801812464623E-3</v>
      </c>
      <c r="BT87" s="258">
        <v>5.0605812478491004E-3</v>
      </c>
      <c r="BU87" s="258">
        <v>1.2127683214811615E-3</v>
      </c>
      <c r="BV87" s="258">
        <v>6.075499260357447E-4</v>
      </c>
      <c r="BW87" s="258">
        <v>5.6902640658048698E-4</v>
      </c>
      <c r="BX87" s="258">
        <v>1.7117693782897205E-4</v>
      </c>
      <c r="BY87" s="258">
        <v>2.9391835851401188E-3</v>
      </c>
      <c r="BZ87" s="258">
        <v>1.8489169970141044E-2</v>
      </c>
      <c r="CA87" s="258">
        <v>9.3609330536349691E-2</v>
      </c>
      <c r="CB87" s="258">
        <v>5.783801807969427E-2</v>
      </c>
      <c r="CC87" s="258">
        <v>0</v>
      </c>
      <c r="CD87" s="258">
        <v>3.3997225931420454E-2</v>
      </c>
      <c r="CE87" s="258">
        <v>1.2069780398058958E-2</v>
      </c>
      <c r="CF87" s="258">
        <v>1.0073716778011381</v>
      </c>
      <c r="CG87" s="258">
        <v>1.7337231167966431E-3</v>
      </c>
      <c r="CH87" s="258">
        <v>1.1334168492281673E-3</v>
      </c>
      <c r="CI87" s="258">
        <v>1.0834338204249502E-3</v>
      </c>
      <c r="CJ87" s="258">
        <v>1.2199691978562095E-3</v>
      </c>
      <c r="CK87" s="258">
        <v>5.8550573706192348E-4</v>
      </c>
      <c r="CL87" s="258">
        <v>3.0038100696391282E-3</v>
      </c>
      <c r="CM87" s="258">
        <v>1.5738833639772057E-3</v>
      </c>
      <c r="CN87" s="258">
        <v>1.5006881129306254E-3</v>
      </c>
      <c r="CO87" s="258">
        <v>1.1022360632922769E-3</v>
      </c>
      <c r="CP87" s="258">
        <v>8.1770309393410369E-4</v>
      </c>
      <c r="CQ87" s="258">
        <v>1.480681502424693E-3</v>
      </c>
      <c r="CR87" s="258">
        <v>9.5310314172415006E-4</v>
      </c>
      <c r="CS87" s="258">
        <v>8.9866252818106686E-4</v>
      </c>
      <c r="CT87" s="258">
        <v>1.528120804785784E-3</v>
      </c>
      <c r="CU87" s="258">
        <v>2.5894770157261784E-3</v>
      </c>
      <c r="CV87" s="258">
        <v>1.0817918256026309E-3</v>
      </c>
      <c r="CW87" s="258">
        <v>9.710111655187822E-4</v>
      </c>
      <c r="CX87" s="258">
        <v>8.8460071512039414E-4</v>
      </c>
      <c r="CY87" s="258">
        <v>2.1276260776175407E-2</v>
      </c>
      <c r="CZ87" s="258">
        <v>3.4271899107987383E-3</v>
      </c>
      <c r="DA87" s="258">
        <v>1.933769409642259E-3</v>
      </c>
      <c r="DB87" s="258">
        <v>4.640142448823166E-3</v>
      </c>
      <c r="DC87" s="258">
        <v>1.1681833037220457E-3</v>
      </c>
      <c r="DD87" s="258">
        <v>2.5179851453184915E-3</v>
      </c>
      <c r="DE87" s="258">
        <v>1.5325127069401511E-3</v>
      </c>
      <c r="DF87" s="259">
        <v>1.1567477451449704E-2</v>
      </c>
      <c r="DG87" s="272"/>
      <c r="DH87" s="260"/>
      <c r="DI87" s="3"/>
      <c r="DJ87" s="3"/>
      <c r="DK87" s="3"/>
      <c r="DL87" s="3"/>
      <c r="DM87" s="3"/>
      <c r="DN87" s="3"/>
      <c r="DO87" s="3"/>
      <c r="DP87" s="3"/>
      <c r="DQ87" s="3"/>
      <c r="DR87" s="260"/>
      <c r="DS87" s="260"/>
      <c r="DT87" s="260"/>
      <c r="DU87" s="260"/>
      <c r="DV87" s="260"/>
      <c r="DW87" s="260"/>
      <c r="DX87" s="260"/>
      <c r="DY87" s="260"/>
      <c r="DZ87" s="260"/>
      <c r="EA87" s="260"/>
      <c r="EB87" s="260"/>
      <c r="EC87" s="260"/>
      <c r="ED87" s="260"/>
      <c r="EE87" s="260"/>
      <c r="EF87" s="260"/>
      <c r="EG87" s="260"/>
      <c r="EH87" s="260"/>
      <c r="EI87" s="260"/>
      <c r="EJ87" s="260"/>
      <c r="EK87" s="260"/>
      <c r="EL87" s="260"/>
      <c r="EM87" s="260"/>
      <c r="EN87" s="260"/>
      <c r="EO87" s="260"/>
      <c r="EP87" s="260"/>
      <c r="EQ87" s="260"/>
      <c r="ER87" s="260"/>
      <c r="ES87" s="260"/>
      <c r="ET87" s="260"/>
      <c r="EU87" s="260"/>
      <c r="EV87" s="260"/>
      <c r="EW87" s="260"/>
      <c r="EX87" s="260"/>
      <c r="EY87" s="260"/>
      <c r="EZ87" s="260"/>
      <c r="FA87" s="260"/>
      <c r="FB87" s="260"/>
      <c r="FC87" s="260"/>
      <c r="FD87" s="260"/>
      <c r="FE87" s="260"/>
      <c r="FF87" s="260"/>
      <c r="FG87" s="260"/>
      <c r="FH87" s="260"/>
      <c r="FI87" s="260"/>
      <c r="FJ87" s="260"/>
      <c r="FK87" s="260"/>
      <c r="FL87" s="260"/>
      <c r="FM87" s="260"/>
      <c r="FN87" s="260"/>
      <c r="FO87" s="260"/>
    </row>
    <row r="88" spans="1:171" ht="19.899999999999999" customHeight="1">
      <c r="A88" s="261" t="s">
        <v>141</v>
      </c>
      <c r="B88" s="262" t="s">
        <v>140</v>
      </c>
      <c r="C88" s="263">
        <v>3.3901013310811469E-4</v>
      </c>
      <c r="D88" s="258">
        <v>2.7618401847229808E-4</v>
      </c>
      <c r="E88" s="258">
        <v>3.0192678556356282E-4</v>
      </c>
      <c r="F88" s="258">
        <v>1.4564071968555022E-4</v>
      </c>
      <c r="G88" s="258">
        <v>4.8919554237643217E-4</v>
      </c>
      <c r="H88" s="258">
        <v>0</v>
      </c>
      <c r="I88" s="258">
        <v>1.0336052753782657E-3</v>
      </c>
      <c r="J88" s="258">
        <v>2.7677765143191223E-4</v>
      </c>
      <c r="K88" s="258">
        <v>3.9662594858880782E-4</v>
      </c>
      <c r="L88" s="258">
        <v>1.5058182316020943E-4</v>
      </c>
      <c r="M88" s="258">
        <v>0</v>
      </c>
      <c r="N88" s="258">
        <v>4.3160874333720217E-4</v>
      </c>
      <c r="O88" s="258">
        <v>4.2996216230557771E-4</v>
      </c>
      <c r="P88" s="258">
        <v>2.2673704000829867E-4</v>
      </c>
      <c r="Q88" s="258">
        <v>5.5571415565335795E-4</v>
      </c>
      <c r="R88" s="258">
        <v>4.348377936829761E-4</v>
      </c>
      <c r="S88" s="258">
        <v>4.2456978300326338E-4</v>
      </c>
      <c r="T88" s="258">
        <v>4.4239614492299175E-4</v>
      </c>
      <c r="U88" s="258">
        <v>4.6831383322305244E-4</v>
      </c>
      <c r="V88" s="258">
        <v>5.3757529022969703E-4</v>
      </c>
      <c r="W88" s="258">
        <v>1.3842867663544357E-4</v>
      </c>
      <c r="X88" s="258">
        <v>3.3914943535776027E-4</v>
      </c>
      <c r="Y88" s="258">
        <v>2.646717168739838E-4</v>
      </c>
      <c r="Z88" s="258">
        <v>2.3920535726635521E-4</v>
      </c>
      <c r="AA88" s="258">
        <v>4.4689030643842517E-4</v>
      </c>
      <c r="AB88" s="258">
        <v>4.1304550536498934E-4</v>
      </c>
      <c r="AC88" s="258">
        <v>6.8691463620757558E-5</v>
      </c>
      <c r="AD88" s="258">
        <v>2.5583678305870616E-4</v>
      </c>
      <c r="AE88" s="258">
        <v>3.5711755843849944E-4</v>
      </c>
      <c r="AF88" s="258">
        <v>4.9408605073633682E-4</v>
      </c>
      <c r="AG88" s="258">
        <v>3.2863021499346845E-4</v>
      </c>
      <c r="AH88" s="258">
        <v>4.9916684591048814E-4</v>
      </c>
      <c r="AI88" s="258">
        <v>5.5845709997992456E-4</v>
      </c>
      <c r="AJ88" s="258">
        <v>2.3976101944027598E-4</v>
      </c>
      <c r="AK88" s="258">
        <v>5.8269198745520233E-4</v>
      </c>
      <c r="AL88" s="258">
        <v>2.248690075701026E-4</v>
      </c>
      <c r="AM88" s="258">
        <v>3.1854879901393665E-4</v>
      </c>
      <c r="AN88" s="258">
        <v>5.0802973559089355E-4</v>
      </c>
      <c r="AO88" s="258">
        <v>3.1536332137186194E-4</v>
      </c>
      <c r="AP88" s="258">
        <v>1.6006570727997534E-4</v>
      </c>
      <c r="AQ88" s="258">
        <v>2.429006695373287E-4</v>
      </c>
      <c r="AR88" s="258">
        <v>3.3599806931054993E-4</v>
      </c>
      <c r="AS88" s="258">
        <v>4.3347748128671798E-4</v>
      </c>
      <c r="AT88" s="258">
        <v>3.0108328671821368E-4</v>
      </c>
      <c r="AU88" s="258">
        <v>3.527335419140188E-4</v>
      </c>
      <c r="AV88" s="258">
        <v>5.421504111482433E-4</v>
      </c>
      <c r="AW88" s="258">
        <v>2.4502116808335729E-4</v>
      </c>
      <c r="AX88" s="258">
        <v>2.8756914003508856E-4</v>
      </c>
      <c r="AY88" s="258">
        <v>3.3441690886377453E-4</v>
      </c>
      <c r="AZ88" s="258">
        <v>3.8044527249479147E-4</v>
      </c>
      <c r="BA88" s="258">
        <v>2.2801200249385911E-4</v>
      </c>
      <c r="BB88" s="258">
        <v>2.8093121890970731E-4</v>
      </c>
      <c r="BC88" s="258">
        <v>3.3007812468972695E-4</v>
      </c>
      <c r="BD88" s="258">
        <v>2.5289752029149324E-4</v>
      </c>
      <c r="BE88" s="258">
        <v>2.2762754763985666E-4</v>
      </c>
      <c r="BF88" s="258">
        <v>1.825437718302402E-4</v>
      </c>
      <c r="BG88" s="258">
        <v>2.6800966414509682E-4</v>
      </c>
      <c r="BH88" s="258">
        <v>3.0436881347453525E-4</v>
      </c>
      <c r="BI88" s="258">
        <v>1.325445101551476E-3</v>
      </c>
      <c r="BJ88" s="258">
        <v>4.5817028206018439E-4</v>
      </c>
      <c r="BK88" s="258">
        <v>1.264082530493513E-3</v>
      </c>
      <c r="BL88" s="258">
        <v>5.2710404921871247E-4</v>
      </c>
      <c r="BM88" s="258">
        <v>1.0436272642055089E-3</v>
      </c>
      <c r="BN88" s="258">
        <v>8.4793285789079706E-4</v>
      </c>
      <c r="BO88" s="258">
        <v>7.5647007710193624E-4</v>
      </c>
      <c r="BP88" s="258">
        <v>1.4684631231893282E-3</v>
      </c>
      <c r="BQ88" s="258">
        <v>3.8489948488047276E-3</v>
      </c>
      <c r="BR88" s="258">
        <v>1.1985514626933298E-3</v>
      </c>
      <c r="BS88" s="258">
        <v>2.3656303954479926E-3</v>
      </c>
      <c r="BT88" s="258">
        <v>1.4549848641105846E-3</v>
      </c>
      <c r="BU88" s="258">
        <v>7.3100412778665073E-3</v>
      </c>
      <c r="BV88" s="258">
        <v>1.0520959963751513E-3</v>
      </c>
      <c r="BW88" s="258">
        <v>9.7512380126862875E-4</v>
      </c>
      <c r="BX88" s="258">
        <v>3.4865729533220351E-4</v>
      </c>
      <c r="BY88" s="258">
        <v>1.3672392705271893E-3</v>
      </c>
      <c r="BZ88" s="258">
        <v>5.6721671618264991E-4</v>
      </c>
      <c r="CA88" s="258">
        <v>8.4019701293389852E-4</v>
      </c>
      <c r="CB88" s="258">
        <v>8.1702551867236686E-4</v>
      </c>
      <c r="CC88" s="258">
        <v>0</v>
      </c>
      <c r="CD88" s="258">
        <v>3.1001286239399459E-3</v>
      </c>
      <c r="CE88" s="258">
        <v>1.2238545673348763E-3</v>
      </c>
      <c r="CF88" s="258">
        <v>8.6822266026251001E-4</v>
      </c>
      <c r="CG88" s="258">
        <v>1.0148948726659794</v>
      </c>
      <c r="CH88" s="258">
        <v>3.5758974928071703E-3</v>
      </c>
      <c r="CI88" s="258">
        <v>3.2926132083670682E-3</v>
      </c>
      <c r="CJ88" s="258">
        <v>1.0619147763981862E-3</v>
      </c>
      <c r="CK88" s="258">
        <v>2.1782998416075348E-3</v>
      </c>
      <c r="CL88" s="258">
        <v>2.0819660744337718E-3</v>
      </c>
      <c r="CM88" s="258">
        <v>4.0014174938463503E-3</v>
      </c>
      <c r="CN88" s="258">
        <v>1.5818005586533167E-3</v>
      </c>
      <c r="CO88" s="258">
        <v>7.7023673553434846E-3</v>
      </c>
      <c r="CP88" s="258">
        <v>5.8878656903436661E-4</v>
      </c>
      <c r="CQ88" s="258">
        <v>4.5856522291783716E-3</v>
      </c>
      <c r="CR88" s="258">
        <v>3.306672727797398E-3</v>
      </c>
      <c r="CS88" s="258">
        <v>1.7463329294277149E-3</v>
      </c>
      <c r="CT88" s="258">
        <v>5.67745957522248E-3</v>
      </c>
      <c r="CU88" s="258">
        <v>1.6381747229590267E-3</v>
      </c>
      <c r="CV88" s="258">
        <v>6.2191216527417343E-4</v>
      </c>
      <c r="CW88" s="258">
        <v>1.0931483645253159E-3</v>
      </c>
      <c r="CX88" s="258">
        <v>1.5628143343443827E-3</v>
      </c>
      <c r="CY88" s="258">
        <v>1.8765182122742661E-3</v>
      </c>
      <c r="CZ88" s="258">
        <v>9.7113243950197104E-4</v>
      </c>
      <c r="DA88" s="258">
        <v>1.9684443113624217E-3</v>
      </c>
      <c r="DB88" s="258">
        <v>9.7643048174461255E-4</v>
      </c>
      <c r="DC88" s="258">
        <v>1.6790353127769026E-3</v>
      </c>
      <c r="DD88" s="258">
        <v>2.2057466500400497E-3</v>
      </c>
      <c r="DE88" s="258">
        <v>2.6935655247362311E-4</v>
      </c>
      <c r="DF88" s="259">
        <v>9.3377137104484103E-4</v>
      </c>
      <c r="DG88" s="272"/>
      <c r="DH88" s="260"/>
      <c r="DI88" s="3"/>
      <c r="DJ88" s="3"/>
      <c r="DK88" s="3"/>
      <c r="DL88" s="3"/>
      <c r="DM88" s="3"/>
      <c r="DN88" s="3"/>
      <c r="DO88" s="3"/>
      <c r="DP88" s="3"/>
      <c r="DQ88" s="3"/>
      <c r="DR88" s="260"/>
      <c r="DS88" s="260"/>
      <c r="DT88" s="260"/>
      <c r="DU88" s="260"/>
      <c r="DV88" s="260"/>
      <c r="DW88" s="260"/>
      <c r="DX88" s="260"/>
      <c r="DY88" s="260"/>
      <c r="DZ88" s="260"/>
      <c r="EA88" s="260"/>
      <c r="EB88" s="260"/>
      <c r="EC88" s="260"/>
      <c r="ED88" s="260"/>
      <c r="EE88" s="260"/>
      <c r="EF88" s="260"/>
      <c r="EG88" s="260"/>
      <c r="EH88" s="260"/>
      <c r="EI88" s="260"/>
      <c r="EJ88" s="260"/>
      <c r="EK88" s="260"/>
      <c r="EL88" s="260"/>
      <c r="EM88" s="260"/>
      <c r="EN88" s="260"/>
      <c r="EO88" s="260"/>
      <c r="EP88" s="260"/>
      <c r="EQ88" s="260"/>
      <c r="ER88" s="260"/>
      <c r="ES88" s="260"/>
      <c r="ET88" s="260"/>
      <c r="EU88" s="260"/>
      <c r="EV88" s="260"/>
      <c r="EW88" s="260"/>
      <c r="EX88" s="260"/>
      <c r="EY88" s="260"/>
      <c r="EZ88" s="260"/>
      <c r="FA88" s="260"/>
      <c r="FB88" s="260"/>
      <c r="FC88" s="260"/>
      <c r="FD88" s="260"/>
      <c r="FE88" s="260"/>
      <c r="FF88" s="260"/>
      <c r="FG88" s="260"/>
      <c r="FH88" s="260"/>
      <c r="FI88" s="260"/>
      <c r="FJ88" s="260"/>
      <c r="FK88" s="260"/>
      <c r="FL88" s="260"/>
      <c r="FM88" s="260"/>
      <c r="FN88" s="260"/>
      <c r="FO88" s="260"/>
    </row>
    <row r="89" spans="1:171" ht="19.899999999999999" customHeight="1">
      <c r="A89" s="261" t="s">
        <v>139</v>
      </c>
      <c r="B89" s="262" t="s">
        <v>138</v>
      </c>
      <c r="C89" s="263">
        <v>1.1644737606165804E-3</v>
      </c>
      <c r="D89" s="258">
        <v>8.2135933175690246E-4</v>
      </c>
      <c r="E89" s="258">
        <v>1.8554807442261016E-3</v>
      </c>
      <c r="F89" s="258">
        <v>1.2110309300356582E-3</v>
      </c>
      <c r="G89" s="258">
        <v>3.9087630865822188E-3</v>
      </c>
      <c r="H89" s="258">
        <v>0</v>
      </c>
      <c r="I89" s="258">
        <v>2.6008836902562827E-3</v>
      </c>
      <c r="J89" s="258">
        <v>1.5847474433189031E-3</v>
      </c>
      <c r="K89" s="258">
        <v>1.1736738604074674E-3</v>
      </c>
      <c r="L89" s="258">
        <v>8.3613120937596247E-4</v>
      </c>
      <c r="M89" s="258">
        <v>0</v>
      </c>
      <c r="N89" s="258">
        <v>1.9472852782000301E-3</v>
      </c>
      <c r="O89" s="258">
        <v>2.0328674980518444E-3</v>
      </c>
      <c r="P89" s="258">
        <v>1.1355580425272984E-3</v>
      </c>
      <c r="Q89" s="258">
        <v>2.4240680526902772E-3</v>
      </c>
      <c r="R89" s="258">
        <v>1.9754608030201322E-3</v>
      </c>
      <c r="S89" s="258">
        <v>1.971496241764366E-3</v>
      </c>
      <c r="T89" s="258">
        <v>2.1286122775281725E-3</v>
      </c>
      <c r="U89" s="258">
        <v>1.2543560171331793E-3</v>
      </c>
      <c r="V89" s="258">
        <v>1.3734427861918533E-3</v>
      </c>
      <c r="W89" s="258">
        <v>4.3408277868666487E-4</v>
      </c>
      <c r="X89" s="258">
        <v>1.1091485807558784E-3</v>
      </c>
      <c r="Y89" s="258">
        <v>9.7870102146040681E-4</v>
      </c>
      <c r="Z89" s="258">
        <v>1.5773037733087477E-3</v>
      </c>
      <c r="AA89" s="258">
        <v>7.7667629356628458E-3</v>
      </c>
      <c r="AB89" s="258">
        <v>1.8749062592674397E-3</v>
      </c>
      <c r="AC89" s="258">
        <v>2.2572876128199728E-4</v>
      </c>
      <c r="AD89" s="258">
        <v>1.1665575688237151E-3</v>
      </c>
      <c r="AE89" s="258">
        <v>1.5140780870452975E-3</v>
      </c>
      <c r="AF89" s="258">
        <v>2.2795723080675989E-3</v>
      </c>
      <c r="AG89" s="258">
        <v>1.2247694420167324E-3</v>
      </c>
      <c r="AH89" s="258">
        <v>2.6551115738994617E-3</v>
      </c>
      <c r="AI89" s="258">
        <v>2.5550096807082203E-3</v>
      </c>
      <c r="AJ89" s="258">
        <v>1.0852130992775235E-3</v>
      </c>
      <c r="AK89" s="258">
        <v>2.5836220360572156E-3</v>
      </c>
      <c r="AL89" s="258">
        <v>7.0647643999649382E-4</v>
      </c>
      <c r="AM89" s="258">
        <v>1.0631481489381013E-3</v>
      </c>
      <c r="AN89" s="258">
        <v>1.4614935012475542E-3</v>
      </c>
      <c r="AO89" s="258">
        <v>1.4160495101903689E-3</v>
      </c>
      <c r="AP89" s="258">
        <v>3.8857685019346247E-4</v>
      </c>
      <c r="AQ89" s="258">
        <v>1.2729422407602015E-3</v>
      </c>
      <c r="AR89" s="258">
        <v>1.478502140858456E-3</v>
      </c>
      <c r="AS89" s="258">
        <v>1.9930872610963851E-3</v>
      </c>
      <c r="AT89" s="258">
        <v>1.4159106311116224E-3</v>
      </c>
      <c r="AU89" s="258">
        <v>1.6529776756571419E-3</v>
      </c>
      <c r="AV89" s="258">
        <v>2.0774454939416669E-3</v>
      </c>
      <c r="AW89" s="258">
        <v>1.0036953320389887E-3</v>
      </c>
      <c r="AX89" s="258">
        <v>1.2085548107010839E-3</v>
      </c>
      <c r="AY89" s="258">
        <v>1.6404530549888172E-3</v>
      </c>
      <c r="AZ89" s="258">
        <v>1.7464095056800722E-3</v>
      </c>
      <c r="BA89" s="258">
        <v>1.0757387527246416E-3</v>
      </c>
      <c r="BB89" s="258">
        <v>1.2388500951892268E-3</v>
      </c>
      <c r="BC89" s="258">
        <v>1.576694828172832E-3</v>
      </c>
      <c r="BD89" s="258">
        <v>1.2720816760387877E-3</v>
      </c>
      <c r="BE89" s="258">
        <v>1.1244762158376979E-3</v>
      </c>
      <c r="BF89" s="258">
        <v>9.3522357023142848E-4</v>
      </c>
      <c r="BG89" s="258">
        <v>1.2435013454492932E-3</v>
      </c>
      <c r="BH89" s="258">
        <v>1.5118173364251698E-3</v>
      </c>
      <c r="BI89" s="258">
        <v>1.4966016653062382E-3</v>
      </c>
      <c r="BJ89" s="258">
        <v>2.0203729184215557E-3</v>
      </c>
      <c r="BK89" s="258">
        <v>1.6894323546044236E-3</v>
      </c>
      <c r="BL89" s="258">
        <v>5.6957616986783128E-3</v>
      </c>
      <c r="BM89" s="258">
        <v>5.5802680806646332E-3</v>
      </c>
      <c r="BN89" s="258">
        <v>5.7718515172904923E-3</v>
      </c>
      <c r="BO89" s="258">
        <v>5.6091042648901039E-3</v>
      </c>
      <c r="BP89" s="258">
        <v>1.2799175679151591E-3</v>
      </c>
      <c r="BQ89" s="258">
        <v>2.088327282201229E-3</v>
      </c>
      <c r="BR89" s="258">
        <v>2.8474226427725757E-3</v>
      </c>
      <c r="BS89" s="258">
        <v>7.5803696234241248E-3</v>
      </c>
      <c r="BT89" s="258">
        <v>1.0139194580437794E-2</v>
      </c>
      <c r="BU89" s="258">
        <v>1.2335512192448215E-2</v>
      </c>
      <c r="BV89" s="258">
        <v>5.6339950465363244E-3</v>
      </c>
      <c r="BW89" s="258">
        <v>4.2441010269562091E-3</v>
      </c>
      <c r="BX89" s="258">
        <v>7.2057620780609807E-4</v>
      </c>
      <c r="BY89" s="258">
        <v>4.6459501650400852E-3</v>
      </c>
      <c r="BZ89" s="258">
        <v>3.221457322373918E-3</v>
      </c>
      <c r="CA89" s="258">
        <v>2.4682808739378394E-3</v>
      </c>
      <c r="CB89" s="258">
        <v>5.1219893388352892E-3</v>
      </c>
      <c r="CC89" s="258">
        <v>0</v>
      </c>
      <c r="CD89" s="258">
        <v>6.3155055348236254E-3</v>
      </c>
      <c r="CE89" s="258">
        <v>2.9860445741967099E-3</v>
      </c>
      <c r="CF89" s="258">
        <v>2.7189463010415457E-3</v>
      </c>
      <c r="CG89" s="258">
        <v>3.0216585839548116E-3</v>
      </c>
      <c r="CH89" s="258">
        <v>1.2175631814470644</v>
      </c>
      <c r="CI89" s="258">
        <v>4.104700565101721E-2</v>
      </c>
      <c r="CJ89" s="258">
        <v>1.2980660167576144E-2</v>
      </c>
      <c r="CK89" s="258">
        <v>2.9465217066367063E-2</v>
      </c>
      <c r="CL89" s="258">
        <v>6.7362972065916921E-3</v>
      </c>
      <c r="CM89" s="258">
        <v>7.1243650984981442E-3</v>
      </c>
      <c r="CN89" s="258">
        <v>1.5219019220421165E-3</v>
      </c>
      <c r="CO89" s="258">
        <v>1.7881750385435387E-2</v>
      </c>
      <c r="CP89" s="258">
        <v>2.9333966096242886E-3</v>
      </c>
      <c r="CQ89" s="258">
        <v>7.4063264052404293E-3</v>
      </c>
      <c r="CR89" s="258">
        <v>7.5060082145364969E-3</v>
      </c>
      <c r="CS89" s="258">
        <v>3.1864884562966822E-3</v>
      </c>
      <c r="CT89" s="258">
        <v>1.1903625709311491E-2</v>
      </c>
      <c r="CU89" s="258">
        <v>4.0154084296441291E-3</v>
      </c>
      <c r="CV89" s="258">
        <v>7.5829781192062228E-3</v>
      </c>
      <c r="CW89" s="258">
        <v>3.3274595571551463E-3</v>
      </c>
      <c r="CX89" s="258">
        <v>4.3319532639807153E-3</v>
      </c>
      <c r="CY89" s="258">
        <v>7.2879892895106437E-3</v>
      </c>
      <c r="CZ89" s="258">
        <v>6.6713824347570481E-3</v>
      </c>
      <c r="DA89" s="258">
        <v>8.3969505815172027E-3</v>
      </c>
      <c r="DB89" s="258">
        <v>2.8965464655057492E-3</v>
      </c>
      <c r="DC89" s="258">
        <v>5.5631521752243862E-3</v>
      </c>
      <c r="DD89" s="258">
        <v>4.0640062287889368E-3</v>
      </c>
      <c r="DE89" s="258">
        <v>1.6267167297117555E-3</v>
      </c>
      <c r="DF89" s="259">
        <v>1.409842132726496E-2</v>
      </c>
      <c r="DG89" s="272"/>
      <c r="DH89" s="260"/>
      <c r="DI89" s="3"/>
      <c r="DJ89" s="3"/>
      <c r="DK89" s="3"/>
      <c r="DL89" s="3"/>
      <c r="DM89" s="3"/>
      <c r="DN89" s="3"/>
      <c r="DO89" s="3"/>
      <c r="DP89" s="3"/>
      <c r="DQ89" s="3"/>
      <c r="DR89" s="260"/>
      <c r="DS89" s="260"/>
      <c r="DT89" s="260"/>
      <c r="DU89" s="260"/>
      <c r="DV89" s="260"/>
      <c r="DW89" s="260"/>
      <c r="DX89" s="260"/>
      <c r="DY89" s="260"/>
      <c r="DZ89" s="260"/>
      <c r="EA89" s="260"/>
      <c r="EB89" s="260"/>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0"/>
      <c r="FF89" s="260"/>
      <c r="FG89" s="260"/>
      <c r="FH89" s="260"/>
      <c r="FI89" s="260"/>
      <c r="FJ89" s="260"/>
      <c r="FK89" s="260"/>
      <c r="FL89" s="260"/>
      <c r="FM89" s="260"/>
      <c r="FN89" s="260"/>
      <c r="FO89" s="260"/>
    </row>
    <row r="90" spans="1:171" ht="19.899999999999999" customHeight="1">
      <c r="A90" s="261" t="s">
        <v>137</v>
      </c>
      <c r="B90" s="262" t="s">
        <v>136</v>
      </c>
      <c r="C90" s="263">
        <v>4.6477867145717261E-5</v>
      </c>
      <c r="D90" s="258">
        <v>1.1532686832971184E-5</v>
      </c>
      <c r="E90" s="258">
        <v>2.2268897303812183E-5</v>
      </c>
      <c r="F90" s="258">
        <v>2.2868960354407853E-5</v>
      </c>
      <c r="G90" s="258">
        <v>3.3188264859137784E-5</v>
      </c>
      <c r="H90" s="258">
        <v>0</v>
      </c>
      <c r="I90" s="258">
        <v>4.7002323251045934E-5</v>
      </c>
      <c r="J90" s="258">
        <v>6.7858328376566769E-5</v>
      </c>
      <c r="K90" s="258">
        <v>3.7048805395141742E-4</v>
      </c>
      <c r="L90" s="258">
        <v>1.5458898847703143E-5</v>
      </c>
      <c r="M90" s="258">
        <v>0</v>
      </c>
      <c r="N90" s="258">
        <v>2.9711506461163288E-5</v>
      </c>
      <c r="O90" s="258">
        <v>6.3622251700053915E-5</v>
      </c>
      <c r="P90" s="258">
        <v>3.1225801215395536E-5</v>
      </c>
      <c r="Q90" s="258">
        <v>7.3591278285659891E-5</v>
      </c>
      <c r="R90" s="258">
        <v>3.3093831925040829E-5</v>
      </c>
      <c r="S90" s="258">
        <v>5.0288124193513563E-5</v>
      </c>
      <c r="T90" s="258">
        <v>3.3005263407113768E-5</v>
      </c>
      <c r="U90" s="258">
        <v>4.4451650744618996E-5</v>
      </c>
      <c r="V90" s="258">
        <v>5.8270092544808069E-5</v>
      </c>
      <c r="W90" s="258">
        <v>1.109595213119762E-5</v>
      </c>
      <c r="X90" s="258">
        <v>2.9644575709382005E-5</v>
      </c>
      <c r="Y90" s="258">
        <v>2.2455278833719756E-5</v>
      </c>
      <c r="Z90" s="258">
        <v>4.3501104776777866E-5</v>
      </c>
      <c r="AA90" s="258">
        <v>4.5692370464979086E-4</v>
      </c>
      <c r="AB90" s="258">
        <v>3.7395318490172723E-4</v>
      </c>
      <c r="AC90" s="258">
        <v>5.268688487069402E-6</v>
      </c>
      <c r="AD90" s="258">
        <v>2.1742298978089237E-5</v>
      </c>
      <c r="AE90" s="258">
        <v>5.8260895443203542E-5</v>
      </c>
      <c r="AF90" s="258">
        <v>6.5123588719165248E-5</v>
      </c>
      <c r="AG90" s="258">
        <v>3.5614047461001033E-5</v>
      </c>
      <c r="AH90" s="258">
        <v>4.8394729037699782E-5</v>
      </c>
      <c r="AI90" s="258">
        <v>4.2746533719332666E-5</v>
      </c>
      <c r="AJ90" s="258">
        <v>5.0696126387008292E-5</v>
      </c>
      <c r="AK90" s="258">
        <v>7.5340630999472908E-5</v>
      </c>
      <c r="AL90" s="258">
        <v>2.1383841417178586E-5</v>
      </c>
      <c r="AM90" s="258">
        <v>2.6788193632593824E-5</v>
      </c>
      <c r="AN90" s="258">
        <v>4.1638957014166472E-5</v>
      </c>
      <c r="AO90" s="258">
        <v>2.8424589524115916E-5</v>
      </c>
      <c r="AP90" s="258">
        <v>1.364662832986417E-5</v>
      </c>
      <c r="AQ90" s="258">
        <v>2.8031017236177139E-5</v>
      </c>
      <c r="AR90" s="258">
        <v>3.4593453415821177E-5</v>
      </c>
      <c r="AS90" s="258">
        <v>3.7991115204735965E-5</v>
      </c>
      <c r="AT90" s="258">
        <v>4.7461663468597646E-5</v>
      </c>
      <c r="AU90" s="258">
        <v>3.9863276588901225E-5</v>
      </c>
      <c r="AV90" s="258">
        <v>6.1420505058971687E-5</v>
      </c>
      <c r="AW90" s="258">
        <v>4.4063394131410324E-5</v>
      </c>
      <c r="AX90" s="258">
        <v>3.1420074509881745E-5</v>
      </c>
      <c r="AY90" s="258">
        <v>4.6102460971830484E-5</v>
      </c>
      <c r="AZ90" s="258">
        <v>8.8999198966918292E-5</v>
      </c>
      <c r="BA90" s="258">
        <v>3.4439901874878727E-5</v>
      </c>
      <c r="BB90" s="258">
        <v>6.4863882239040387E-5</v>
      </c>
      <c r="BC90" s="258">
        <v>5.7419652168273257E-5</v>
      </c>
      <c r="BD90" s="258">
        <v>6.7177716781944058E-5</v>
      </c>
      <c r="BE90" s="258">
        <v>6.8226704791238859E-5</v>
      </c>
      <c r="BF90" s="258">
        <v>7.416593161243553E-5</v>
      </c>
      <c r="BG90" s="258">
        <v>4.9828693419951238E-5</v>
      </c>
      <c r="BH90" s="258">
        <v>3.2617001970536537E-5</v>
      </c>
      <c r="BI90" s="258">
        <v>4.413676246703846E-5</v>
      </c>
      <c r="BJ90" s="258">
        <v>1.1140901231510872E-4</v>
      </c>
      <c r="BK90" s="258">
        <v>5.2514653330888236E-5</v>
      </c>
      <c r="BL90" s="258">
        <v>6.5436544190411959E-5</v>
      </c>
      <c r="BM90" s="258">
        <v>4.2833883626415359E-5</v>
      </c>
      <c r="BN90" s="258">
        <v>5.9187466598684184E-5</v>
      </c>
      <c r="BO90" s="258">
        <v>6.5440471289396882E-5</v>
      </c>
      <c r="BP90" s="258">
        <v>4.533896538784351E-5</v>
      </c>
      <c r="BQ90" s="258">
        <v>1.2488114043763095E-4</v>
      </c>
      <c r="BR90" s="258">
        <v>1.1035053751716024E-4</v>
      </c>
      <c r="BS90" s="258">
        <v>1.1575253264336729E-4</v>
      </c>
      <c r="BT90" s="258">
        <v>1.334072584366757E-4</v>
      </c>
      <c r="BU90" s="258">
        <v>3.5049782442924396E-4</v>
      </c>
      <c r="BV90" s="258">
        <v>2.264520072902306E-4</v>
      </c>
      <c r="BW90" s="258">
        <v>1.9113232964554038E-4</v>
      </c>
      <c r="BX90" s="258">
        <v>1.9863371921644371E-5</v>
      </c>
      <c r="BY90" s="258">
        <v>1.5590332300893851E-4</v>
      </c>
      <c r="BZ90" s="258">
        <v>5.09275351621935E-5</v>
      </c>
      <c r="CA90" s="258">
        <v>8.7043012381584581E-5</v>
      </c>
      <c r="CB90" s="258">
        <v>6.4255187245268296E-5</v>
      </c>
      <c r="CC90" s="258">
        <v>0</v>
      </c>
      <c r="CD90" s="258">
        <v>8.1864807889254899E-5</v>
      </c>
      <c r="CE90" s="258">
        <v>6.2408440668049647E-5</v>
      </c>
      <c r="CF90" s="258">
        <v>1.4909194601045718E-4</v>
      </c>
      <c r="CG90" s="258">
        <v>3.8389497333801306E-5</v>
      </c>
      <c r="CH90" s="258">
        <v>2.4797614359634164E-4</v>
      </c>
      <c r="CI90" s="258">
        <v>1.0047923807702717</v>
      </c>
      <c r="CJ90" s="258">
        <v>1.298783293935593E-4</v>
      </c>
      <c r="CK90" s="258">
        <v>2.7793626510609864E-4</v>
      </c>
      <c r="CL90" s="258">
        <v>2.9912247601877098E-4</v>
      </c>
      <c r="CM90" s="258">
        <v>3.9565730899787238E-5</v>
      </c>
      <c r="CN90" s="258">
        <v>9.5332297126518784E-5</v>
      </c>
      <c r="CO90" s="258">
        <v>6.527645318946072E-5</v>
      </c>
      <c r="CP90" s="258">
        <v>6.4353253515522945E-5</v>
      </c>
      <c r="CQ90" s="258">
        <v>9.2866381701282521E-5</v>
      </c>
      <c r="CR90" s="258">
        <v>7.3914833250792608E-5</v>
      </c>
      <c r="CS90" s="258">
        <v>7.6611551812453874E-5</v>
      </c>
      <c r="CT90" s="258">
        <v>1.4732559032103076E-4</v>
      </c>
      <c r="CU90" s="258">
        <v>2.992996175998545E-4</v>
      </c>
      <c r="CV90" s="258">
        <v>6.5190874222048917E-2</v>
      </c>
      <c r="CW90" s="258">
        <v>4.5739716623199343E-5</v>
      </c>
      <c r="CX90" s="258">
        <v>1.9388318288738861E-4</v>
      </c>
      <c r="CY90" s="258">
        <v>1.0024250829214576E-3</v>
      </c>
      <c r="CZ90" s="258">
        <v>8.3184195155777121E-4</v>
      </c>
      <c r="DA90" s="258">
        <v>1.1292160875852318E-3</v>
      </c>
      <c r="DB90" s="258">
        <v>4.1253835779778543E-4</v>
      </c>
      <c r="DC90" s="258">
        <v>8.3213194672580821E-5</v>
      </c>
      <c r="DD90" s="258">
        <v>1.2773550717990668E-4</v>
      </c>
      <c r="DE90" s="258">
        <v>2.7752271713372184E-5</v>
      </c>
      <c r="DF90" s="259">
        <v>1.3760384484522443E-3</v>
      </c>
      <c r="DG90" s="272"/>
      <c r="DH90" s="260"/>
      <c r="DI90" s="3"/>
      <c r="DJ90" s="3"/>
      <c r="DK90" s="3"/>
      <c r="DL90" s="3"/>
      <c r="DM90" s="3"/>
      <c r="DN90" s="3"/>
      <c r="DO90" s="3"/>
      <c r="DP90" s="3"/>
      <c r="DQ90" s="3"/>
      <c r="DR90" s="260"/>
      <c r="DS90" s="260"/>
      <c r="DT90" s="260"/>
      <c r="DU90" s="260"/>
      <c r="DV90" s="260"/>
      <c r="DW90" s="260"/>
      <c r="DX90" s="260"/>
      <c r="DY90" s="260"/>
      <c r="DZ90" s="260"/>
      <c r="EA90" s="260"/>
      <c r="EB90" s="260"/>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0"/>
      <c r="FF90" s="260"/>
      <c r="FG90" s="260"/>
      <c r="FH90" s="260"/>
      <c r="FI90" s="260"/>
      <c r="FJ90" s="260"/>
      <c r="FK90" s="260"/>
      <c r="FL90" s="260"/>
      <c r="FM90" s="260"/>
      <c r="FN90" s="260"/>
      <c r="FO90" s="260"/>
    </row>
    <row r="91" spans="1:171" ht="19.899999999999999" customHeight="1">
      <c r="A91" s="261" t="s">
        <v>135</v>
      </c>
      <c r="B91" s="262" t="s">
        <v>134</v>
      </c>
      <c r="C91" s="263">
        <v>3.6363641235172112E-3</v>
      </c>
      <c r="D91" s="258">
        <v>2.4099075656592128E-3</v>
      </c>
      <c r="E91" s="258">
        <v>6.0934983857385012E-3</v>
      </c>
      <c r="F91" s="258">
        <v>6.6984220021247911E-4</v>
      </c>
      <c r="G91" s="258">
        <v>1.5410887290913621E-3</v>
      </c>
      <c r="H91" s="258">
        <v>0</v>
      </c>
      <c r="I91" s="258">
        <v>2.6132068475925065E-3</v>
      </c>
      <c r="J91" s="258">
        <v>2.4107723142944033E-3</v>
      </c>
      <c r="K91" s="258">
        <v>3.5527302669630828E-3</v>
      </c>
      <c r="L91" s="258">
        <v>1.4000209901930015E-3</v>
      </c>
      <c r="M91" s="258">
        <v>0</v>
      </c>
      <c r="N91" s="258">
        <v>2.5234495707237088E-3</v>
      </c>
      <c r="O91" s="258">
        <v>2.1398811608776547E-3</v>
      </c>
      <c r="P91" s="258">
        <v>1.6441796480869768E-3</v>
      </c>
      <c r="Q91" s="258">
        <v>2.0737150420541486E-3</v>
      </c>
      <c r="R91" s="258">
        <v>2.998391652622718E-3</v>
      </c>
      <c r="S91" s="258">
        <v>2.0761992639842229E-3</v>
      </c>
      <c r="T91" s="258">
        <v>2.0601220240287128E-3</v>
      </c>
      <c r="U91" s="258">
        <v>4.4416317388527391E-3</v>
      </c>
      <c r="V91" s="258">
        <v>4.4185907843510563E-3</v>
      </c>
      <c r="W91" s="258">
        <v>1.2155948767513345E-3</v>
      </c>
      <c r="X91" s="258">
        <v>3.9407558218686979E-3</v>
      </c>
      <c r="Y91" s="258">
        <v>3.8378938554875092E-3</v>
      </c>
      <c r="Z91" s="258">
        <v>1.7247940107209996E-3</v>
      </c>
      <c r="AA91" s="258">
        <v>6.6537929354345297E-3</v>
      </c>
      <c r="AB91" s="258">
        <v>3.796278569159782E-3</v>
      </c>
      <c r="AC91" s="258">
        <v>5.1964743055031917E-4</v>
      </c>
      <c r="AD91" s="258">
        <v>9.2523126161349117E-4</v>
      </c>
      <c r="AE91" s="258">
        <v>2.3285737443593485E-3</v>
      </c>
      <c r="AF91" s="258">
        <v>2.7305411563100291E-3</v>
      </c>
      <c r="AG91" s="258">
        <v>5.0773206062811613E-3</v>
      </c>
      <c r="AH91" s="258">
        <v>3.5785898196538527E-3</v>
      </c>
      <c r="AI91" s="258">
        <v>3.0511255976246967E-3</v>
      </c>
      <c r="AJ91" s="258">
        <v>3.9740430162290511E-3</v>
      </c>
      <c r="AK91" s="258">
        <v>3.5226206687771666E-3</v>
      </c>
      <c r="AL91" s="258">
        <v>2.0215179703154669E-3</v>
      </c>
      <c r="AM91" s="258">
        <v>2.4613326499553644E-3</v>
      </c>
      <c r="AN91" s="258">
        <v>4.8076286598085103E-3</v>
      </c>
      <c r="AO91" s="258">
        <v>3.331513018881268E-3</v>
      </c>
      <c r="AP91" s="258">
        <v>1.1523576572184274E-3</v>
      </c>
      <c r="AQ91" s="258">
        <v>1.5162599846940744E-3</v>
      </c>
      <c r="AR91" s="258">
        <v>7.0262053691385988E-3</v>
      </c>
      <c r="AS91" s="258">
        <v>2.2806223557057408E-3</v>
      </c>
      <c r="AT91" s="258">
        <v>3.353093158593762E-3</v>
      </c>
      <c r="AU91" s="258">
        <v>4.9267710259730674E-3</v>
      </c>
      <c r="AV91" s="258">
        <v>3.9932572040438106E-3</v>
      </c>
      <c r="AW91" s="258">
        <v>3.544158943719811E-3</v>
      </c>
      <c r="AX91" s="258">
        <v>4.2889580554043892E-3</v>
      </c>
      <c r="AY91" s="258">
        <v>6.9511119726996104E-3</v>
      </c>
      <c r="AZ91" s="258">
        <v>1.0925926874443413E-3</v>
      </c>
      <c r="BA91" s="258">
        <v>7.6745307209608576E-3</v>
      </c>
      <c r="BB91" s="258">
        <v>3.3272252716921805E-3</v>
      </c>
      <c r="BC91" s="258">
        <v>4.2147653882328093E-3</v>
      </c>
      <c r="BD91" s="258">
        <v>2.4575279175623174E-2</v>
      </c>
      <c r="BE91" s="258">
        <v>1.7613895995104269E-3</v>
      </c>
      <c r="BF91" s="258">
        <v>1.3736585545266575E-3</v>
      </c>
      <c r="BG91" s="258">
        <v>1.9824396434440878E-3</v>
      </c>
      <c r="BH91" s="258">
        <v>2.5527964098666636E-3</v>
      </c>
      <c r="BI91" s="258">
        <v>2.9859512449057742E-3</v>
      </c>
      <c r="BJ91" s="258">
        <v>3.0209311047073341E-3</v>
      </c>
      <c r="BK91" s="258">
        <v>2.047560535931935E-3</v>
      </c>
      <c r="BL91" s="258">
        <v>2.6935163376518947E-3</v>
      </c>
      <c r="BM91" s="258">
        <v>2.4911021823528002E-3</v>
      </c>
      <c r="BN91" s="258">
        <v>3.4744554227498464E-3</v>
      </c>
      <c r="BO91" s="258">
        <v>3.5664554218497592E-3</v>
      </c>
      <c r="BP91" s="258">
        <v>8.4616804795133588E-3</v>
      </c>
      <c r="BQ91" s="258">
        <v>9.3260208827580515E-3</v>
      </c>
      <c r="BR91" s="258">
        <v>2.3830899401116486E-2</v>
      </c>
      <c r="BS91" s="258">
        <v>4.7317497479379541E-3</v>
      </c>
      <c r="BT91" s="258">
        <v>9.8138532644465645E-3</v>
      </c>
      <c r="BU91" s="258">
        <v>2.5413289928543099E-2</v>
      </c>
      <c r="BV91" s="258">
        <v>4.7611355902514281E-3</v>
      </c>
      <c r="BW91" s="258">
        <v>4.291075436445373E-3</v>
      </c>
      <c r="BX91" s="258">
        <v>1.2204916165882019E-3</v>
      </c>
      <c r="BY91" s="258">
        <v>2.6198099746371144E-3</v>
      </c>
      <c r="BZ91" s="258">
        <v>2.6723997064250792E-3</v>
      </c>
      <c r="CA91" s="258">
        <v>4.3889965484303723E-3</v>
      </c>
      <c r="CB91" s="258">
        <v>2.9034258623554833E-3</v>
      </c>
      <c r="CC91" s="258">
        <v>0</v>
      </c>
      <c r="CD91" s="258">
        <v>4.1361392500214172E-3</v>
      </c>
      <c r="CE91" s="258">
        <v>8.3809596913016343E-3</v>
      </c>
      <c r="CF91" s="258">
        <v>1.169562855109855E-2</v>
      </c>
      <c r="CG91" s="258">
        <v>1.9102870173933917E-3</v>
      </c>
      <c r="CH91" s="258">
        <v>1.86330734912265E-2</v>
      </c>
      <c r="CI91" s="258">
        <v>4.632300375515804E-3</v>
      </c>
      <c r="CJ91" s="258">
        <v>1.0168836854542904</v>
      </c>
      <c r="CK91" s="258">
        <v>3.3809751198841172E-2</v>
      </c>
      <c r="CL91" s="258">
        <v>8.6783773582515648E-3</v>
      </c>
      <c r="CM91" s="258">
        <v>9.9459646010885937E-3</v>
      </c>
      <c r="CN91" s="258">
        <v>4.4241504655889519E-3</v>
      </c>
      <c r="CO91" s="258">
        <v>2.2959469259054302E-2</v>
      </c>
      <c r="CP91" s="258">
        <v>4.9061385927249941E-3</v>
      </c>
      <c r="CQ91" s="258">
        <v>9.2113970666574778E-3</v>
      </c>
      <c r="CR91" s="258">
        <v>3.7598505178535043E-3</v>
      </c>
      <c r="CS91" s="258">
        <v>1.7490998894813508E-3</v>
      </c>
      <c r="CT91" s="258">
        <v>1.8725280352019234E-2</v>
      </c>
      <c r="CU91" s="258">
        <v>8.5533390930060838E-3</v>
      </c>
      <c r="CV91" s="258">
        <v>3.805897567432459E-3</v>
      </c>
      <c r="CW91" s="258">
        <v>2.6679593930128507E-3</v>
      </c>
      <c r="CX91" s="258">
        <v>1.1773664102154533E-2</v>
      </c>
      <c r="CY91" s="258">
        <v>1.1492743072007911E-2</v>
      </c>
      <c r="CZ91" s="258">
        <v>2.4494228794663909E-3</v>
      </c>
      <c r="DA91" s="258">
        <v>1.940076652571308E-3</v>
      </c>
      <c r="DB91" s="258">
        <v>9.1371092370870054E-3</v>
      </c>
      <c r="DC91" s="258">
        <v>1.4379850625877526E-3</v>
      </c>
      <c r="DD91" s="258">
        <v>3.7446487523888818E-3</v>
      </c>
      <c r="DE91" s="258">
        <v>1.6728827683277631E-3</v>
      </c>
      <c r="DF91" s="259">
        <v>4.2235178129117626E-3</v>
      </c>
      <c r="DG91" s="272"/>
      <c r="DH91" s="260"/>
      <c r="DI91" s="3"/>
      <c r="DJ91" s="3"/>
      <c r="DK91" s="3"/>
      <c r="DL91" s="3"/>
      <c r="DM91" s="3"/>
      <c r="DN91" s="3"/>
      <c r="DO91" s="3"/>
      <c r="DP91" s="3"/>
      <c r="DQ91" s="3"/>
      <c r="DR91" s="260"/>
      <c r="DS91" s="260"/>
      <c r="DT91" s="260"/>
      <c r="DU91" s="260"/>
      <c r="DV91" s="260"/>
      <c r="DW91" s="260"/>
      <c r="DX91" s="260"/>
      <c r="DY91" s="260"/>
      <c r="DZ91" s="260"/>
      <c r="EA91" s="260"/>
      <c r="EB91" s="260"/>
      <c r="EC91" s="260"/>
      <c r="ED91" s="260"/>
      <c r="EE91" s="260"/>
      <c r="EF91" s="260"/>
      <c r="EG91" s="260"/>
      <c r="EH91" s="260"/>
      <c r="EI91" s="260"/>
      <c r="EJ91" s="260"/>
      <c r="EK91" s="260"/>
      <c r="EL91" s="260"/>
      <c r="EM91" s="260"/>
      <c r="EN91" s="260"/>
      <c r="EO91" s="260"/>
      <c r="EP91" s="260"/>
      <c r="EQ91" s="260"/>
      <c r="ER91" s="260"/>
      <c r="ES91" s="260"/>
      <c r="ET91" s="260"/>
      <c r="EU91" s="260"/>
      <c r="EV91" s="260"/>
      <c r="EW91" s="260"/>
      <c r="EX91" s="260"/>
      <c r="EY91" s="260"/>
      <c r="EZ91" s="260"/>
      <c r="FA91" s="260"/>
      <c r="FB91" s="260"/>
      <c r="FC91" s="260"/>
      <c r="FD91" s="260"/>
      <c r="FE91" s="260"/>
      <c r="FF91" s="260"/>
      <c r="FG91" s="260"/>
      <c r="FH91" s="260"/>
      <c r="FI91" s="260"/>
      <c r="FJ91" s="260"/>
      <c r="FK91" s="260"/>
      <c r="FL91" s="260"/>
      <c r="FM91" s="260"/>
      <c r="FN91" s="260"/>
      <c r="FO91" s="260"/>
    </row>
    <row r="92" spans="1:171" ht="19.899999999999999" customHeight="1">
      <c r="A92" s="261" t="s">
        <v>133</v>
      </c>
      <c r="B92" s="262" t="s">
        <v>132</v>
      </c>
      <c r="C92" s="263">
        <v>6.1488060121734785E-5</v>
      </c>
      <c r="D92" s="258">
        <v>3.0933720822946196E-5</v>
      </c>
      <c r="E92" s="258">
        <v>7.6853398720405424E-5</v>
      </c>
      <c r="F92" s="258">
        <v>2.6734701603152751E-5</v>
      </c>
      <c r="G92" s="258">
        <v>5.5557583023513037E-5</v>
      </c>
      <c r="H92" s="258">
        <v>0</v>
      </c>
      <c r="I92" s="258">
        <v>7.2452485245484382E-5</v>
      </c>
      <c r="J92" s="258">
        <v>1.072249565533426E-4</v>
      </c>
      <c r="K92" s="258">
        <v>1.1766787965523012E-4</v>
      </c>
      <c r="L92" s="258">
        <v>4.1249377262001266E-5</v>
      </c>
      <c r="M92" s="258">
        <v>0</v>
      </c>
      <c r="N92" s="258">
        <v>6.2085112833816603E-5</v>
      </c>
      <c r="O92" s="258">
        <v>7.2044775802716966E-5</v>
      </c>
      <c r="P92" s="258">
        <v>6.0089236359624683E-5</v>
      </c>
      <c r="Q92" s="258">
        <v>8.3490660036093952E-5</v>
      </c>
      <c r="R92" s="258">
        <v>1.0028929148927037E-4</v>
      </c>
      <c r="S92" s="258">
        <v>7.1413302104779604E-5</v>
      </c>
      <c r="T92" s="258">
        <v>6.8643048546298573E-5</v>
      </c>
      <c r="U92" s="258">
        <v>6.7430765129604487E-5</v>
      </c>
      <c r="V92" s="258">
        <v>8.1538918197547323E-5</v>
      </c>
      <c r="W92" s="258">
        <v>3.250625598315052E-5</v>
      </c>
      <c r="X92" s="258">
        <v>8.8897603751049819E-5</v>
      </c>
      <c r="Y92" s="258">
        <v>8.1537398214652919E-5</v>
      </c>
      <c r="Z92" s="258">
        <v>5.1880541308492291E-5</v>
      </c>
      <c r="AA92" s="258">
        <v>2.6746551656684913E-4</v>
      </c>
      <c r="AB92" s="258">
        <v>1.293005767277503E-4</v>
      </c>
      <c r="AC92" s="258">
        <v>1.4125563607848964E-5</v>
      </c>
      <c r="AD92" s="258">
        <v>3.5513436968796837E-5</v>
      </c>
      <c r="AE92" s="258">
        <v>7.9486098371177663E-5</v>
      </c>
      <c r="AF92" s="258">
        <v>9.0629197648176108E-5</v>
      </c>
      <c r="AG92" s="258">
        <v>5.9619347422534812E-5</v>
      </c>
      <c r="AH92" s="258">
        <v>9.8954977088015764E-5</v>
      </c>
      <c r="AI92" s="258">
        <v>9.6445024390085128E-5</v>
      </c>
      <c r="AJ92" s="258">
        <v>1.3484240560920758E-4</v>
      </c>
      <c r="AK92" s="258">
        <v>1.1702742101210191E-4</v>
      </c>
      <c r="AL92" s="258">
        <v>3.2990437616150051E-5</v>
      </c>
      <c r="AM92" s="258">
        <v>4.3311041196494904E-5</v>
      </c>
      <c r="AN92" s="258">
        <v>6.7269357307102304E-5</v>
      </c>
      <c r="AO92" s="258">
        <v>5.3825930361482387E-5</v>
      </c>
      <c r="AP92" s="258">
        <v>1.7942517548279696E-5</v>
      </c>
      <c r="AQ92" s="258">
        <v>4.0418334799638478E-5</v>
      </c>
      <c r="AR92" s="258">
        <v>5.6606310127326699E-5</v>
      </c>
      <c r="AS92" s="258">
        <v>5.7233051878953091E-5</v>
      </c>
      <c r="AT92" s="258">
        <v>1.2047678119901779E-4</v>
      </c>
      <c r="AU92" s="258">
        <v>8.0583204442363603E-5</v>
      </c>
      <c r="AV92" s="258">
        <v>7.5609922528084835E-5</v>
      </c>
      <c r="AW92" s="258">
        <v>7.0400808656600114E-5</v>
      </c>
      <c r="AX92" s="258">
        <v>6.9664478416053629E-5</v>
      </c>
      <c r="AY92" s="258">
        <v>7.3968776788010075E-5</v>
      </c>
      <c r="AZ92" s="258">
        <v>7.8153530162827412E-5</v>
      </c>
      <c r="BA92" s="258">
        <v>5.774653816295181E-5</v>
      </c>
      <c r="BB92" s="258">
        <v>7.0838886902576732E-5</v>
      </c>
      <c r="BC92" s="258">
        <v>6.9475924814765209E-5</v>
      </c>
      <c r="BD92" s="258">
        <v>8.3275796882705485E-5</v>
      </c>
      <c r="BE92" s="258">
        <v>5.0122257560808305E-5</v>
      </c>
      <c r="BF92" s="258">
        <v>6.410952637249967E-5</v>
      </c>
      <c r="BG92" s="258">
        <v>5.896811223742125E-5</v>
      </c>
      <c r="BH92" s="258">
        <v>1.814144800233909E-4</v>
      </c>
      <c r="BI92" s="258">
        <v>9.9491823257646814E-5</v>
      </c>
      <c r="BJ92" s="258">
        <v>9.8978422207593743E-5</v>
      </c>
      <c r="BK92" s="258">
        <v>7.555099698776503E-5</v>
      </c>
      <c r="BL92" s="258">
        <v>1.1648113395247114E-4</v>
      </c>
      <c r="BM92" s="258">
        <v>8.7729874898757811E-5</v>
      </c>
      <c r="BN92" s="258">
        <v>1.4551164494203676E-4</v>
      </c>
      <c r="BO92" s="258">
        <v>1.0518728911171166E-4</v>
      </c>
      <c r="BP92" s="258">
        <v>6.3316022235909364E-5</v>
      </c>
      <c r="BQ92" s="258">
        <v>7.8490964011163772E-5</v>
      </c>
      <c r="BR92" s="258">
        <v>1.7296723173537199E-4</v>
      </c>
      <c r="BS92" s="258">
        <v>1.2658809206918375E-4</v>
      </c>
      <c r="BT92" s="258">
        <v>7.1785519191005717E-4</v>
      </c>
      <c r="BU92" s="258">
        <v>3.3495764573721211E-4</v>
      </c>
      <c r="BV92" s="258">
        <v>1.1155209383789207E-4</v>
      </c>
      <c r="BW92" s="258">
        <v>1.2727177232005736E-4</v>
      </c>
      <c r="BX92" s="258">
        <v>1.8916026418711189E-5</v>
      </c>
      <c r="BY92" s="258">
        <v>1.4628626474792739E-4</v>
      </c>
      <c r="BZ92" s="258">
        <v>9.9659866452920319E-5</v>
      </c>
      <c r="CA92" s="258">
        <v>1.4981481867057462E-4</v>
      </c>
      <c r="CB92" s="258">
        <v>6.1558803453230782E-5</v>
      </c>
      <c r="CC92" s="258">
        <v>0</v>
      </c>
      <c r="CD92" s="258">
        <v>2.1445589894159283E-4</v>
      </c>
      <c r="CE92" s="258">
        <v>1.6542593033343149E-4</v>
      </c>
      <c r="CF92" s="258">
        <v>1.6424558202244848E-4</v>
      </c>
      <c r="CG92" s="258">
        <v>1.2873398156442324E-4</v>
      </c>
      <c r="CH92" s="258">
        <v>1.701806480348952E-3</v>
      </c>
      <c r="CI92" s="258">
        <v>7.8468581746981973E-4</v>
      </c>
      <c r="CJ92" s="258">
        <v>1.0216423153776675E-3</v>
      </c>
      <c r="CK92" s="258">
        <v>1.0058712416713633</v>
      </c>
      <c r="CL92" s="258">
        <v>6.653411205974531E-4</v>
      </c>
      <c r="CM92" s="258">
        <v>2.3460930143298265E-4</v>
      </c>
      <c r="CN92" s="258">
        <v>8.025314624666283E-5</v>
      </c>
      <c r="CO92" s="258">
        <v>2.4726153445361383E-4</v>
      </c>
      <c r="CP92" s="258">
        <v>7.5392418786475766E-5</v>
      </c>
      <c r="CQ92" s="258">
        <v>1.7475275822808459E-4</v>
      </c>
      <c r="CR92" s="258">
        <v>1.2049378263592234E-4</v>
      </c>
      <c r="CS92" s="258">
        <v>6.3131043340980791E-5</v>
      </c>
      <c r="CT92" s="258">
        <v>1.4459234670322833E-4</v>
      </c>
      <c r="CU92" s="258">
        <v>3.6025251649496901E-4</v>
      </c>
      <c r="CV92" s="258">
        <v>1.0975755288069848E-2</v>
      </c>
      <c r="CW92" s="258">
        <v>2.1489623839053936E-4</v>
      </c>
      <c r="CX92" s="258">
        <v>9.5557151752307052E-4</v>
      </c>
      <c r="CY92" s="258">
        <v>4.3439144979682393E-4</v>
      </c>
      <c r="CZ92" s="258">
        <v>5.1998399505481232E-4</v>
      </c>
      <c r="DA92" s="258">
        <v>3.2843507739349653E-4</v>
      </c>
      <c r="DB92" s="258">
        <v>1.4638803134247501E-4</v>
      </c>
      <c r="DC92" s="258">
        <v>2.1723845051731486E-4</v>
      </c>
      <c r="DD92" s="258">
        <v>1.0735653492690013E-4</v>
      </c>
      <c r="DE92" s="258">
        <v>1.0115329539900609E-4</v>
      </c>
      <c r="DF92" s="259">
        <v>1.1735452333245448E-3</v>
      </c>
      <c r="DG92" s="272"/>
      <c r="DH92" s="260"/>
      <c r="DI92" s="3"/>
      <c r="DJ92" s="3"/>
      <c r="DK92" s="3"/>
      <c r="DL92" s="3"/>
      <c r="DM92" s="3"/>
      <c r="DN92" s="3"/>
      <c r="DO92" s="3"/>
      <c r="DP92" s="3"/>
      <c r="DQ92" s="3"/>
      <c r="DR92" s="260"/>
      <c r="DS92" s="260"/>
      <c r="DT92" s="260"/>
      <c r="DU92" s="260"/>
      <c r="DV92" s="260"/>
      <c r="DW92" s="260"/>
      <c r="DX92" s="260"/>
      <c r="DY92" s="260"/>
      <c r="DZ92" s="260"/>
      <c r="EA92" s="260"/>
      <c r="EB92" s="260"/>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0"/>
      <c r="FF92" s="260"/>
      <c r="FG92" s="260"/>
      <c r="FH92" s="260"/>
      <c r="FI92" s="260"/>
      <c r="FJ92" s="260"/>
      <c r="FK92" s="260"/>
      <c r="FL92" s="260"/>
      <c r="FM92" s="260"/>
      <c r="FN92" s="260"/>
      <c r="FO92" s="260"/>
    </row>
    <row r="93" spans="1:171" ht="19.899999999999999" customHeight="1">
      <c r="A93" s="261" t="s">
        <v>131</v>
      </c>
      <c r="B93" s="262" t="s">
        <v>130</v>
      </c>
      <c r="C93" s="263">
        <v>2.9661706689059647E-4</v>
      </c>
      <c r="D93" s="258">
        <v>2.2463142813283746E-4</v>
      </c>
      <c r="E93" s="258">
        <v>7.8849811098027672E-4</v>
      </c>
      <c r="F93" s="258">
        <v>2.9433078345100203E-4</v>
      </c>
      <c r="G93" s="258">
        <v>3.6939410897688637E-4</v>
      </c>
      <c r="H93" s="258">
        <v>0</v>
      </c>
      <c r="I93" s="258">
        <v>6.008606165358309E-4</v>
      </c>
      <c r="J93" s="258">
        <v>3.7743608425028837E-4</v>
      </c>
      <c r="K93" s="258">
        <v>5.0737214085414299E-4</v>
      </c>
      <c r="L93" s="258">
        <v>1.5429844379576875E-4</v>
      </c>
      <c r="M93" s="258">
        <v>0</v>
      </c>
      <c r="N93" s="258">
        <v>3.133724243776176E-4</v>
      </c>
      <c r="O93" s="258">
        <v>5.1605651567379423E-4</v>
      </c>
      <c r="P93" s="258">
        <v>2.5662401233065278E-4</v>
      </c>
      <c r="Q93" s="258">
        <v>4.639143646657208E-4</v>
      </c>
      <c r="R93" s="258">
        <v>1.9664978428806634E-4</v>
      </c>
      <c r="S93" s="258">
        <v>3.5447965558395831E-4</v>
      </c>
      <c r="T93" s="258">
        <v>4.892536628097391E-4</v>
      </c>
      <c r="U93" s="258">
        <v>1.5801119908790396E-3</v>
      </c>
      <c r="V93" s="258">
        <v>4.5102728360540045E-4</v>
      </c>
      <c r="W93" s="258">
        <v>9.6385266344306032E-5</v>
      </c>
      <c r="X93" s="258">
        <v>2.627560088860533E-4</v>
      </c>
      <c r="Y93" s="258">
        <v>1.4603269519035289E-4</v>
      </c>
      <c r="Z93" s="258">
        <v>1.190226353923501E-4</v>
      </c>
      <c r="AA93" s="258">
        <v>9.5537699372796458E-4</v>
      </c>
      <c r="AB93" s="258">
        <v>6.0205084773408413E-4</v>
      </c>
      <c r="AC93" s="258">
        <v>5.4538030194000795E-5</v>
      </c>
      <c r="AD93" s="258">
        <v>1.7826382328995602E-4</v>
      </c>
      <c r="AE93" s="258">
        <v>2.1541266177555648E-4</v>
      </c>
      <c r="AF93" s="258">
        <v>5.5388998051674723E-4</v>
      </c>
      <c r="AG93" s="258">
        <v>3.8112922994128006E-4</v>
      </c>
      <c r="AH93" s="258">
        <v>2.4555526542078046E-4</v>
      </c>
      <c r="AI93" s="258">
        <v>2.9023266742484165E-4</v>
      </c>
      <c r="AJ93" s="258">
        <v>4.0532631960977188E-4</v>
      </c>
      <c r="AK93" s="258">
        <v>3.8410984529505405E-4</v>
      </c>
      <c r="AL93" s="258">
        <v>1.974755695753657E-4</v>
      </c>
      <c r="AM93" s="258">
        <v>1.7408766887076042E-4</v>
      </c>
      <c r="AN93" s="258">
        <v>2.1007747020757576E-4</v>
      </c>
      <c r="AO93" s="258">
        <v>2.2283318052040654E-4</v>
      </c>
      <c r="AP93" s="258">
        <v>1.0314792355715314E-4</v>
      </c>
      <c r="AQ93" s="258">
        <v>1.8824128298581492E-4</v>
      </c>
      <c r="AR93" s="258">
        <v>2.6411438400588273E-4</v>
      </c>
      <c r="AS93" s="258">
        <v>2.960936026335625E-4</v>
      </c>
      <c r="AT93" s="258">
        <v>2.6004553418744036E-4</v>
      </c>
      <c r="AU93" s="258">
        <v>2.6932507553905933E-4</v>
      </c>
      <c r="AV93" s="258">
        <v>3.9709849403276275E-4</v>
      </c>
      <c r="AW93" s="258">
        <v>3.1380577558515476E-4</v>
      </c>
      <c r="AX93" s="258">
        <v>3.9991113787659884E-4</v>
      </c>
      <c r="AY93" s="258">
        <v>4.1943287112236339E-4</v>
      </c>
      <c r="AZ93" s="258">
        <v>3.6376967116316054E-4</v>
      </c>
      <c r="BA93" s="258">
        <v>3.8553096308783391E-4</v>
      </c>
      <c r="BB93" s="258">
        <v>3.5896476376730193E-4</v>
      </c>
      <c r="BC93" s="258">
        <v>4.2653320534123533E-4</v>
      </c>
      <c r="BD93" s="258">
        <v>7.1440041320785922E-4</v>
      </c>
      <c r="BE93" s="258">
        <v>1.7540775536562995E-4</v>
      </c>
      <c r="BF93" s="258">
        <v>1.8098506005355576E-4</v>
      </c>
      <c r="BG93" s="258">
        <v>1.8002450547194339E-4</v>
      </c>
      <c r="BH93" s="258">
        <v>5.3835072081641138E-4</v>
      </c>
      <c r="BI93" s="258">
        <v>5.8190680868615556E-4</v>
      </c>
      <c r="BJ93" s="258">
        <v>7.0988270473849716E-4</v>
      </c>
      <c r="BK93" s="258">
        <v>6.5382824219576319E-4</v>
      </c>
      <c r="BL93" s="258">
        <v>6.1071502188795462E-4</v>
      </c>
      <c r="BM93" s="258">
        <v>5.0450460302205288E-4</v>
      </c>
      <c r="BN93" s="258">
        <v>6.4407104148060971E-4</v>
      </c>
      <c r="BO93" s="258">
        <v>5.4096423913305278E-4</v>
      </c>
      <c r="BP93" s="258">
        <v>2.1942535220291736E-4</v>
      </c>
      <c r="BQ93" s="258">
        <v>3.3359869902198201E-4</v>
      </c>
      <c r="BR93" s="258">
        <v>7.7277815106437358E-4</v>
      </c>
      <c r="BS93" s="258">
        <v>6.0539567042542188E-4</v>
      </c>
      <c r="BT93" s="258">
        <v>7.7017998047445723E-4</v>
      </c>
      <c r="BU93" s="258">
        <v>1.2305263287016527E-3</v>
      </c>
      <c r="BV93" s="258">
        <v>5.9431599984414627E-4</v>
      </c>
      <c r="BW93" s="258">
        <v>4.8562667929774042E-4</v>
      </c>
      <c r="BX93" s="258">
        <v>7.2788382365684967E-5</v>
      </c>
      <c r="BY93" s="258">
        <v>8.2391608014484275E-4</v>
      </c>
      <c r="BZ93" s="258">
        <v>5.4284503319022642E-4</v>
      </c>
      <c r="CA93" s="258">
        <v>2.8275354494356738E-4</v>
      </c>
      <c r="CB93" s="258">
        <v>2.3680178015122045E-4</v>
      </c>
      <c r="CC93" s="258">
        <v>0</v>
      </c>
      <c r="CD93" s="258">
        <v>1.0685217149074358E-3</v>
      </c>
      <c r="CE93" s="258">
        <v>9.5955500439888692E-4</v>
      </c>
      <c r="CF93" s="258">
        <v>5.331664345344701E-4</v>
      </c>
      <c r="CG93" s="258">
        <v>9.2939328119079898E-4</v>
      </c>
      <c r="CH93" s="258">
        <v>1.5777121113002104E-3</v>
      </c>
      <c r="CI93" s="258">
        <v>3.9514239895949287E-2</v>
      </c>
      <c r="CJ93" s="258">
        <v>1.5525639040639917E-3</v>
      </c>
      <c r="CK93" s="258">
        <v>2.1548604324817893E-3</v>
      </c>
      <c r="CL93" s="258">
        <v>1.0243470123710567</v>
      </c>
      <c r="CM93" s="258">
        <v>1.6882742534007505E-3</v>
      </c>
      <c r="CN93" s="258">
        <v>9.7469654905780014E-4</v>
      </c>
      <c r="CO93" s="258">
        <v>4.7688553368318712E-3</v>
      </c>
      <c r="CP93" s="258">
        <v>9.4151631389843447E-4</v>
      </c>
      <c r="CQ93" s="258">
        <v>1.6003478767971301E-3</v>
      </c>
      <c r="CR93" s="258">
        <v>3.1307644104899097E-3</v>
      </c>
      <c r="CS93" s="258">
        <v>6.2441274813526476E-4</v>
      </c>
      <c r="CT93" s="258">
        <v>6.0824089178841412E-3</v>
      </c>
      <c r="CU93" s="258">
        <v>5.745121771072734E-4</v>
      </c>
      <c r="CV93" s="258">
        <v>5.2914328562561598E-2</v>
      </c>
      <c r="CW93" s="258">
        <v>2.5682753127486172E-4</v>
      </c>
      <c r="CX93" s="258">
        <v>1.6410402784451678E-3</v>
      </c>
      <c r="CY93" s="258">
        <v>1.4211755816529665E-3</v>
      </c>
      <c r="CZ93" s="258">
        <v>8.6369062698308662E-4</v>
      </c>
      <c r="DA93" s="258">
        <v>1.7602593567666396E-3</v>
      </c>
      <c r="DB93" s="258">
        <v>5.7668515972571742E-3</v>
      </c>
      <c r="DC93" s="258">
        <v>9.1559968094462427E-4</v>
      </c>
      <c r="DD93" s="258">
        <v>6.6857161192951213E-4</v>
      </c>
      <c r="DE93" s="258">
        <v>1.7270325411617934E-4</v>
      </c>
      <c r="DF93" s="259">
        <v>4.1426838620854466E-4</v>
      </c>
      <c r="DG93" s="272"/>
      <c r="DH93" s="260"/>
      <c r="DI93" s="3"/>
      <c r="DJ93" s="3"/>
      <c r="DK93" s="3"/>
      <c r="DL93" s="3"/>
      <c r="DM93" s="3"/>
      <c r="DN93" s="3"/>
      <c r="DO93" s="3"/>
      <c r="DP93" s="3"/>
      <c r="DQ93" s="3"/>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c r="FF93" s="260"/>
      <c r="FG93" s="260"/>
      <c r="FH93" s="260"/>
      <c r="FI93" s="260"/>
      <c r="FJ93" s="260"/>
      <c r="FK93" s="260"/>
      <c r="FL93" s="260"/>
      <c r="FM93" s="260"/>
      <c r="FN93" s="260"/>
      <c r="FO93" s="260"/>
    </row>
    <row r="94" spans="1:171" ht="19.899999999999999" customHeight="1">
      <c r="A94" s="261" t="s">
        <v>129</v>
      </c>
      <c r="B94" s="262" t="s">
        <v>26</v>
      </c>
      <c r="C94" s="263">
        <v>7.6932737352389355E-4</v>
      </c>
      <c r="D94" s="258">
        <v>5.801201730570386E-5</v>
      </c>
      <c r="E94" s="258">
        <v>1.6549975929895571E-4</v>
      </c>
      <c r="F94" s="258">
        <v>9.4839239029176895E-5</v>
      </c>
      <c r="G94" s="258">
        <v>6.4653177941421101E-4</v>
      </c>
      <c r="H94" s="258">
        <v>0</v>
      </c>
      <c r="I94" s="258">
        <v>4.4471480549839777E-4</v>
      </c>
      <c r="J94" s="258">
        <v>3.6134042101937218E-4</v>
      </c>
      <c r="K94" s="258">
        <v>5.0244734005674139E-4</v>
      </c>
      <c r="L94" s="258">
        <v>2.2811341463940292E-4</v>
      </c>
      <c r="M94" s="258">
        <v>0</v>
      </c>
      <c r="N94" s="258">
        <v>2.3806458537365896E-4</v>
      </c>
      <c r="O94" s="258">
        <v>2.7144078663703455E-4</v>
      </c>
      <c r="P94" s="258">
        <v>6.4361287074620973E-4</v>
      </c>
      <c r="Q94" s="258">
        <v>2.1061941614987598E-4</v>
      </c>
      <c r="R94" s="258">
        <v>1.7328787237751636E-4</v>
      </c>
      <c r="S94" s="258">
        <v>2.558062876793727E-4</v>
      </c>
      <c r="T94" s="258">
        <v>1.9086074498859547E-4</v>
      </c>
      <c r="U94" s="258">
        <v>1.0228127742427728E-4</v>
      </c>
      <c r="V94" s="258">
        <v>2.7955327208409602E-4</v>
      </c>
      <c r="W94" s="258">
        <v>4.8077863925467583E-5</v>
      </c>
      <c r="X94" s="258">
        <v>9.3760507015155876E-5</v>
      </c>
      <c r="Y94" s="258">
        <v>1.2642450422010814E-4</v>
      </c>
      <c r="Z94" s="258">
        <v>5.4736621742009991E-4</v>
      </c>
      <c r="AA94" s="258">
        <v>1.0061469068002037E-4</v>
      </c>
      <c r="AB94" s="258">
        <v>1.178968389915243E-4</v>
      </c>
      <c r="AC94" s="258">
        <v>3.1566947672661802E-5</v>
      </c>
      <c r="AD94" s="258">
        <v>6.1907253146145365E-4</v>
      </c>
      <c r="AE94" s="258">
        <v>1.5449791737032285E-4</v>
      </c>
      <c r="AF94" s="258">
        <v>5.6718766469293831E-4</v>
      </c>
      <c r="AG94" s="258">
        <v>3.2257177432245138E-4</v>
      </c>
      <c r="AH94" s="258">
        <v>1.0481400829029034E-3</v>
      </c>
      <c r="AI94" s="258">
        <v>1.0188791293321117E-3</v>
      </c>
      <c r="AJ94" s="258">
        <v>1.1354733175390362E-4</v>
      </c>
      <c r="AK94" s="258">
        <v>1.2134066932246517E-3</v>
      </c>
      <c r="AL94" s="258">
        <v>5.3417832697258297E-4</v>
      </c>
      <c r="AM94" s="258">
        <v>6.0468845642115449E-4</v>
      </c>
      <c r="AN94" s="258">
        <v>1.2686676582961225E-3</v>
      </c>
      <c r="AO94" s="258">
        <v>8.0081848032846246E-4</v>
      </c>
      <c r="AP94" s="258">
        <v>2.7638208256684083E-4</v>
      </c>
      <c r="AQ94" s="258">
        <v>3.8157546384205091E-4</v>
      </c>
      <c r="AR94" s="258">
        <v>3.3946292551766187E-4</v>
      </c>
      <c r="AS94" s="258">
        <v>5.422557495056425E-4</v>
      </c>
      <c r="AT94" s="258">
        <v>5.4727472208361506E-4</v>
      </c>
      <c r="AU94" s="258">
        <v>4.4609267196419336E-4</v>
      </c>
      <c r="AV94" s="258">
        <v>2.4210236242007101E-4</v>
      </c>
      <c r="AW94" s="258">
        <v>1.1251171638530162E-4</v>
      </c>
      <c r="AX94" s="258">
        <v>1.0226867977172191E-4</v>
      </c>
      <c r="AY94" s="258">
        <v>2.0099668062544549E-4</v>
      </c>
      <c r="AZ94" s="258">
        <v>7.8785686786163054E-5</v>
      </c>
      <c r="BA94" s="258">
        <v>9.0006288153127192E-5</v>
      </c>
      <c r="BB94" s="258">
        <v>4.7218022992693475E-4</v>
      </c>
      <c r="BC94" s="258">
        <v>3.4428566218315938E-4</v>
      </c>
      <c r="BD94" s="258">
        <v>1.4938439489411244E-4</v>
      </c>
      <c r="BE94" s="258">
        <v>7.4666586119215709E-5</v>
      </c>
      <c r="BF94" s="258">
        <v>1.0306564811070069E-4</v>
      </c>
      <c r="BG94" s="258">
        <v>9.163594918510119E-5</v>
      </c>
      <c r="BH94" s="258">
        <v>3.3550932816668822E-4</v>
      </c>
      <c r="BI94" s="258">
        <v>1.1407747635778379E-3</v>
      </c>
      <c r="BJ94" s="258">
        <v>1.8088029814917331E-4</v>
      </c>
      <c r="BK94" s="258">
        <v>2.7912757375984551E-4</v>
      </c>
      <c r="BL94" s="258">
        <v>1.1458205172666981E-3</v>
      </c>
      <c r="BM94" s="258">
        <v>1.343031215681647E-3</v>
      </c>
      <c r="BN94" s="258">
        <v>1.0778154090175249E-3</v>
      </c>
      <c r="BO94" s="258">
        <v>1.1263883056279358E-3</v>
      </c>
      <c r="BP94" s="258">
        <v>3.6896856709906314E-4</v>
      </c>
      <c r="BQ94" s="258">
        <v>3.1115321330592093E-4</v>
      </c>
      <c r="BR94" s="258">
        <v>7.1952463170323251E-4</v>
      </c>
      <c r="BS94" s="258">
        <v>8.2360412919940933E-4</v>
      </c>
      <c r="BT94" s="258">
        <v>3.4062776348037541E-4</v>
      </c>
      <c r="BU94" s="258">
        <v>7.8318912093743715E-4</v>
      </c>
      <c r="BV94" s="258">
        <v>8.5958639668724996E-4</v>
      </c>
      <c r="BW94" s="258">
        <v>7.0218658805749922E-4</v>
      </c>
      <c r="BX94" s="258">
        <v>7.5948421693570401E-5</v>
      </c>
      <c r="BY94" s="258">
        <v>5.8315120103595249E-4</v>
      </c>
      <c r="BZ94" s="258">
        <v>2.1877008052158649E-4</v>
      </c>
      <c r="CA94" s="258">
        <v>2.5662007234589343E-4</v>
      </c>
      <c r="CB94" s="258">
        <v>8.5960479143673053E-4</v>
      </c>
      <c r="CC94" s="258">
        <v>0</v>
      </c>
      <c r="CD94" s="258">
        <v>5.6901060305934574E-4</v>
      </c>
      <c r="CE94" s="258">
        <v>3.5787223214642829E-4</v>
      </c>
      <c r="CF94" s="258">
        <v>4.3354244321286585E-4</v>
      </c>
      <c r="CG94" s="258">
        <v>1.1682086688493345E-4</v>
      </c>
      <c r="CH94" s="258">
        <v>6.0674640560647497E-4</v>
      </c>
      <c r="CI94" s="258">
        <v>5.8710359873993671E-4</v>
      </c>
      <c r="CJ94" s="258">
        <v>1.3756049392306562E-4</v>
      </c>
      <c r="CK94" s="258">
        <v>9.0763876546786086E-4</v>
      </c>
      <c r="CL94" s="258">
        <v>4.2042983625600514E-4</v>
      </c>
      <c r="CM94" s="258">
        <v>1.000113326303973</v>
      </c>
      <c r="CN94" s="258">
        <v>6.4176965509808682E-4</v>
      </c>
      <c r="CO94" s="258">
        <v>1.5629297241042154E-4</v>
      </c>
      <c r="CP94" s="258">
        <v>1.8241281186056322E-4</v>
      </c>
      <c r="CQ94" s="258">
        <v>1.4422088755026848E-3</v>
      </c>
      <c r="CR94" s="258">
        <v>5.7765762598865227E-4</v>
      </c>
      <c r="CS94" s="258">
        <v>2.940614533186306E-4</v>
      </c>
      <c r="CT94" s="258">
        <v>9.6749038623255526E-4</v>
      </c>
      <c r="CU94" s="258">
        <v>3.1935035693785176E-4</v>
      </c>
      <c r="CV94" s="258">
        <v>1.0588520697370363E-4</v>
      </c>
      <c r="CW94" s="258">
        <v>4.4217940309425183E-4</v>
      </c>
      <c r="CX94" s="258">
        <v>2.8607949216098174E-4</v>
      </c>
      <c r="CY94" s="258">
        <v>1.5518939792468379E-3</v>
      </c>
      <c r="CZ94" s="258">
        <v>2.4681935344552367E-4</v>
      </c>
      <c r="DA94" s="258">
        <v>7.4285346494268095E-4</v>
      </c>
      <c r="DB94" s="258">
        <v>1.9003581197801468E-4</v>
      </c>
      <c r="DC94" s="258">
        <v>1.5659942731098051E-4</v>
      </c>
      <c r="DD94" s="258">
        <v>4.2634406432929753E-4</v>
      </c>
      <c r="DE94" s="258">
        <v>1.2400804798817848E-4</v>
      </c>
      <c r="DF94" s="259">
        <v>0.10159679957828029</v>
      </c>
      <c r="DG94" s="272"/>
      <c r="DH94" s="260"/>
      <c r="DI94" s="3"/>
      <c r="DJ94" s="3"/>
      <c r="DK94" s="3"/>
      <c r="DL94" s="3"/>
      <c r="DM94" s="3"/>
      <c r="DN94" s="3"/>
      <c r="DO94" s="3"/>
      <c r="DP94" s="3"/>
      <c r="DQ94" s="3"/>
      <c r="DR94" s="260"/>
      <c r="DS94" s="260"/>
      <c r="DT94" s="260"/>
      <c r="DU94" s="260"/>
      <c r="DV94" s="260"/>
      <c r="DW94" s="260"/>
      <c r="DX94" s="260"/>
      <c r="DY94" s="260"/>
      <c r="DZ94" s="260"/>
      <c r="EA94" s="260"/>
      <c r="EB94" s="260"/>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0"/>
      <c r="FF94" s="260"/>
      <c r="FG94" s="260"/>
      <c r="FH94" s="260"/>
      <c r="FI94" s="260"/>
      <c r="FJ94" s="260"/>
      <c r="FK94" s="260"/>
      <c r="FL94" s="260"/>
      <c r="FM94" s="260"/>
      <c r="FN94" s="260"/>
      <c r="FO94" s="260"/>
    </row>
    <row r="95" spans="1:171" ht="19.899999999999999" customHeight="1">
      <c r="A95" s="261" t="s">
        <v>68</v>
      </c>
      <c r="B95" s="262" t="s">
        <v>67</v>
      </c>
      <c r="C95" s="263">
        <v>9.8845931205052853E-5</v>
      </c>
      <c r="D95" s="258">
        <v>5.5852283520608507E-5</v>
      </c>
      <c r="E95" s="258">
        <v>1.0290478632472413E-4</v>
      </c>
      <c r="F95" s="258">
        <v>6.9508191405995799E-4</v>
      </c>
      <c r="G95" s="258">
        <v>7.748073034555817E-5</v>
      </c>
      <c r="H95" s="258">
        <v>0</v>
      </c>
      <c r="I95" s="258">
        <v>1.88076730578659E-4</v>
      </c>
      <c r="J95" s="258">
        <v>2.6136294301187633E-4</v>
      </c>
      <c r="K95" s="258">
        <v>1.4187516092855045E-4</v>
      </c>
      <c r="L95" s="258">
        <v>3.6182560135489153E-4</v>
      </c>
      <c r="M95" s="258">
        <v>0</v>
      </c>
      <c r="N95" s="258">
        <v>9.8218679791968675E-5</v>
      </c>
      <c r="O95" s="258">
        <v>8.0318815377895545E-5</v>
      </c>
      <c r="P95" s="258">
        <v>1.3090178724603754E-4</v>
      </c>
      <c r="Q95" s="258">
        <v>2.8610763794454687E-4</v>
      </c>
      <c r="R95" s="258">
        <v>1.7785519546274577E-4</v>
      </c>
      <c r="S95" s="258">
        <v>1.5753398308254786E-4</v>
      </c>
      <c r="T95" s="258">
        <v>1.0088185702783323E-4</v>
      </c>
      <c r="U95" s="258">
        <v>2.1909411414355618E-4</v>
      </c>
      <c r="V95" s="258">
        <v>3.2982076761848791E-4</v>
      </c>
      <c r="W95" s="258">
        <v>1.2121390954238045E-4</v>
      </c>
      <c r="X95" s="258">
        <v>3.0226319130707846E-4</v>
      </c>
      <c r="Y95" s="258">
        <v>3.2464469318148364E-4</v>
      </c>
      <c r="Z95" s="258">
        <v>4.4588041126952262E-4</v>
      </c>
      <c r="AA95" s="258">
        <v>3.2799579406118495E-4</v>
      </c>
      <c r="AB95" s="258">
        <v>5.5024481505700569E-4</v>
      </c>
      <c r="AC95" s="258">
        <v>2.1234266787050998E-5</v>
      </c>
      <c r="AD95" s="258">
        <v>8.9902427093565708E-5</v>
      </c>
      <c r="AE95" s="258">
        <v>2.2649713550622813E-4</v>
      </c>
      <c r="AF95" s="258">
        <v>2.0218165186333586E-4</v>
      </c>
      <c r="AG95" s="258">
        <v>8.0880367281518158E-5</v>
      </c>
      <c r="AH95" s="258">
        <v>1.5643233743924416E-4</v>
      </c>
      <c r="AI95" s="258">
        <v>4.2165660589634109E-4</v>
      </c>
      <c r="AJ95" s="258">
        <v>1.108458032314177E-3</v>
      </c>
      <c r="AK95" s="258">
        <v>3.0380209415509202E-4</v>
      </c>
      <c r="AL95" s="258">
        <v>8.8312465630132058E-5</v>
      </c>
      <c r="AM95" s="258">
        <v>1.3472919440873132E-4</v>
      </c>
      <c r="AN95" s="258">
        <v>6.8003842265506047E-4</v>
      </c>
      <c r="AO95" s="258">
        <v>8.6241221236831917E-5</v>
      </c>
      <c r="AP95" s="258">
        <v>4.9599723141276092E-5</v>
      </c>
      <c r="AQ95" s="258">
        <v>6.9415007319302118E-5</v>
      </c>
      <c r="AR95" s="258">
        <v>7.3666135668339484E-4</v>
      </c>
      <c r="AS95" s="258">
        <v>2.7095070472603415E-4</v>
      </c>
      <c r="AT95" s="258">
        <v>4.9009695571765137E-4</v>
      </c>
      <c r="AU95" s="258">
        <v>3.7581821049328734E-4</v>
      </c>
      <c r="AV95" s="258">
        <v>4.1838464531998717E-4</v>
      </c>
      <c r="AW95" s="258">
        <v>7.9131555579648122E-4</v>
      </c>
      <c r="AX95" s="258">
        <v>1.4408588083281331E-3</v>
      </c>
      <c r="AY95" s="258">
        <v>1.1046689311066265E-3</v>
      </c>
      <c r="AZ95" s="258">
        <v>1.7305380082130771E-3</v>
      </c>
      <c r="BA95" s="258">
        <v>8.1528919535093646E-4</v>
      </c>
      <c r="BB95" s="258">
        <v>6.8384448648571192E-4</v>
      </c>
      <c r="BC95" s="258">
        <v>2.4746884644148036E-3</v>
      </c>
      <c r="BD95" s="258">
        <v>4.7046806116791934E-4</v>
      </c>
      <c r="BE95" s="258">
        <v>1.8311725371015412E-4</v>
      </c>
      <c r="BF95" s="258">
        <v>2.2730168501877232E-4</v>
      </c>
      <c r="BG95" s="258">
        <v>3.0822396590831535E-4</v>
      </c>
      <c r="BH95" s="258">
        <v>4.0270609028743E-4</v>
      </c>
      <c r="BI95" s="258">
        <v>1.5861674130242668E-4</v>
      </c>
      <c r="BJ95" s="258">
        <v>1.4085070308955205E-4</v>
      </c>
      <c r="BK95" s="258">
        <v>1.9048011874279365E-4</v>
      </c>
      <c r="BL95" s="258">
        <v>3.4997564592489477E-4</v>
      </c>
      <c r="BM95" s="258">
        <v>1.5785742170584143E-4</v>
      </c>
      <c r="BN95" s="258">
        <v>3.1363497119493147E-4</v>
      </c>
      <c r="BO95" s="258">
        <v>3.0013250562573924E-4</v>
      </c>
      <c r="BP95" s="258">
        <v>6.1957897938492079E-4</v>
      </c>
      <c r="BQ95" s="258">
        <v>6.5687355694176645E-4</v>
      </c>
      <c r="BR95" s="258">
        <v>3.4282583505718822E-4</v>
      </c>
      <c r="BS95" s="258">
        <v>5.0752674986876333E-4</v>
      </c>
      <c r="BT95" s="258">
        <v>3.4792594134639787E-4</v>
      </c>
      <c r="BU95" s="258">
        <v>4.5324449128365417E-4</v>
      </c>
      <c r="BV95" s="258">
        <v>1.3514630405380256E-4</v>
      </c>
      <c r="BW95" s="258">
        <v>1.0682641618415221E-4</v>
      </c>
      <c r="BX95" s="258">
        <v>2.5754036226045402E-5</v>
      </c>
      <c r="BY95" s="258">
        <v>5.1925591636902265E-3</v>
      </c>
      <c r="BZ95" s="258">
        <v>2.5253131729433009E-4</v>
      </c>
      <c r="CA95" s="258">
        <v>5.2720345449562295E-4</v>
      </c>
      <c r="CB95" s="258">
        <v>1.3372128595988322E-4</v>
      </c>
      <c r="CC95" s="258">
        <v>0</v>
      </c>
      <c r="CD95" s="258">
        <v>6.2119604022187365E-4</v>
      </c>
      <c r="CE95" s="258">
        <v>4.5547875894732235E-4</v>
      </c>
      <c r="CF95" s="258">
        <v>3.4134532215153327E-4</v>
      </c>
      <c r="CG95" s="258">
        <v>2.7087719396164003E-4</v>
      </c>
      <c r="CH95" s="258">
        <v>6.8791760262532486E-3</v>
      </c>
      <c r="CI95" s="258">
        <v>1.3556683233596643E-3</v>
      </c>
      <c r="CJ95" s="258">
        <v>3.4099959236485343E-3</v>
      </c>
      <c r="CK95" s="258">
        <v>6.4631871099428868E-3</v>
      </c>
      <c r="CL95" s="258">
        <v>1.6559070160630394E-3</v>
      </c>
      <c r="CM95" s="258">
        <v>2.8316529160280472E-4</v>
      </c>
      <c r="CN95" s="258">
        <v>1.0001172604461561</v>
      </c>
      <c r="CO95" s="258">
        <v>3.1064537627355741E-4</v>
      </c>
      <c r="CP95" s="258">
        <v>2.0323249979723682E-4</v>
      </c>
      <c r="CQ95" s="258">
        <v>2.240686746855795E-4</v>
      </c>
      <c r="CR95" s="258">
        <v>1.8430982395394494E-4</v>
      </c>
      <c r="CS95" s="258">
        <v>1.1132602600586052E-4</v>
      </c>
      <c r="CT95" s="258">
        <v>2.3188266484777323E-4</v>
      </c>
      <c r="CU95" s="258">
        <v>6.3460926579616737E-4</v>
      </c>
      <c r="CV95" s="258">
        <v>4.2174980878025535E-4</v>
      </c>
      <c r="CW95" s="258">
        <v>1.1763401648834328E-4</v>
      </c>
      <c r="CX95" s="258">
        <v>8.6181575110274385E-4</v>
      </c>
      <c r="CY95" s="258">
        <v>4.458258852548203E-4</v>
      </c>
      <c r="CZ95" s="258">
        <v>6.3207018149331114E-4</v>
      </c>
      <c r="DA95" s="258">
        <v>1.0695249914921697E-3</v>
      </c>
      <c r="DB95" s="258">
        <v>2.8625576811306552E-4</v>
      </c>
      <c r="DC95" s="258">
        <v>6.1379814077767601E-4</v>
      </c>
      <c r="DD95" s="258">
        <v>4.6802086084334792E-4</v>
      </c>
      <c r="DE95" s="258">
        <v>8.618584250129883E-5</v>
      </c>
      <c r="DF95" s="259">
        <v>2.0846424575175692E-3</v>
      </c>
      <c r="DG95" s="272"/>
      <c r="DH95" s="260"/>
      <c r="DI95" s="3"/>
      <c r="DJ95" s="3"/>
      <c r="DK95" s="3"/>
      <c r="DL95" s="3"/>
      <c r="DM95" s="3"/>
      <c r="DN95" s="3"/>
      <c r="DO95" s="3"/>
      <c r="DP95" s="3"/>
      <c r="DQ95" s="3"/>
      <c r="DR95" s="260"/>
      <c r="DS95" s="260"/>
      <c r="DT95" s="260"/>
      <c r="DU95" s="260"/>
      <c r="DV95" s="260"/>
      <c r="DW95" s="260"/>
      <c r="DX95" s="260"/>
      <c r="DY95" s="260"/>
      <c r="DZ95" s="260"/>
      <c r="EA95" s="260"/>
      <c r="EB95" s="260"/>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0"/>
      <c r="FF95" s="260"/>
      <c r="FG95" s="260"/>
      <c r="FH95" s="260"/>
      <c r="FI95" s="260"/>
      <c r="FJ95" s="260"/>
      <c r="FK95" s="260"/>
      <c r="FL95" s="260"/>
      <c r="FM95" s="260"/>
      <c r="FN95" s="260"/>
      <c r="FO95" s="260"/>
    </row>
    <row r="96" spans="1:171" ht="19.899999999999999" customHeight="1">
      <c r="A96" s="261" t="s">
        <v>128</v>
      </c>
      <c r="B96" s="262" t="s">
        <v>127</v>
      </c>
      <c r="C96" s="263">
        <v>0</v>
      </c>
      <c r="D96" s="258">
        <v>0</v>
      </c>
      <c r="E96" s="258">
        <v>0</v>
      </c>
      <c r="F96" s="258">
        <v>0</v>
      </c>
      <c r="G96" s="258">
        <v>0</v>
      </c>
      <c r="H96" s="258">
        <v>0</v>
      </c>
      <c r="I96" s="258">
        <v>0</v>
      </c>
      <c r="J96" s="258">
        <v>0</v>
      </c>
      <c r="K96" s="258">
        <v>0</v>
      </c>
      <c r="L96" s="258">
        <v>0</v>
      </c>
      <c r="M96" s="258">
        <v>0</v>
      </c>
      <c r="N96" s="258">
        <v>0</v>
      </c>
      <c r="O96" s="258">
        <v>0</v>
      </c>
      <c r="P96" s="258">
        <v>0</v>
      </c>
      <c r="Q96" s="258">
        <v>0</v>
      </c>
      <c r="R96" s="258">
        <v>0</v>
      </c>
      <c r="S96" s="258">
        <v>0</v>
      </c>
      <c r="T96" s="258">
        <v>0</v>
      </c>
      <c r="U96" s="258">
        <v>0</v>
      </c>
      <c r="V96" s="258">
        <v>0</v>
      </c>
      <c r="W96" s="258">
        <v>0</v>
      </c>
      <c r="X96" s="258">
        <v>0</v>
      </c>
      <c r="Y96" s="258">
        <v>0</v>
      </c>
      <c r="Z96" s="258">
        <v>0</v>
      </c>
      <c r="AA96" s="258">
        <v>0</v>
      </c>
      <c r="AB96" s="258">
        <v>0</v>
      </c>
      <c r="AC96" s="258">
        <v>0</v>
      </c>
      <c r="AD96" s="258">
        <v>0</v>
      </c>
      <c r="AE96" s="258">
        <v>0</v>
      </c>
      <c r="AF96" s="258">
        <v>0</v>
      </c>
      <c r="AG96" s="258">
        <v>0</v>
      </c>
      <c r="AH96" s="258">
        <v>0</v>
      </c>
      <c r="AI96" s="258">
        <v>0</v>
      </c>
      <c r="AJ96" s="258">
        <v>0</v>
      </c>
      <c r="AK96" s="258">
        <v>0</v>
      </c>
      <c r="AL96" s="258">
        <v>0</v>
      </c>
      <c r="AM96" s="258">
        <v>0</v>
      </c>
      <c r="AN96" s="258">
        <v>0</v>
      </c>
      <c r="AO96" s="258">
        <v>0</v>
      </c>
      <c r="AP96" s="258">
        <v>0</v>
      </c>
      <c r="AQ96" s="258">
        <v>0</v>
      </c>
      <c r="AR96" s="258">
        <v>0</v>
      </c>
      <c r="AS96" s="258">
        <v>0</v>
      </c>
      <c r="AT96" s="258">
        <v>0</v>
      </c>
      <c r="AU96" s="258">
        <v>0</v>
      </c>
      <c r="AV96" s="258">
        <v>0</v>
      </c>
      <c r="AW96" s="258">
        <v>0</v>
      </c>
      <c r="AX96" s="258">
        <v>0</v>
      </c>
      <c r="AY96" s="258">
        <v>0</v>
      </c>
      <c r="AZ96" s="258">
        <v>0</v>
      </c>
      <c r="BA96" s="258">
        <v>0</v>
      </c>
      <c r="BB96" s="258">
        <v>0</v>
      </c>
      <c r="BC96" s="258">
        <v>0</v>
      </c>
      <c r="BD96" s="258">
        <v>0</v>
      </c>
      <c r="BE96" s="258">
        <v>0</v>
      </c>
      <c r="BF96" s="258">
        <v>0</v>
      </c>
      <c r="BG96" s="258">
        <v>0</v>
      </c>
      <c r="BH96" s="258">
        <v>0</v>
      </c>
      <c r="BI96" s="258">
        <v>0</v>
      </c>
      <c r="BJ96" s="258">
        <v>0</v>
      </c>
      <c r="BK96" s="258">
        <v>0</v>
      </c>
      <c r="BL96" s="258">
        <v>0</v>
      </c>
      <c r="BM96" s="258">
        <v>0</v>
      </c>
      <c r="BN96" s="258">
        <v>0</v>
      </c>
      <c r="BO96" s="258">
        <v>0</v>
      </c>
      <c r="BP96" s="258">
        <v>0</v>
      </c>
      <c r="BQ96" s="258">
        <v>0</v>
      </c>
      <c r="BR96" s="258">
        <v>0</v>
      </c>
      <c r="BS96" s="258">
        <v>0</v>
      </c>
      <c r="BT96" s="258">
        <v>0</v>
      </c>
      <c r="BU96" s="258">
        <v>0</v>
      </c>
      <c r="BV96" s="258">
        <v>0</v>
      </c>
      <c r="BW96" s="258">
        <v>0</v>
      </c>
      <c r="BX96" s="258">
        <v>0</v>
      </c>
      <c r="BY96" s="258">
        <v>0</v>
      </c>
      <c r="BZ96" s="258">
        <v>0</v>
      </c>
      <c r="CA96" s="258">
        <v>0</v>
      </c>
      <c r="CB96" s="258">
        <v>0</v>
      </c>
      <c r="CC96" s="258">
        <v>0</v>
      </c>
      <c r="CD96" s="258">
        <v>0</v>
      </c>
      <c r="CE96" s="258">
        <v>0</v>
      </c>
      <c r="CF96" s="258">
        <v>0</v>
      </c>
      <c r="CG96" s="258">
        <v>0</v>
      </c>
      <c r="CH96" s="258">
        <v>0</v>
      </c>
      <c r="CI96" s="258">
        <v>0</v>
      </c>
      <c r="CJ96" s="258">
        <v>0</v>
      </c>
      <c r="CK96" s="258">
        <v>0</v>
      </c>
      <c r="CL96" s="258">
        <v>0</v>
      </c>
      <c r="CM96" s="258">
        <v>0</v>
      </c>
      <c r="CN96" s="258">
        <v>0</v>
      </c>
      <c r="CO96" s="258">
        <v>1</v>
      </c>
      <c r="CP96" s="258">
        <v>0</v>
      </c>
      <c r="CQ96" s="258">
        <v>0</v>
      </c>
      <c r="CR96" s="258">
        <v>0</v>
      </c>
      <c r="CS96" s="258">
        <v>0</v>
      </c>
      <c r="CT96" s="258">
        <v>0</v>
      </c>
      <c r="CU96" s="258">
        <v>0</v>
      </c>
      <c r="CV96" s="258">
        <v>0</v>
      </c>
      <c r="CW96" s="258">
        <v>0</v>
      </c>
      <c r="CX96" s="258">
        <v>0</v>
      </c>
      <c r="CY96" s="258">
        <v>0</v>
      </c>
      <c r="CZ96" s="258">
        <v>0</v>
      </c>
      <c r="DA96" s="258">
        <v>0</v>
      </c>
      <c r="DB96" s="258">
        <v>0</v>
      </c>
      <c r="DC96" s="258">
        <v>0</v>
      </c>
      <c r="DD96" s="258">
        <v>0</v>
      </c>
      <c r="DE96" s="258">
        <v>0</v>
      </c>
      <c r="DF96" s="259">
        <v>0</v>
      </c>
      <c r="DG96" s="272"/>
      <c r="DH96" s="260"/>
      <c r="DI96" s="3"/>
      <c r="DJ96" s="3"/>
      <c r="DK96" s="3"/>
      <c r="DL96" s="3"/>
      <c r="DM96" s="3"/>
      <c r="DN96" s="3"/>
      <c r="DO96" s="3"/>
      <c r="DP96" s="3"/>
      <c r="DQ96" s="3"/>
      <c r="DR96" s="260"/>
      <c r="DS96" s="260"/>
      <c r="DT96" s="260"/>
      <c r="DU96" s="260"/>
      <c r="DV96" s="260"/>
      <c r="DW96" s="260"/>
      <c r="DX96" s="260"/>
      <c r="DY96" s="260"/>
      <c r="DZ96" s="260"/>
      <c r="EA96" s="260"/>
      <c r="EB96" s="260"/>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0"/>
      <c r="FF96" s="260"/>
      <c r="FG96" s="260"/>
      <c r="FH96" s="260"/>
      <c r="FI96" s="260"/>
      <c r="FJ96" s="260"/>
      <c r="FK96" s="260"/>
      <c r="FL96" s="260"/>
      <c r="FM96" s="260"/>
      <c r="FN96" s="260"/>
      <c r="FO96" s="260"/>
    </row>
    <row r="97" spans="1:171" ht="20.100000000000001" customHeight="1">
      <c r="A97" s="261" t="s">
        <v>126</v>
      </c>
      <c r="B97" s="262" t="s">
        <v>125</v>
      </c>
      <c r="C97" s="263">
        <v>0</v>
      </c>
      <c r="D97" s="258">
        <v>0</v>
      </c>
      <c r="E97" s="258">
        <v>0</v>
      </c>
      <c r="F97" s="258">
        <v>0</v>
      </c>
      <c r="G97" s="258">
        <v>0</v>
      </c>
      <c r="H97" s="258">
        <v>0</v>
      </c>
      <c r="I97" s="258">
        <v>0</v>
      </c>
      <c r="J97" s="258">
        <v>0</v>
      </c>
      <c r="K97" s="258">
        <v>0</v>
      </c>
      <c r="L97" s="258">
        <v>0</v>
      </c>
      <c r="M97" s="258">
        <v>0</v>
      </c>
      <c r="N97" s="258">
        <v>0</v>
      </c>
      <c r="O97" s="258">
        <v>0</v>
      </c>
      <c r="P97" s="258">
        <v>0</v>
      </c>
      <c r="Q97" s="258">
        <v>0</v>
      </c>
      <c r="R97" s="258">
        <v>0</v>
      </c>
      <c r="S97" s="258">
        <v>0</v>
      </c>
      <c r="T97" s="258">
        <v>0</v>
      </c>
      <c r="U97" s="258">
        <v>0</v>
      </c>
      <c r="V97" s="258">
        <v>0</v>
      </c>
      <c r="W97" s="258">
        <v>0</v>
      </c>
      <c r="X97" s="258">
        <v>0</v>
      </c>
      <c r="Y97" s="258">
        <v>0</v>
      </c>
      <c r="Z97" s="258">
        <v>0</v>
      </c>
      <c r="AA97" s="258">
        <v>0</v>
      </c>
      <c r="AB97" s="258">
        <v>0</v>
      </c>
      <c r="AC97" s="258">
        <v>0</v>
      </c>
      <c r="AD97" s="258">
        <v>0</v>
      </c>
      <c r="AE97" s="258">
        <v>0</v>
      </c>
      <c r="AF97" s="258">
        <v>0</v>
      </c>
      <c r="AG97" s="258">
        <v>0</v>
      </c>
      <c r="AH97" s="258">
        <v>0</v>
      </c>
      <c r="AI97" s="258">
        <v>0</v>
      </c>
      <c r="AJ97" s="258">
        <v>0</v>
      </c>
      <c r="AK97" s="258">
        <v>0</v>
      </c>
      <c r="AL97" s="258">
        <v>0</v>
      </c>
      <c r="AM97" s="258">
        <v>0</v>
      </c>
      <c r="AN97" s="258">
        <v>0</v>
      </c>
      <c r="AO97" s="258">
        <v>0</v>
      </c>
      <c r="AP97" s="258">
        <v>0</v>
      </c>
      <c r="AQ97" s="258">
        <v>0</v>
      </c>
      <c r="AR97" s="258">
        <v>0</v>
      </c>
      <c r="AS97" s="258">
        <v>0</v>
      </c>
      <c r="AT97" s="258">
        <v>0</v>
      </c>
      <c r="AU97" s="258">
        <v>0</v>
      </c>
      <c r="AV97" s="258">
        <v>0</v>
      </c>
      <c r="AW97" s="258">
        <v>0</v>
      </c>
      <c r="AX97" s="258">
        <v>0</v>
      </c>
      <c r="AY97" s="258">
        <v>0</v>
      </c>
      <c r="AZ97" s="258">
        <v>0</v>
      </c>
      <c r="BA97" s="258">
        <v>0</v>
      </c>
      <c r="BB97" s="258">
        <v>0</v>
      </c>
      <c r="BC97" s="258">
        <v>0</v>
      </c>
      <c r="BD97" s="258">
        <v>0</v>
      </c>
      <c r="BE97" s="258">
        <v>0</v>
      </c>
      <c r="BF97" s="258">
        <v>0</v>
      </c>
      <c r="BG97" s="258">
        <v>0</v>
      </c>
      <c r="BH97" s="258">
        <v>0</v>
      </c>
      <c r="BI97" s="258">
        <v>0</v>
      </c>
      <c r="BJ97" s="258">
        <v>0</v>
      </c>
      <c r="BK97" s="258">
        <v>0</v>
      </c>
      <c r="BL97" s="258">
        <v>0</v>
      </c>
      <c r="BM97" s="258">
        <v>0</v>
      </c>
      <c r="BN97" s="258">
        <v>0</v>
      </c>
      <c r="BO97" s="258">
        <v>0</v>
      </c>
      <c r="BP97" s="258">
        <v>0</v>
      </c>
      <c r="BQ97" s="258">
        <v>0</v>
      </c>
      <c r="BR97" s="258">
        <v>0</v>
      </c>
      <c r="BS97" s="258">
        <v>0</v>
      </c>
      <c r="BT97" s="258">
        <v>0</v>
      </c>
      <c r="BU97" s="258">
        <v>0</v>
      </c>
      <c r="BV97" s="258">
        <v>0</v>
      </c>
      <c r="BW97" s="258">
        <v>0</v>
      </c>
      <c r="BX97" s="258">
        <v>0</v>
      </c>
      <c r="BY97" s="258">
        <v>0</v>
      </c>
      <c r="BZ97" s="258">
        <v>0</v>
      </c>
      <c r="CA97" s="258">
        <v>0</v>
      </c>
      <c r="CB97" s="258">
        <v>0</v>
      </c>
      <c r="CC97" s="258">
        <v>0</v>
      </c>
      <c r="CD97" s="258">
        <v>0</v>
      </c>
      <c r="CE97" s="258">
        <v>0</v>
      </c>
      <c r="CF97" s="258">
        <v>0</v>
      </c>
      <c r="CG97" s="258">
        <v>0</v>
      </c>
      <c r="CH97" s="258">
        <v>0</v>
      </c>
      <c r="CI97" s="258">
        <v>0</v>
      </c>
      <c r="CJ97" s="258">
        <v>0</v>
      </c>
      <c r="CK97" s="258">
        <v>0</v>
      </c>
      <c r="CL97" s="258">
        <v>0</v>
      </c>
      <c r="CM97" s="258">
        <v>0</v>
      </c>
      <c r="CN97" s="258">
        <v>0</v>
      </c>
      <c r="CO97" s="258">
        <v>0</v>
      </c>
      <c r="CP97" s="258">
        <v>1.0103165705655806</v>
      </c>
      <c r="CQ97" s="258">
        <v>0</v>
      </c>
      <c r="CR97" s="258">
        <v>0</v>
      </c>
      <c r="CS97" s="258">
        <v>4.6253212551430786E-4</v>
      </c>
      <c r="CT97" s="258">
        <v>0</v>
      </c>
      <c r="CU97" s="258">
        <v>0</v>
      </c>
      <c r="CV97" s="258">
        <v>0</v>
      </c>
      <c r="CW97" s="258">
        <v>0</v>
      </c>
      <c r="CX97" s="258">
        <v>0</v>
      </c>
      <c r="CY97" s="258">
        <v>0</v>
      </c>
      <c r="CZ97" s="258">
        <v>0</v>
      </c>
      <c r="DA97" s="258">
        <v>0</v>
      </c>
      <c r="DB97" s="258">
        <v>0</v>
      </c>
      <c r="DC97" s="258">
        <v>0</v>
      </c>
      <c r="DD97" s="258">
        <v>0</v>
      </c>
      <c r="DE97" s="258">
        <v>0</v>
      </c>
      <c r="DF97" s="259">
        <v>0</v>
      </c>
      <c r="DG97" s="272"/>
      <c r="DH97" s="260"/>
      <c r="DI97" s="3"/>
      <c r="DJ97" s="3"/>
      <c r="DK97" s="3"/>
      <c r="DL97" s="3"/>
      <c r="DM97" s="3"/>
      <c r="DN97" s="3"/>
      <c r="DO97" s="3"/>
      <c r="DP97" s="3"/>
      <c r="DQ97" s="3"/>
      <c r="DR97" s="260"/>
      <c r="DS97" s="260"/>
      <c r="DT97" s="260"/>
      <c r="DU97" s="260"/>
      <c r="DV97" s="260"/>
      <c r="DW97" s="260"/>
      <c r="DX97" s="260"/>
      <c r="DY97" s="260"/>
      <c r="DZ97" s="260"/>
      <c r="EA97" s="260"/>
      <c r="EB97" s="260"/>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0"/>
      <c r="FF97" s="260"/>
      <c r="FG97" s="260"/>
      <c r="FH97" s="260"/>
      <c r="FI97" s="260"/>
      <c r="FJ97" s="260"/>
      <c r="FK97" s="260"/>
      <c r="FL97" s="260"/>
      <c r="FM97" s="260"/>
      <c r="FN97" s="260"/>
      <c r="FO97" s="260"/>
    </row>
    <row r="98" spans="1:171" ht="19.899999999999999" customHeight="1">
      <c r="A98" s="261" t="s">
        <v>124</v>
      </c>
      <c r="B98" s="262" t="s">
        <v>123</v>
      </c>
      <c r="C98" s="263">
        <v>4.0898905093183974E-5</v>
      </c>
      <c r="D98" s="258">
        <v>8.0262160493867611E-5</v>
      </c>
      <c r="E98" s="258">
        <v>2.702234191776819E-5</v>
      </c>
      <c r="F98" s="258">
        <v>1.3389713224810534E-5</v>
      </c>
      <c r="G98" s="258">
        <v>3.1878971713805119E-5</v>
      </c>
      <c r="H98" s="258">
        <v>0</v>
      </c>
      <c r="I98" s="258">
        <v>3.2106917187556495E-5</v>
      </c>
      <c r="J98" s="258">
        <v>1.2719280559074741E-4</v>
      </c>
      <c r="K98" s="258">
        <v>4.4230932070698985E-5</v>
      </c>
      <c r="L98" s="258">
        <v>2.9572819701103036E-4</v>
      </c>
      <c r="M98" s="258">
        <v>0</v>
      </c>
      <c r="N98" s="258">
        <v>4.111787756998938E-5</v>
      </c>
      <c r="O98" s="258">
        <v>3.1712978949458678E-5</v>
      </c>
      <c r="P98" s="258">
        <v>3.2031051523680862E-5</v>
      </c>
      <c r="Q98" s="258">
        <v>3.6108344309800262E-5</v>
      </c>
      <c r="R98" s="258">
        <v>9.4382779456040963E-5</v>
      </c>
      <c r="S98" s="258">
        <v>5.7434810160814811E-5</v>
      </c>
      <c r="T98" s="258">
        <v>3.9274450560704005E-5</v>
      </c>
      <c r="U98" s="258">
        <v>7.3544758364254816E-5</v>
      </c>
      <c r="V98" s="258">
        <v>5.0326152327887628E-5</v>
      </c>
      <c r="W98" s="258">
        <v>4.4725818801572703E-5</v>
      </c>
      <c r="X98" s="258">
        <v>3.4605026601537574E-5</v>
      </c>
      <c r="Y98" s="258">
        <v>4.6567840774461876E-5</v>
      </c>
      <c r="Z98" s="258">
        <v>5.4708663655981243E-5</v>
      </c>
      <c r="AA98" s="258">
        <v>4.8497450034390891E-5</v>
      </c>
      <c r="AB98" s="258">
        <v>3.7227296418669918E-5</v>
      </c>
      <c r="AC98" s="258">
        <v>7.7312005048703352E-5</v>
      </c>
      <c r="AD98" s="258">
        <v>4.9468226031524838E-5</v>
      </c>
      <c r="AE98" s="258">
        <v>3.3257671321760785E-5</v>
      </c>
      <c r="AF98" s="258">
        <v>3.0901087087404265E-5</v>
      </c>
      <c r="AG98" s="258">
        <v>4.6128934697871087E-5</v>
      </c>
      <c r="AH98" s="258">
        <v>8.1667378849214941E-5</v>
      </c>
      <c r="AI98" s="258">
        <v>8.6257179479231808E-5</v>
      </c>
      <c r="AJ98" s="258">
        <v>6.0831724489529581E-5</v>
      </c>
      <c r="AK98" s="258">
        <v>7.959121759428076E-5</v>
      </c>
      <c r="AL98" s="258">
        <v>3.8511569620137887E-5</v>
      </c>
      <c r="AM98" s="258">
        <v>3.9497263094243207E-5</v>
      </c>
      <c r="AN98" s="258">
        <v>8.1800488652538839E-5</v>
      </c>
      <c r="AO98" s="258">
        <v>4.4310350419858503E-5</v>
      </c>
      <c r="AP98" s="258">
        <v>6.0969857070290937E-5</v>
      </c>
      <c r="AQ98" s="258">
        <v>5.2468275793102168E-5</v>
      </c>
      <c r="AR98" s="258">
        <v>3.059111709475151E-5</v>
      </c>
      <c r="AS98" s="258">
        <v>3.4570662432443327E-5</v>
      </c>
      <c r="AT98" s="258">
        <v>2.5021551563544325E-5</v>
      </c>
      <c r="AU98" s="258">
        <v>2.2050140986959467E-5</v>
      </c>
      <c r="AV98" s="258">
        <v>3.100482800312783E-5</v>
      </c>
      <c r="AW98" s="258">
        <v>2.5904978549326213E-5</v>
      </c>
      <c r="AX98" s="258">
        <v>2.5579536060835383E-5</v>
      </c>
      <c r="AY98" s="258">
        <v>3.1377499802579567E-5</v>
      </c>
      <c r="AZ98" s="258">
        <v>2.5361274709688252E-5</v>
      </c>
      <c r="BA98" s="258">
        <v>2.0766943234194758E-5</v>
      </c>
      <c r="BB98" s="258">
        <v>4.6184238776753188E-5</v>
      </c>
      <c r="BC98" s="258">
        <v>2.5067250915275335E-5</v>
      </c>
      <c r="BD98" s="258">
        <v>2.8208263533902151E-5</v>
      </c>
      <c r="BE98" s="258">
        <v>2.8114809902135441E-5</v>
      </c>
      <c r="BF98" s="258">
        <v>2.7441655128414225E-5</v>
      </c>
      <c r="BG98" s="258">
        <v>2.5459276186427181E-5</v>
      </c>
      <c r="BH98" s="258">
        <v>3.3151663233196568E-5</v>
      </c>
      <c r="BI98" s="258">
        <v>3.3602317964401398E-5</v>
      </c>
      <c r="BJ98" s="258">
        <v>3.4823449162082021E-5</v>
      </c>
      <c r="BK98" s="258">
        <v>2.3021796761167268E-4</v>
      </c>
      <c r="BL98" s="258">
        <v>3.1809981263758887E-5</v>
      </c>
      <c r="BM98" s="258">
        <v>3.3236469976426589E-5</v>
      </c>
      <c r="BN98" s="258">
        <v>3.5810970089434737E-5</v>
      </c>
      <c r="BO98" s="258">
        <v>3.6264280227044447E-5</v>
      </c>
      <c r="BP98" s="258">
        <v>8.9442442157945838E-5</v>
      </c>
      <c r="BQ98" s="258">
        <v>2.2329760147734453E-4</v>
      </c>
      <c r="BR98" s="258">
        <v>1.3575614545012553E-4</v>
      </c>
      <c r="BS98" s="258">
        <v>3.150426876403091E-5</v>
      </c>
      <c r="BT98" s="258">
        <v>3.8152305810576288E-5</v>
      </c>
      <c r="BU98" s="258">
        <v>1.2183227626315662E-4</v>
      </c>
      <c r="BV98" s="258">
        <v>4.3328469011353825E-5</v>
      </c>
      <c r="BW98" s="258">
        <v>4.4836641008729429E-5</v>
      </c>
      <c r="BX98" s="258">
        <v>6.7013747492274848E-6</v>
      </c>
      <c r="BY98" s="258">
        <v>5.6048216887824862E-5</v>
      </c>
      <c r="BZ98" s="258">
        <v>2.2202146963107538E-5</v>
      </c>
      <c r="CA98" s="258">
        <v>8.8295487823053376E-5</v>
      </c>
      <c r="CB98" s="258">
        <v>9.4152418111336476E-5</v>
      </c>
      <c r="CC98" s="258">
        <v>0</v>
      </c>
      <c r="CD98" s="258">
        <v>3.6502577022944681E-5</v>
      </c>
      <c r="CE98" s="258">
        <v>9.061053161680906E-3</v>
      </c>
      <c r="CF98" s="258">
        <v>5.9154682821239177E-4</v>
      </c>
      <c r="CG98" s="258">
        <v>4.50448387797731E-5</v>
      </c>
      <c r="CH98" s="258">
        <v>6.4632978898396688E-4</v>
      </c>
      <c r="CI98" s="258">
        <v>3.9476661363470729E-4</v>
      </c>
      <c r="CJ98" s="258">
        <v>9.9729271576524432E-5</v>
      </c>
      <c r="CK98" s="258">
        <v>1.8174497290636483E-4</v>
      </c>
      <c r="CL98" s="258">
        <v>1.8235648340509877E-4</v>
      </c>
      <c r="CM98" s="258">
        <v>5.5509923716871825E-5</v>
      </c>
      <c r="CN98" s="258">
        <v>2.5789126232700633E-5</v>
      </c>
      <c r="CO98" s="258">
        <v>5.3737457673011086E-5</v>
      </c>
      <c r="CP98" s="258">
        <v>7.3076118200385348E-3</v>
      </c>
      <c r="CQ98" s="258">
        <v>1.0393216687358151</v>
      </c>
      <c r="CR98" s="258">
        <v>1.4660277742728559E-3</v>
      </c>
      <c r="CS98" s="258">
        <v>8.0834318943253573E-4</v>
      </c>
      <c r="CT98" s="258">
        <v>3.5424208766770755E-5</v>
      </c>
      <c r="CU98" s="258">
        <v>1.6894596963611679E-5</v>
      </c>
      <c r="CV98" s="258">
        <v>5.6276686395245141E-5</v>
      </c>
      <c r="CW98" s="258">
        <v>2.3728716069511544E-5</v>
      </c>
      <c r="CX98" s="258">
        <v>4.9917131032854099E-5</v>
      </c>
      <c r="CY98" s="258">
        <v>5.9231008037911973E-5</v>
      </c>
      <c r="CZ98" s="258">
        <v>4.1559367692749248E-4</v>
      </c>
      <c r="DA98" s="258">
        <v>2.4494208101695323E-5</v>
      </c>
      <c r="DB98" s="258">
        <v>9.1904247108043303E-5</v>
      </c>
      <c r="DC98" s="258">
        <v>2.717336633480903E-3</v>
      </c>
      <c r="DD98" s="258">
        <v>1.0059041248629073E-4</v>
      </c>
      <c r="DE98" s="258">
        <v>7.3539254884996994E-5</v>
      </c>
      <c r="DF98" s="259">
        <v>1.3614295020641335E-4</v>
      </c>
      <c r="DG98" s="272"/>
      <c r="DH98" s="260"/>
      <c r="DI98" s="3"/>
      <c r="DJ98" s="3"/>
      <c r="DK98" s="3"/>
      <c r="DL98" s="3"/>
      <c r="DM98" s="3"/>
      <c r="DN98" s="3"/>
      <c r="DO98" s="3"/>
      <c r="DP98" s="3"/>
      <c r="DQ98" s="3"/>
      <c r="DR98" s="260"/>
      <c r="DS98" s="260"/>
      <c r="DT98" s="260"/>
      <c r="DU98" s="260"/>
      <c r="DV98" s="260"/>
      <c r="DW98" s="260"/>
      <c r="DX98" s="260"/>
      <c r="DY98" s="260"/>
      <c r="DZ98" s="260"/>
      <c r="EA98" s="260"/>
      <c r="EB98" s="260"/>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0"/>
      <c r="FF98" s="260"/>
      <c r="FG98" s="260"/>
      <c r="FH98" s="260"/>
      <c r="FI98" s="260"/>
      <c r="FJ98" s="260"/>
      <c r="FK98" s="260"/>
      <c r="FL98" s="260"/>
      <c r="FM98" s="260"/>
      <c r="FN98" s="260"/>
      <c r="FO98" s="260"/>
    </row>
    <row r="99" spans="1:171" ht="19.899999999999999" customHeight="1">
      <c r="A99" s="261" t="s">
        <v>122</v>
      </c>
      <c r="B99" s="262" t="s">
        <v>121</v>
      </c>
      <c r="C99" s="263">
        <v>0</v>
      </c>
      <c r="D99" s="258">
        <v>0</v>
      </c>
      <c r="E99" s="258">
        <v>0</v>
      </c>
      <c r="F99" s="258">
        <v>0</v>
      </c>
      <c r="G99" s="258">
        <v>0</v>
      </c>
      <c r="H99" s="258">
        <v>0</v>
      </c>
      <c r="I99" s="258">
        <v>0</v>
      </c>
      <c r="J99" s="258">
        <v>0</v>
      </c>
      <c r="K99" s="258">
        <v>0</v>
      </c>
      <c r="L99" s="258">
        <v>0</v>
      </c>
      <c r="M99" s="258">
        <v>0</v>
      </c>
      <c r="N99" s="258">
        <v>0</v>
      </c>
      <c r="O99" s="258">
        <v>0</v>
      </c>
      <c r="P99" s="258">
        <v>0</v>
      </c>
      <c r="Q99" s="258">
        <v>0</v>
      </c>
      <c r="R99" s="258">
        <v>0</v>
      </c>
      <c r="S99" s="258">
        <v>0</v>
      </c>
      <c r="T99" s="258">
        <v>0</v>
      </c>
      <c r="U99" s="258">
        <v>0</v>
      </c>
      <c r="V99" s="258">
        <v>0</v>
      </c>
      <c r="W99" s="258">
        <v>0</v>
      </c>
      <c r="X99" s="258">
        <v>0</v>
      </c>
      <c r="Y99" s="258">
        <v>0</v>
      </c>
      <c r="Z99" s="258">
        <v>0</v>
      </c>
      <c r="AA99" s="258">
        <v>0</v>
      </c>
      <c r="AB99" s="258">
        <v>0</v>
      </c>
      <c r="AC99" s="258">
        <v>0</v>
      </c>
      <c r="AD99" s="258">
        <v>0</v>
      </c>
      <c r="AE99" s="258">
        <v>0</v>
      </c>
      <c r="AF99" s="258">
        <v>0</v>
      </c>
      <c r="AG99" s="258">
        <v>0</v>
      </c>
      <c r="AH99" s="258">
        <v>0</v>
      </c>
      <c r="AI99" s="258">
        <v>0</v>
      </c>
      <c r="AJ99" s="258">
        <v>0</v>
      </c>
      <c r="AK99" s="258">
        <v>0</v>
      </c>
      <c r="AL99" s="258">
        <v>0</v>
      </c>
      <c r="AM99" s="258">
        <v>0</v>
      </c>
      <c r="AN99" s="258">
        <v>0</v>
      </c>
      <c r="AO99" s="258">
        <v>0</v>
      </c>
      <c r="AP99" s="258">
        <v>0</v>
      </c>
      <c r="AQ99" s="258">
        <v>0</v>
      </c>
      <c r="AR99" s="258">
        <v>0</v>
      </c>
      <c r="AS99" s="258">
        <v>0</v>
      </c>
      <c r="AT99" s="258">
        <v>0</v>
      </c>
      <c r="AU99" s="258">
        <v>0</v>
      </c>
      <c r="AV99" s="258">
        <v>0</v>
      </c>
      <c r="AW99" s="258">
        <v>0</v>
      </c>
      <c r="AX99" s="258">
        <v>0</v>
      </c>
      <c r="AY99" s="258">
        <v>0</v>
      </c>
      <c r="AZ99" s="258">
        <v>0</v>
      </c>
      <c r="BA99" s="258">
        <v>0</v>
      </c>
      <c r="BB99" s="258">
        <v>0</v>
      </c>
      <c r="BC99" s="258">
        <v>0</v>
      </c>
      <c r="BD99" s="258">
        <v>0</v>
      </c>
      <c r="BE99" s="258">
        <v>0</v>
      </c>
      <c r="BF99" s="258">
        <v>0</v>
      </c>
      <c r="BG99" s="258">
        <v>0</v>
      </c>
      <c r="BH99" s="258">
        <v>0</v>
      </c>
      <c r="BI99" s="258">
        <v>0</v>
      </c>
      <c r="BJ99" s="258">
        <v>0</v>
      </c>
      <c r="BK99" s="258">
        <v>0</v>
      </c>
      <c r="BL99" s="258">
        <v>0</v>
      </c>
      <c r="BM99" s="258">
        <v>0</v>
      </c>
      <c r="BN99" s="258">
        <v>0</v>
      </c>
      <c r="BO99" s="258">
        <v>0</v>
      </c>
      <c r="BP99" s="258">
        <v>0</v>
      </c>
      <c r="BQ99" s="258">
        <v>0</v>
      </c>
      <c r="BR99" s="258">
        <v>0</v>
      </c>
      <c r="BS99" s="258">
        <v>0</v>
      </c>
      <c r="BT99" s="258">
        <v>0</v>
      </c>
      <c r="BU99" s="258">
        <v>0</v>
      </c>
      <c r="BV99" s="258">
        <v>0</v>
      </c>
      <c r="BW99" s="258">
        <v>0</v>
      </c>
      <c r="BX99" s="258">
        <v>0</v>
      </c>
      <c r="BY99" s="258">
        <v>0</v>
      </c>
      <c r="BZ99" s="258">
        <v>0</v>
      </c>
      <c r="CA99" s="258">
        <v>0</v>
      </c>
      <c r="CB99" s="258">
        <v>0</v>
      </c>
      <c r="CC99" s="258">
        <v>0</v>
      </c>
      <c r="CD99" s="258">
        <v>0</v>
      </c>
      <c r="CE99" s="258">
        <v>0</v>
      </c>
      <c r="CF99" s="258">
        <v>0</v>
      </c>
      <c r="CG99" s="258">
        <v>0</v>
      </c>
      <c r="CH99" s="258">
        <v>0</v>
      </c>
      <c r="CI99" s="258">
        <v>0</v>
      </c>
      <c r="CJ99" s="258">
        <v>0</v>
      </c>
      <c r="CK99" s="258">
        <v>0</v>
      </c>
      <c r="CL99" s="258">
        <v>0</v>
      </c>
      <c r="CM99" s="258">
        <v>0</v>
      </c>
      <c r="CN99" s="258">
        <v>0</v>
      </c>
      <c r="CO99" s="258">
        <v>0</v>
      </c>
      <c r="CP99" s="258">
        <v>0</v>
      </c>
      <c r="CQ99" s="258">
        <v>0</v>
      </c>
      <c r="CR99" s="258">
        <v>1</v>
      </c>
      <c r="CS99" s="258">
        <v>0</v>
      </c>
      <c r="CT99" s="258">
        <v>0</v>
      </c>
      <c r="CU99" s="258">
        <v>0</v>
      </c>
      <c r="CV99" s="258">
        <v>0</v>
      </c>
      <c r="CW99" s="258">
        <v>0</v>
      </c>
      <c r="CX99" s="258">
        <v>0</v>
      </c>
      <c r="CY99" s="258">
        <v>0</v>
      </c>
      <c r="CZ99" s="258">
        <v>0</v>
      </c>
      <c r="DA99" s="258">
        <v>0</v>
      </c>
      <c r="DB99" s="258">
        <v>0</v>
      </c>
      <c r="DC99" s="258">
        <v>0</v>
      </c>
      <c r="DD99" s="258">
        <v>0</v>
      </c>
      <c r="DE99" s="258">
        <v>0</v>
      </c>
      <c r="DF99" s="259">
        <v>0</v>
      </c>
      <c r="DG99" s="272"/>
      <c r="DH99" s="260"/>
      <c r="DI99" s="3"/>
      <c r="DJ99" s="3"/>
      <c r="DK99" s="3"/>
      <c r="DL99" s="3"/>
      <c r="DM99" s="3"/>
      <c r="DN99" s="3"/>
      <c r="DO99" s="3"/>
      <c r="DP99" s="3"/>
      <c r="DQ99" s="3"/>
      <c r="DR99" s="260"/>
      <c r="DS99" s="260"/>
      <c r="DT99" s="260"/>
      <c r="DU99" s="260"/>
      <c r="DV99" s="260"/>
      <c r="DW99" s="260"/>
      <c r="DX99" s="260"/>
      <c r="DY99" s="260"/>
      <c r="DZ99" s="260"/>
      <c r="EA99" s="260"/>
      <c r="EB99" s="260"/>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0"/>
      <c r="FF99" s="260"/>
      <c r="FG99" s="260"/>
      <c r="FH99" s="260"/>
      <c r="FI99" s="260"/>
      <c r="FJ99" s="260"/>
      <c r="FK99" s="260"/>
      <c r="FL99" s="260"/>
      <c r="FM99" s="260"/>
      <c r="FN99" s="260"/>
      <c r="FO99" s="260"/>
    </row>
    <row r="100" spans="1:171" ht="19.899999999999999" customHeight="1">
      <c r="A100" s="261" t="s">
        <v>120</v>
      </c>
      <c r="B100" s="262" t="s">
        <v>119</v>
      </c>
      <c r="C100" s="263">
        <v>0</v>
      </c>
      <c r="D100" s="258">
        <v>0</v>
      </c>
      <c r="E100" s="258">
        <v>0</v>
      </c>
      <c r="F100" s="258">
        <v>0</v>
      </c>
      <c r="G100" s="258">
        <v>0</v>
      </c>
      <c r="H100" s="258">
        <v>0</v>
      </c>
      <c r="I100" s="258">
        <v>0</v>
      </c>
      <c r="J100" s="258">
        <v>0</v>
      </c>
      <c r="K100" s="258">
        <v>0</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c r="AA100" s="258">
        <v>0</v>
      </c>
      <c r="AB100" s="258">
        <v>0</v>
      </c>
      <c r="AC100" s="258">
        <v>0</v>
      </c>
      <c r="AD100" s="258">
        <v>0</v>
      </c>
      <c r="AE100" s="258">
        <v>0</v>
      </c>
      <c r="AF100" s="258">
        <v>0</v>
      </c>
      <c r="AG100" s="258">
        <v>0</v>
      </c>
      <c r="AH100" s="258">
        <v>0</v>
      </c>
      <c r="AI100" s="258">
        <v>0</v>
      </c>
      <c r="AJ100" s="258">
        <v>0</v>
      </c>
      <c r="AK100" s="258">
        <v>0</v>
      </c>
      <c r="AL100" s="258">
        <v>0</v>
      </c>
      <c r="AM100" s="258">
        <v>0</v>
      </c>
      <c r="AN100" s="258">
        <v>0</v>
      </c>
      <c r="AO100" s="258">
        <v>0</v>
      </c>
      <c r="AP100" s="258">
        <v>0</v>
      </c>
      <c r="AQ100" s="258">
        <v>0</v>
      </c>
      <c r="AR100" s="258">
        <v>0</v>
      </c>
      <c r="AS100" s="258">
        <v>0</v>
      </c>
      <c r="AT100" s="258">
        <v>0</v>
      </c>
      <c r="AU100" s="258">
        <v>0</v>
      </c>
      <c r="AV100" s="258">
        <v>0</v>
      </c>
      <c r="AW100" s="258">
        <v>0</v>
      </c>
      <c r="AX100" s="258">
        <v>0</v>
      </c>
      <c r="AY100" s="258">
        <v>0</v>
      </c>
      <c r="AZ100" s="258">
        <v>0</v>
      </c>
      <c r="BA100" s="258">
        <v>0</v>
      </c>
      <c r="BB100" s="258">
        <v>0</v>
      </c>
      <c r="BC100" s="258">
        <v>0</v>
      </c>
      <c r="BD100" s="258">
        <v>0</v>
      </c>
      <c r="BE100" s="258">
        <v>0</v>
      </c>
      <c r="BF100" s="258">
        <v>0</v>
      </c>
      <c r="BG100" s="258">
        <v>0</v>
      </c>
      <c r="BH100" s="258">
        <v>0</v>
      </c>
      <c r="BI100" s="258">
        <v>0</v>
      </c>
      <c r="BJ100" s="258">
        <v>0</v>
      </c>
      <c r="BK100" s="258">
        <v>0</v>
      </c>
      <c r="BL100" s="258">
        <v>0</v>
      </c>
      <c r="BM100" s="258">
        <v>0</v>
      </c>
      <c r="BN100" s="258">
        <v>0</v>
      </c>
      <c r="BO100" s="258">
        <v>0</v>
      </c>
      <c r="BP100" s="258">
        <v>0</v>
      </c>
      <c r="BQ100" s="258">
        <v>0</v>
      </c>
      <c r="BR100" s="258">
        <v>0</v>
      </c>
      <c r="BS100" s="258">
        <v>0</v>
      </c>
      <c r="BT100" s="258">
        <v>0</v>
      </c>
      <c r="BU100" s="258">
        <v>0</v>
      </c>
      <c r="BV100" s="258">
        <v>0</v>
      </c>
      <c r="BW100" s="258">
        <v>0</v>
      </c>
      <c r="BX100" s="258">
        <v>0</v>
      </c>
      <c r="BY100" s="258">
        <v>0</v>
      </c>
      <c r="BZ100" s="258">
        <v>0</v>
      </c>
      <c r="CA100" s="258">
        <v>0</v>
      </c>
      <c r="CB100" s="258">
        <v>0</v>
      </c>
      <c r="CC100" s="258">
        <v>0</v>
      </c>
      <c r="CD100" s="258">
        <v>0</v>
      </c>
      <c r="CE100" s="258">
        <v>0</v>
      </c>
      <c r="CF100" s="258">
        <v>0</v>
      </c>
      <c r="CG100" s="258">
        <v>0</v>
      </c>
      <c r="CH100" s="258">
        <v>0</v>
      </c>
      <c r="CI100" s="258">
        <v>0</v>
      </c>
      <c r="CJ100" s="258">
        <v>0</v>
      </c>
      <c r="CK100" s="258">
        <v>0</v>
      </c>
      <c r="CL100" s="258">
        <v>0</v>
      </c>
      <c r="CM100" s="258">
        <v>0</v>
      </c>
      <c r="CN100" s="258">
        <v>0</v>
      </c>
      <c r="CO100" s="258">
        <v>0</v>
      </c>
      <c r="CP100" s="258">
        <v>0</v>
      </c>
      <c r="CQ100" s="258">
        <v>0</v>
      </c>
      <c r="CR100" s="258">
        <v>0</v>
      </c>
      <c r="CS100" s="258">
        <v>1</v>
      </c>
      <c r="CT100" s="258">
        <v>0</v>
      </c>
      <c r="CU100" s="258">
        <v>0</v>
      </c>
      <c r="CV100" s="258">
        <v>0</v>
      </c>
      <c r="CW100" s="258">
        <v>0</v>
      </c>
      <c r="CX100" s="258">
        <v>0</v>
      </c>
      <c r="CY100" s="258">
        <v>0</v>
      </c>
      <c r="CZ100" s="258">
        <v>0</v>
      </c>
      <c r="DA100" s="258">
        <v>0</v>
      </c>
      <c r="DB100" s="258">
        <v>0</v>
      </c>
      <c r="DC100" s="258">
        <v>0</v>
      </c>
      <c r="DD100" s="258">
        <v>0</v>
      </c>
      <c r="DE100" s="258">
        <v>0</v>
      </c>
      <c r="DF100" s="259">
        <v>0</v>
      </c>
      <c r="DG100" s="272"/>
      <c r="DH100" s="260"/>
      <c r="DI100" s="3"/>
      <c r="DJ100" s="3"/>
      <c r="DK100" s="3"/>
      <c r="DL100" s="3"/>
      <c r="DM100" s="3"/>
      <c r="DN100" s="3"/>
      <c r="DO100" s="3"/>
      <c r="DP100" s="3"/>
      <c r="DQ100" s="3"/>
      <c r="DR100" s="260"/>
      <c r="DS100" s="260"/>
      <c r="DT100" s="260"/>
      <c r="DU100" s="260"/>
      <c r="DV100" s="260"/>
      <c r="DW100" s="260"/>
      <c r="DX100" s="260"/>
      <c r="DY100" s="260"/>
      <c r="DZ100" s="260"/>
      <c r="EA100" s="260"/>
      <c r="EB100" s="260"/>
      <c r="EC100" s="260"/>
      <c r="ED100" s="260"/>
      <c r="EE100" s="260"/>
      <c r="EF100" s="260"/>
      <c r="EG100" s="260"/>
      <c r="EH100" s="260"/>
      <c r="EI100" s="260"/>
      <c r="EJ100" s="260"/>
      <c r="EK100" s="260"/>
      <c r="EL100" s="260"/>
      <c r="EM100" s="260"/>
      <c r="EN100" s="260"/>
      <c r="EO100" s="260"/>
      <c r="EP100" s="260"/>
      <c r="EQ100" s="260"/>
      <c r="ER100" s="260"/>
      <c r="ES100" s="260"/>
      <c r="ET100" s="260"/>
      <c r="EU100" s="260"/>
      <c r="EV100" s="260"/>
      <c r="EW100" s="260"/>
      <c r="EX100" s="260"/>
      <c r="EY100" s="260"/>
      <c r="EZ100" s="260"/>
      <c r="FA100" s="260"/>
      <c r="FB100" s="260"/>
      <c r="FC100" s="260"/>
      <c r="FD100" s="260"/>
      <c r="FE100" s="260"/>
      <c r="FF100" s="260"/>
      <c r="FG100" s="260"/>
      <c r="FH100" s="260"/>
      <c r="FI100" s="260"/>
      <c r="FJ100" s="260"/>
      <c r="FK100" s="260"/>
      <c r="FL100" s="260"/>
      <c r="FM100" s="260"/>
      <c r="FN100" s="260"/>
      <c r="FO100" s="260"/>
    </row>
    <row r="101" spans="1:171" ht="19.899999999999999" customHeight="1">
      <c r="A101" s="261" t="s">
        <v>118</v>
      </c>
      <c r="B101" s="262" t="s">
        <v>27</v>
      </c>
      <c r="C101" s="263">
        <v>2.4359326775851603E-3</v>
      </c>
      <c r="D101" s="258">
        <v>1.7401902088548386E-3</v>
      </c>
      <c r="E101" s="258">
        <v>3.0496204736038123E-4</v>
      </c>
      <c r="F101" s="258">
        <v>8.0133606204363492E-4</v>
      </c>
      <c r="G101" s="258">
        <v>9.7156117684192318E-3</v>
      </c>
      <c r="H101" s="258">
        <v>0</v>
      </c>
      <c r="I101" s="258">
        <v>1.9251748618650739E-3</v>
      </c>
      <c r="J101" s="258">
        <v>1.0502197698625366E-3</v>
      </c>
      <c r="K101" s="258">
        <v>1.1308512023822635E-3</v>
      </c>
      <c r="L101" s="258">
        <v>8.9060821980449978E-4</v>
      </c>
      <c r="M101" s="258">
        <v>0</v>
      </c>
      <c r="N101" s="258">
        <v>6.8554825762375481E-4</v>
      </c>
      <c r="O101" s="258">
        <v>1.4381259332025961E-3</v>
      </c>
      <c r="P101" s="258">
        <v>1.2209538291970197E-3</v>
      </c>
      <c r="Q101" s="258">
        <v>7.1447972574090136E-4</v>
      </c>
      <c r="R101" s="258">
        <v>6.1108105236179174E-4</v>
      </c>
      <c r="S101" s="258">
        <v>5.3680482727298915E-4</v>
      </c>
      <c r="T101" s="258">
        <v>6.1730061039861012E-4</v>
      </c>
      <c r="U101" s="258">
        <v>1.3725127541138631E-3</v>
      </c>
      <c r="V101" s="258">
        <v>2.9037524933312022E-3</v>
      </c>
      <c r="W101" s="258">
        <v>7.2805329667200054E-4</v>
      </c>
      <c r="X101" s="258">
        <v>8.4570845965664947E-4</v>
      </c>
      <c r="Y101" s="258">
        <v>8.8937887169231644E-4</v>
      </c>
      <c r="Z101" s="258">
        <v>1.0156723137595314E-3</v>
      </c>
      <c r="AA101" s="258">
        <v>1.6614551977082706E-3</v>
      </c>
      <c r="AB101" s="258">
        <v>5.4073692155429966E-4</v>
      </c>
      <c r="AC101" s="258">
        <v>2.0292078591374E-4</v>
      </c>
      <c r="AD101" s="258">
        <v>4.6593558194712808E-4</v>
      </c>
      <c r="AE101" s="258">
        <v>5.6725274275904554E-4</v>
      </c>
      <c r="AF101" s="258">
        <v>7.0194243311536323E-4</v>
      </c>
      <c r="AG101" s="258">
        <v>1.6979544306843658E-4</v>
      </c>
      <c r="AH101" s="258">
        <v>5.4703305919301241E-4</v>
      </c>
      <c r="AI101" s="258">
        <v>2.067817068598746E-3</v>
      </c>
      <c r="AJ101" s="258">
        <v>4.6532758336620075E-4</v>
      </c>
      <c r="AK101" s="258">
        <v>1.1094246369939052E-3</v>
      </c>
      <c r="AL101" s="258">
        <v>1.2529529245248199E-3</v>
      </c>
      <c r="AM101" s="258">
        <v>1.3662481225546676E-3</v>
      </c>
      <c r="AN101" s="258">
        <v>7.7979193353782555E-4</v>
      </c>
      <c r="AO101" s="258">
        <v>8.6934748304624994E-4</v>
      </c>
      <c r="AP101" s="258">
        <v>6.8194515534682209E-4</v>
      </c>
      <c r="AQ101" s="258">
        <v>1.954165175601561E-3</v>
      </c>
      <c r="AR101" s="258">
        <v>5.3166087390077519E-4</v>
      </c>
      <c r="AS101" s="258">
        <v>4.4250360379255877E-4</v>
      </c>
      <c r="AT101" s="258">
        <v>1.6579819176937524E-3</v>
      </c>
      <c r="AU101" s="258">
        <v>5.9079198268311209E-4</v>
      </c>
      <c r="AV101" s="258">
        <v>7.1635374305883612E-4</v>
      </c>
      <c r="AW101" s="258">
        <v>6.0322059153698998E-4</v>
      </c>
      <c r="AX101" s="258">
        <v>4.7643314753816328E-4</v>
      </c>
      <c r="AY101" s="258">
        <v>5.3400322040144364E-4</v>
      </c>
      <c r="AZ101" s="258">
        <v>2.4469999699810628E-4</v>
      </c>
      <c r="BA101" s="258">
        <v>5.8363753434208655E-4</v>
      </c>
      <c r="BB101" s="258">
        <v>6.3024446402892549E-4</v>
      </c>
      <c r="BC101" s="258">
        <v>3.0463668269373428E-4</v>
      </c>
      <c r="BD101" s="258">
        <v>3.2344724652484365E-4</v>
      </c>
      <c r="BE101" s="258">
        <v>1.9002277728102541E-4</v>
      </c>
      <c r="BF101" s="258">
        <v>2.8566286949421269E-4</v>
      </c>
      <c r="BG101" s="258">
        <v>2.4393992655329444E-4</v>
      </c>
      <c r="BH101" s="258">
        <v>7.7057300109638393E-4</v>
      </c>
      <c r="BI101" s="258">
        <v>6.3852063648940378E-4</v>
      </c>
      <c r="BJ101" s="258">
        <v>8.3807382677177598E-4</v>
      </c>
      <c r="BK101" s="258">
        <v>2.2933880001500184E-3</v>
      </c>
      <c r="BL101" s="258">
        <v>8.9827028274657849E-4</v>
      </c>
      <c r="BM101" s="258">
        <v>1.464082247655824E-3</v>
      </c>
      <c r="BN101" s="258">
        <v>9.4290359869477868E-4</v>
      </c>
      <c r="BO101" s="258">
        <v>1.1710059042347107E-3</v>
      </c>
      <c r="BP101" s="258">
        <v>1.3076710833709285E-3</v>
      </c>
      <c r="BQ101" s="258">
        <v>5.0657850208786978E-3</v>
      </c>
      <c r="BR101" s="258">
        <v>7.7891614947883112E-3</v>
      </c>
      <c r="BS101" s="258">
        <v>2.4475785679567452E-3</v>
      </c>
      <c r="BT101" s="258">
        <v>7.5515948157748344E-4</v>
      </c>
      <c r="BU101" s="258">
        <v>2.7993199534791097E-3</v>
      </c>
      <c r="BV101" s="258">
        <v>8.1487643734920641E-4</v>
      </c>
      <c r="BW101" s="258">
        <v>8.7115040596806744E-4</v>
      </c>
      <c r="BX101" s="258">
        <v>1.5987007880680646E-4</v>
      </c>
      <c r="BY101" s="258">
        <v>9.7479608355166515E-4</v>
      </c>
      <c r="BZ101" s="258">
        <v>1.7155898400554774E-3</v>
      </c>
      <c r="CA101" s="258">
        <v>9.8116754345548333E-4</v>
      </c>
      <c r="CB101" s="258">
        <v>1.1819937828376481E-3</v>
      </c>
      <c r="CC101" s="258">
        <v>0</v>
      </c>
      <c r="CD101" s="258">
        <v>9.9314851919101344E-4</v>
      </c>
      <c r="CE101" s="258">
        <v>3.3206981784384055E-3</v>
      </c>
      <c r="CF101" s="258">
        <v>2.5734126656176137E-3</v>
      </c>
      <c r="CG101" s="258">
        <v>2.2305984162224085E-4</v>
      </c>
      <c r="CH101" s="258">
        <v>1.4907951358752087E-3</v>
      </c>
      <c r="CI101" s="258">
        <v>3.1736338291076206E-3</v>
      </c>
      <c r="CJ101" s="258">
        <v>4.6394662024630974E-4</v>
      </c>
      <c r="CK101" s="258">
        <v>9.3959113232001089E-4</v>
      </c>
      <c r="CL101" s="258">
        <v>2.030646595202914E-3</v>
      </c>
      <c r="CM101" s="258">
        <v>3.4872551462996129E-4</v>
      </c>
      <c r="CN101" s="258">
        <v>7.5125914109052446E-4</v>
      </c>
      <c r="CO101" s="258">
        <v>4.874861084063562E-3</v>
      </c>
      <c r="CP101" s="258">
        <v>1.5214675061240948E-3</v>
      </c>
      <c r="CQ101" s="258">
        <v>6.3736117394673519E-4</v>
      </c>
      <c r="CR101" s="258">
        <v>3.1415744986423047E-4</v>
      </c>
      <c r="CS101" s="258">
        <v>5.1703512008021378E-4</v>
      </c>
      <c r="CT101" s="258">
        <v>1.0002798113818985</v>
      </c>
      <c r="CU101" s="258">
        <v>1.3560641856428161E-3</v>
      </c>
      <c r="CV101" s="258">
        <v>6.9152433137962795E-4</v>
      </c>
      <c r="CW101" s="258">
        <v>1.6011007471084054E-3</v>
      </c>
      <c r="CX101" s="258">
        <v>2.116311156358137E-3</v>
      </c>
      <c r="CY101" s="258">
        <v>1.7002140800626228E-3</v>
      </c>
      <c r="CZ101" s="258">
        <v>1.2881239074478616E-3</v>
      </c>
      <c r="DA101" s="258">
        <v>1.3805237214405148E-3</v>
      </c>
      <c r="DB101" s="258">
        <v>6.6382646728068654E-3</v>
      </c>
      <c r="DC101" s="258">
        <v>1.910032461099216E-3</v>
      </c>
      <c r="DD101" s="258">
        <v>1.6142819239334597E-3</v>
      </c>
      <c r="DE101" s="258">
        <v>2.5000416397332587E-4</v>
      </c>
      <c r="DF101" s="259">
        <v>4.8897829478071703E-4</v>
      </c>
      <c r="DG101" s="272"/>
      <c r="DH101" s="260"/>
      <c r="DI101" s="3"/>
      <c r="DJ101" s="3"/>
      <c r="DK101" s="3"/>
      <c r="DL101" s="3"/>
      <c r="DM101" s="3"/>
      <c r="DN101" s="3"/>
      <c r="DO101" s="3"/>
      <c r="DP101" s="3"/>
      <c r="DQ101" s="3"/>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c r="FF101" s="260"/>
      <c r="FG101" s="260"/>
      <c r="FH101" s="260"/>
      <c r="FI101" s="260"/>
      <c r="FJ101" s="260"/>
      <c r="FK101" s="260"/>
      <c r="FL101" s="260"/>
      <c r="FM101" s="260"/>
      <c r="FN101" s="260"/>
      <c r="FO101" s="260"/>
    </row>
    <row r="102" spans="1:171" ht="19.899999999999999" customHeight="1">
      <c r="A102" s="261" t="s">
        <v>72</v>
      </c>
      <c r="B102" s="262" t="s">
        <v>71</v>
      </c>
      <c r="C102" s="263">
        <v>1.0217194995987139E-2</v>
      </c>
      <c r="D102" s="258">
        <v>4.6346551651741718E-3</v>
      </c>
      <c r="E102" s="258">
        <v>4.4023495157464506E-3</v>
      </c>
      <c r="F102" s="258">
        <v>7.8453754403827927E-3</v>
      </c>
      <c r="G102" s="258">
        <v>4.1194180913288322E-3</v>
      </c>
      <c r="H102" s="258">
        <v>0</v>
      </c>
      <c r="I102" s="258">
        <v>3.5821024549790602E-2</v>
      </c>
      <c r="J102" s="258">
        <v>3.1216047030792945E-3</v>
      </c>
      <c r="K102" s="258">
        <v>3.7714442085413254E-3</v>
      </c>
      <c r="L102" s="258">
        <v>1.5704910398569864E-3</v>
      </c>
      <c r="M102" s="258">
        <v>0</v>
      </c>
      <c r="N102" s="258">
        <v>5.3265021405115125E-3</v>
      </c>
      <c r="O102" s="258">
        <v>2.7941430434870332E-3</v>
      </c>
      <c r="P102" s="258">
        <v>5.1306889545548887E-3</v>
      </c>
      <c r="Q102" s="258">
        <v>4.4157439888800739E-3</v>
      </c>
      <c r="R102" s="258">
        <v>3.0382918094038389E-3</v>
      </c>
      <c r="S102" s="258">
        <v>2.803349306973671E-3</v>
      </c>
      <c r="T102" s="258">
        <v>6.320020067869983E-3</v>
      </c>
      <c r="U102" s="258">
        <v>2.386410866917087E-3</v>
      </c>
      <c r="V102" s="258">
        <v>5.8105054615909509E-3</v>
      </c>
      <c r="W102" s="258">
        <v>1.4680399865089199E-3</v>
      </c>
      <c r="X102" s="258">
        <v>2.3617180018082793E-3</v>
      </c>
      <c r="Y102" s="258">
        <v>1.5208053897331568E-3</v>
      </c>
      <c r="Z102" s="258">
        <v>2.4924494402460652E-3</v>
      </c>
      <c r="AA102" s="258">
        <v>1.6639492241215116E-3</v>
      </c>
      <c r="AB102" s="258">
        <v>2.2221384261675655E-3</v>
      </c>
      <c r="AC102" s="258">
        <v>2.6420947267111368E-4</v>
      </c>
      <c r="AD102" s="258">
        <v>5.1410732321098612E-3</v>
      </c>
      <c r="AE102" s="258">
        <v>2.5186907472769687E-3</v>
      </c>
      <c r="AF102" s="258">
        <v>5.2666099219343303E-3</v>
      </c>
      <c r="AG102" s="258">
        <v>2.8508743758310991E-3</v>
      </c>
      <c r="AH102" s="258">
        <v>3.6623689740798051E-3</v>
      </c>
      <c r="AI102" s="258">
        <v>9.5760753674403905E-3</v>
      </c>
      <c r="AJ102" s="258">
        <v>1.6590543446310057E-3</v>
      </c>
      <c r="AK102" s="258">
        <v>8.9795913760944909E-3</v>
      </c>
      <c r="AL102" s="258">
        <v>2.5078379121758997E-3</v>
      </c>
      <c r="AM102" s="258">
        <v>2.9532733418322259E-3</v>
      </c>
      <c r="AN102" s="258">
        <v>4.5762742032312035E-3</v>
      </c>
      <c r="AO102" s="258">
        <v>3.547237802580692E-3</v>
      </c>
      <c r="AP102" s="258">
        <v>1.7055513800637375E-3</v>
      </c>
      <c r="AQ102" s="258">
        <v>2.902838921650973E-3</v>
      </c>
      <c r="AR102" s="258">
        <v>2.9043054333330099E-3</v>
      </c>
      <c r="AS102" s="258">
        <v>3.5479986376596414E-3</v>
      </c>
      <c r="AT102" s="258">
        <v>4.3837177005963601E-3</v>
      </c>
      <c r="AU102" s="258">
        <v>5.8924474432876985E-3</v>
      </c>
      <c r="AV102" s="258">
        <v>3.633348063401588E-3</v>
      </c>
      <c r="AW102" s="258">
        <v>5.9531625101636419E-3</v>
      </c>
      <c r="AX102" s="258">
        <v>3.1650464275480268E-3</v>
      </c>
      <c r="AY102" s="258">
        <v>8.77459886615479E-3</v>
      </c>
      <c r="AZ102" s="258">
        <v>2.4303327187799608E-3</v>
      </c>
      <c r="BA102" s="258">
        <v>2.7073960762200268E-3</v>
      </c>
      <c r="BB102" s="258">
        <v>7.6456018595194878E-3</v>
      </c>
      <c r="BC102" s="258">
        <v>2.1966783846660651E-3</v>
      </c>
      <c r="BD102" s="258">
        <v>1.9434567443990004E-3</v>
      </c>
      <c r="BE102" s="258">
        <v>2.519525613810897E-3</v>
      </c>
      <c r="BF102" s="258">
        <v>2.1991800274361187E-3</v>
      </c>
      <c r="BG102" s="258">
        <v>2.7465268308888664E-3</v>
      </c>
      <c r="BH102" s="258">
        <v>6.3495024538186328E-3</v>
      </c>
      <c r="BI102" s="258">
        <v>5.8405164778124272E-3</v>
      </c>
      <c r="BJ102" s="258">
        <v>7.9430712306941681E-3</v>
      </c>
      <c r="BK102" s="258">
        <v>4.5531785935959697E-2</v>
      </c>
      <c r="BL102" s="258">
        <v>2.0448700319276866E-2</v>
      </c>
      <c r="BM102" s="258">
        <v>1.2770162499259316E-2</v>
      </c>
      <c r="BN102" s="258">
        <v>2.9897666400497687E-2</v>
      </c>
      <c r="BO102" s="258">
        <v>4.4571153299029172E-2</v>
      </c>
      <c r="BP102" s="258">
        <v>3.4758276811335228E-3</v>
      </c>
      <c r="BQ102" s="258">
        <v>5.0117045089292447E-3</v>
      </c>
      <c r="BR102" s="258">
        <v>4.0203526917353769E-3</v>
      </c>
      <c r="BS102" s="258">
        <v>7.7887913824450259E-3</v>
      </c>
      <c r="BT102" s="258">
        <v>8.1594191416293534E-3</v>
      </c>
      <c r="BU102" s="258">
        <v>4.4970326598511873E-3</v>
      </c>
      <c r="BV102" s="258">
        <v>2.3499455654279974E-3</v>
      </c>
      <c r="BW102" s="258">
        <v>1.8970057690621501E-3</v>
      </c>
      <c r="BX102" s="258">
        <v>5.4623007796362837E-4</v>
      </c>
      <c r="BY102" s="258">
        <v>2.8492497377274862E-3</v>
      </c>
      <c r="BZ102" s="258">
        <v>4.2667961732478629E-3</v>
      </c>
      <c r="CA102" s="258">
        <v>0.14029663401688705</v>
      </c>
      <c r="CB102" s="258">
        <v>2.4688072005320354E-3</v>
      </c>
      <c r="CC102" s="258">
        <v>0</v>
      </c>
      <c r="CD102" s="258">
        <v>5.9220748995318529E-3</v>
      </c>
      <c r="CE102" s="258">
        <v>5.745343333445346E-3</v>
      </c>
      <c r="CF102" s="258">
        <v>5.294919890579469E-3</v>
      </c>
      <c r="CG102" s="258">
        <v>1.7006647198107841E-3</v>
      </c>
      <c r="CH102" s="258">
        <v>7.9667719145873808E-3</v>
      </c>
      <c r="CI102" s="258">
        <v>1.1417705495648715E-2</v>
      </c>
      <c r="CJ102" s="258">
        <v>4.7683410568551609E-3</v>
      </c>
      <c r="CK102" s="258">
        <v>2.6387388747933317E-2</v>
      </c>
      <c r="CL102" s="258">
        <v>5.5325992983309476E-3</v>
      </c>
      <c r="CM102" s="258">
        <v>6.5101310667949365E-3</v>
      </c>
      <c r="CN102" s="258">
        <v>3.3405082560756731E-3</v>
      </c>
      <c r="CO102" s="258">
        <v>3.5954062854407151E-3</v>
      </c>
      <c r="CP102" s="258">
        <v>6.8579245237827919E-3</v>
      </c>
      <c r="CQ102" s="258">
        <v>8.8928848629528465E-3</v>
      </c>
      <c r="CR102" s="258">
        <v>5.0421549395665679E-3</v>
      </c>
      <c r="CS102" s="258">
        <v>1.0420098936121693E-2</v>
      </c>
      <c r="CT102" s="258">
        <v>3.7914048578481354E-3</v>
      </c>
      <c r="CU102" s="258">
        <v>1.0040663430405479</v>
      </c>
      <c r="CV102" s="258">
        <v>3.4116615475330639E-3</v>
      </c>
      <c r="CW102" s="258">
        <v>5.1913036807820232E-3</v>
      </c>
      <c r="CX102" s="258">
        <v>7.8554048658871067E-3</v>
      </c>
      <c r="CY102" s="258">
        <v>1.5019509689145227E-2</v>
      </c>
      <c r="CZ102" s="258">
        <v>2.9240239332922807E-3</v>
      </c>
      <c r="DA102" s="258">
        <v>5.2313734276214323E-3</v>
      </c>
      <c r="DB102" s="258">
        <v>6.8714079198182705E-3</v>
      </c>
      <c r="DC102" s="258">
        <v>2.9540253437384612E-3</v>
      </c>
      <c r="DD102" s="258">
        <v>4.9547545381217455E-3</v>
      </c>
      <c r="DE102" s="258">
        <v>1.6519196811380274E-3</v>
      </c>
      <c r="DF102" s="259">
        <v>2.7777320842235203E-3</v>
      </c>
      <c r="DG102" s="272"/>
      <c r="DH102" s="260"/>
      <c r="DI102" s="3"/>
      <c r="DJ102" s="3"/>
      <c r="DK102" s="3"/>
      <c r="DL102" s="3"/>
      <c r="DM102" s="3"/>
      <c r="DN102" s="3"/>
      <c r="DO102" s="3"/>
      <c r="DP102" s="3"/>
      <c r="DQ102" s="3"/>
      <c r="DR102" s="260"/>
      <c r="DS102" s="260"/>
      <c r="DT102" s="260"/>
      <c r="DU102" s="260"/>
      <c r="DV102" s="260"/>
      <c r="DW102" s="260"/>
      <c r="DX102" s="260"/>
      <c r="DY102" s="260"/>
      <c r="DZ102" s="260"/>
      <c r="EA102" s="260"/>
      <c r="EB102" s="260"/>
      <c r="EC102" s="260"/>
      <c r="ED102" s="260"/>
      <c r="EE102" s="260"/>
      <c r="EF102" s="260"/>
      <c r="EG102" s="260"/>
      <c r="EH102" s="260"/>
      <c r="EI102" s="260"/>
      <c r="EJ102" s="260"/>
      <c r="EK102" s="260"/>
      <c r="EL102" s="260"/>
      <c r="EM102" s="260"/>
      <c r="EN102" s="260"/>
      <c r="EO102" s="260"/>
      <c r="EP102" s="260"/>
      <c r="EQ102" s="260"/>
      <c r="ER102" s="260"/>
      <c r="ES102" s="260"/>
      <c r="ET102" s="260"/>
      <c r="EU102" s="260"/>
      <c r="EV102" s="260"/>
      <c r="EW102" s="260"/>
      <c r="EX102" s="260"/>
      <c r="EY102" s="260"/>
      <c r="EZ102" s="260"/>
      <c r="FA102" s="260"/>
      <c r="FB102" s="260"/>
      <c r="FC102" s="260"/>
      <c r="FD102" s="260"/>
      <c r="FE102" s="260"/>
      <c r="FF102" s="260"/>
      <c r="FG102" s="260"/>
      <c r="FH102" s="260"/>
      <c r="FI102" s="260"/>
      <c r="FJ102" s="260"/>
      <c r="FK102" s="260"/>
      <c r="FL102" s="260"/>
      <c r="FM102" s="260"/>
      <c r="FN102" s="260"/>
      <c r="FO102" s="260"/>
    </row>
    <row r="103" spans="1:171" ht="19.899999999999999" customHeight="1">
      <c r="A103" s="261" t="s">
        <v>117</v>
      </c>
      <c r="B103" s="262" t="s">
        <v>116</v>
      </c>
      <c r="C103" s="263">
        <v>2.6646507186059621E-4</v>
      </c>
      <c r="D103" s="258">
        <v>1.2329433810952752E-4</v>
      </c>
      <c r="E103" s="258">
        <v>2.5612039320568289E-4</v>
      </c>
      <c r="F103" s="258">
        <v>2.8280066922514236E-4</v>
      </c>
      <c r="G103" s="258">
        <v>3.2822471971466374E-4</v>
      </c>
      <c r="H103" s="258">
        <v>0</v>
      </c>
      <c r="I103" s="258">
        <v>4.2739178593940985E-4</v>
      </c>
      <c r="J103" s="258">
        <v>9.0025400763876101E-4</v>
      </c>
      <c r="K103" s="258">
        <v>5.5258882361641608E-3</v>
      </c>
      <c r="L103" s="258">
        <v>1.5634793320754633E-4</v>
      </c>
      <c r="M103" s="258">
        <v>0</v>
      </c>
      <c r="N103" s="258">
        <v>3.4755709118091944E-4</v>
      </c>
      <c r="O103" s="258">
        <v>8.7234853840548676E-4</v>
      </c>
      <c r="P103" s="258">
        <v>3.0865798806981449E-4</v>
      </c>
      <c r="Q103" s="258">
        <v>9.9315854037305084E-4</v>
      </c>
      <c r="R103" s="258">
        <v>4.1103386890493449E-4</v>
      </c>
      <c r="S103" s="258">
        <v>6.2991356277039817E-4</v>
      </c>
      <c r="T103" s="258">
        <v>3.3890935895463081E-4</v>
      </c>
      <c r="U103" s="258">
        <v>6.0793329624901269E-4</v>
      </c>
      <c r="V103" s="258">
        <v>7.7415685214344307E-4</v>
      </c>
      <c r="W103" s="258">
        <v>1.2030998233950031E-4</v>
      </c>
      <c r="X103" s="258">
        <v>3.8000903913744123E-4</v>
      </c>
      <c r="Y103" s="258">
        <v>2.8396289117322464E-4</v>
      </c>
      <c r="Z103" s="258">
        <v>5.1537298087605339E-4</v>
      </c>
      <c r="AA103" s="258">
        <v>6.9217278464399953E-3</v>
      </c>
      <c r="AB103" s="258">
        <v>5.6636529232160079E-3</v>
      </c>
      <c r="AC103" s="258">
        <v>6.0998966336966434E-5</v>
      </c>
      <c r="AD103" s="258">
        <v>1.2894980903058648E-4</v>
      </c>
      <c r="AE103" s="258">
        <v>7.7227792949169458E-4</v>
      </c>
      <c r="AF103" s="258">
        <v>7.7662298622525395E-4</v>
      </c>
      <c r="AG103" s="258">
        <v>4.4208112914426536E-4</v>
      </c>
      <c r="AH103" s="258">
        <v>4.762855742105397E-4</v>
      </c>
      <c r="AI103" s="258">
        <v>3.3399091246532264E-4</v>
      </c>
      <c r="AJ103" s="258">
        <v>7.1738286363467346E-4</v>
      </c>
      <c r="AK103" s="258">
        <v>7.7039929228579394E-4</v>
      </c>
      <c r="AL103" s="258">
        <v>1.697884855558615E-4</v>
      </c>
      <c r="AM103" s="258">
        <v>2.3283532300288169E-4</v>
      </c>
      <c r="AN103" s="258">
        <v>3.2843269135720985E-4</v>
      </c>
      <c r="AO103" s="258">
        <v>2.3388954616251176E-4</v>
      </c>
      <c r="AP103" s="258">
        <v>1.2752252676627153E-4</v>
      </c>
      <c r="AQ103" s="258">
        <v>2.8625678407094671E-4</v>
      </c>
      <c r="AR103" s="258">
        <v>3.6527211233870906E-4</v>
      </c>
      <c r="AS103" s="258">
        <v>3.8140679353331289E-4</v>
      </c>
      <c r="AT103" s="258">
        <v>5.4162611922809964E-4</v>
      </c>
      <c r="AU103" s="258">
        <v>4.3143169994869527E-4</v>
      </c>
      <c r="AV103" s="258">
        <v>8.28183784067709E-4</v>
      </c>
      <c r="AW103" s="258">
        <v>5.6784978095331183E-4</v>
      </c>
      <c r="AX103" s="258">
        <v>3.9907281048857365E-4</v>
      </c>
      <c r="AY103" s="258">
        <v>6.1163892050339244E-4</v>
      </c>
      <c r="AZ103" s="258">
        <v>1.1175117109760281E-3</v>
      </c>
      <c r="BA103" s="258">
        <v>4.7700859169524321E-4</v>
      </c>
      <c r="BB103" s="258">
        <v>8.1025007304052598E-4</v>
      </c>
      <c r="BC103" s="258">
        <v>7.648488284971133E-4</v>
      </c>
      <c r="BD103" s="258">
        <v>8.9143061388686779E-4</v>
      </c>
      <c r="BE103" s="258">
        <v>1.0054518556046918E-3</v>
      </c>
      <c r="BF103" s="258">
        <v>1.051579364570324E-3</v>
      </c>
      <c r="BG103" s="258">
        <v>7.0856815399989023E-4</v>
      </c>
      <c r="BH103" s="258">
        <v>3.3063747693975673E-4</v>
      </c>
      <c r="BI103" s="258">
        <v>3.5023350963181237E-4</v>
      </c>
      <c r="BJ103" s="258">
        <v>1.5519470431754193E-3</v>
      </c>
      <c r="BK103" s="258">
        <v>3.5245759549565174E-4</v>
      </c>
      <c r="BL103" s="258">
        <v>6.4191074496197989E-4</v>
      </c>
      <c r="BM103" s="258">
        <v>2.8430139190279476E-4</v>
      </c>
      <c r="BN103" s="258">
        <v>5.1935782079167326E-4</v>
      </c>
      <c r="BO103" s="258">
        <v>4.1532768884978592E-4</v>
      </c>
      <c r="BP103" s="258">
        <v>5.4599916610069649E-4</v>
      </c>
      <c r="BQ103" s="258">
        <v>1.7830351577119677E-3</v>
      </c>
      <c r="BR103" s="258">
        <v>1.456570896647308E-3</v>
      </c>
      <c r="BS103" s="258">
        <v>5.3628519318102397E-4</v>
      </c>
      <c r="BT103" s="258">
        <v>1.5748631085791547E-3</v>
      </c>
      <c r="BU103" s="258">
        <v>3.993531918791959E-3</v>
      </c>
      <c r="BV103" s="258">
        <v>2.9630741441913598E-3</v>
      </c>
      <c r="BW103" s="258">
        <v>2.6525715586796835E-3</v>
      </c>
      <c r="BX103" s="258">
        <v>2.2899521372516583E-4</v>
      </c>
      <c r="BY103" s="258">
        <v>8.3273259686902348E-4</v>
      </c>
      <c r="BZ103" s="258">
        <v>5.6804440633041156E-4</v>
      </c>
      <c r="CA103" s="258">
        <v>7.0039384670925913E-4</v>
      </c>
      <c r="CB103" s="258">
        <v>3.8585228457533189E-4</v>
      </c>
      <c r="CC103" s="258">
        <v>0</v>
      </c>
      <c r="CD103" s="258">
        <v>8.6571794271994703E-4</v>
      </c>
      <c r="CE103" s="258">
        <v>7.1208027567747642E-4</v>
      </c>
      <c r="CF103" s="258">
        <v>1.2221688280516911E-3</v>
      </c>
      <c r="CG103" s="258">
        <v>2.3889396416613455E-4</v>
      </c>
      <c r="CH103" s="258">
        <v>3.5757271673151217E-3</v>
      </c>
      <c r="CI103" s="258">
        <v>2.1377777099915287E-3</v>
      </c>
      <c r="CJ103" s="258">
        <v>1.8521318987819962E-3</v>
      </c>
      <c r="CK103" s="258">
        <v>3.9114854513115915E-3</v>
      </c>
      <c r="CL103" s="258">
        <v>4.1893711828656565E-3</v>
      </c>
      <c r="CM103" s="258">
        <v>4.6986780612110195E-4</v>
      </c>
      <c r="CN103" s="258">
        <v>8.0169554042875486E-4</v>
      </c>
      <c r="CO103" s="258">
        <v>8.1146832957645779E-4</v>
      </c>
      <c r="CP103" s="258">
        <v>5.9791576392581396E-4</v>
      </c>
      <c r="CQ103" s="258">
        <v>7.9366661582956502E-4</v>
      </c>
      <c r="CR103" s="258">
        <v>3.7220474245344579E-4</v>
      </c>
      <c r="CS103" s="258">
        <v>4.0720127644848655E-4</v>
      </c>
      <c r="CT103" s="258">
        <v>8.8892995443664593E-4</v>
      </c>
      <c r="CU103" s="258">
        <v>1.6155513644357726E-3</v>
      </c>
      <c r="CV103" s="258">
        <v>1.0006254541511368</v>
      </c>
      <c r="CW103" s="258">
        <v>4.6008155676696005E-4</v>
      </c>
      <c r="CX103" s="258">
        <v>2.710243616183312E-3</v>
      </c>
      <c r="CY103" s="258">
        <v>8.81990804179739E-4</v>
      </c>
      <c r="CZ103" s="258">
        <v>1.5593893001927157E-3</v>
      </c>
      <c r="DA103" s="258">
        <v>2.1107314328952334E-3</v>
      </c>
      <c r="DB103" s="258">
        <v>1.4655312744565046E-3</v>
      </c>
      <c r="DC103" s="258">
        <v>6.4050406409405208E-4</v>
      </c>
      <c r="DD103" s="258">
        <v>1.3198065436089387E-3</v>
      </c>
      <c r="DE103" s="258">
        <v>3.3254766942544269E-4</v>
      </c>
      <c r="DF103" s="259">
        <v>6.878727200757465E-4</v>
      </c>
      <c r="DG103" s="272"/>
      <c r="DH103" s="260"/>
      <c r="DI103" s="3"/>
      <c r="DJ103" s="3"/>
      <c r="DK103" s="3"/>
      <c r="DL103" s="3"/>
      <c r="DM103" s="3"/>
      <c r="DN103" s="3"/>
      <c r="DO103" s="3"/>
      <c r="DP103" s="3"/>
      <c r="DQ103" s="3"/>
      <c r="DR103" s="260"/>
      <c r="DS103" s="260"/>
      <c r="DT103" s="260"/>
      <c r="DU103" s="260"/>
      <c r="DV103" s="260"/>
      <c r="DW103" s="260"/>
      <c r="DX103" s="260"/>
      <c r="DY103" s="260"/>
      <c r="DZ103" s="260"/>
      <c r="EA103" s="260"/>
      <c r="EB103" s="260"/>
      <c r="EC103" s="260"/>
      <c r="ED103" s="260"/>
      <c r="EE103" s="260"/>
      <c r="EF103" s="260"/>
      <c r="EG103" s="260"/>
      <c r="EH103" s="260"/>
      <c r="EI103" s="260"/>
      <c r="EJ103" s="260"/>
      <c r="EK103" s="260"/>
      <c r="EL103" s="260"/>
      <c r="EM103" s="260"/>
      <c r="EN103" s="260"/>
      <c r="EO103" s="260"/>
      <c r="EP103" s="260"/>
      <c r="EQ103" s="260"/>
      <c r="ER103" s="260"/>
      <c r="ES103" s="260"/>
      <c r="ET103" s="260"/>
      <c r="EU103" s="260"/>
      <c r="EV103" s="260"/>
      <c r="EW103" s="260"/>
      <c r="EX103" s="260"/>
      <c r="EY103" s="260"/>
      <c r="EZ103" s="260"/>
      <c r="FA103" s="260"/>
      <c r="FB103" s="260"/>
      <c r="FC103" s="260"/>
      <c r="FD103" s="260"/>
      <c r="FE103" s="260"/>
      <c r="FF103" s="260"/>
      <c r="FG103" s="260"/>
      <c r="FH103" s="260"/>
      <c r="FI103" s="260"/>
      <c r="FJ103" s="260"/>
      <c r="FK103" s="260"/>
      <c r="FL103" s="260"/>
      <c r="FM103" s="260"/>
      <c r="FN103" s="260"/>
      <c r="FO103" s="260"/>
    </row>
    <row r="104" spans="1:171" ht="19.899999999999999" customHeight="1">
      <c r="A104" s="261" t="s">
        <v>115</v>
      </c>
      <c r="B104" s="262" t="s">
        <v>114</v>
      </c>
      <c r="C104" s="263">
        <v>2.8747449490055674E-2</v>
      </c>
      <c r="D104" s="258">
        <v>1.2661190154252964E-2</v>
      </c>
      <c r="E104" s="258">
        <v>6.7571216001384479E-2</v>
      </c>
      <c r="F104" s="258">
        <v>1.096027189987828E-2</v>
      </c>
      <c r="G104" s="258">
        <v>5.8983848828579009E-3</v>
      </c>
      <c r="H104" s="258">
        <v>0</v>
      </c>
      <c r="I104" s="258">
        <v>5.8287177405118504E-2</v>
      </c>
      <c r="J104" s="258">
        <v>7.6432432205171342E-3</v>
      </c>
      <c r="K104" s="258">
        <v>1.0113639008587808E-2</v>
      </c>
      <c r="L104" s="258">
        <v>4.3164273828123776E-3</v>
      </c>
      <c r="M104" s="258">
        <v>0</v>
      </c>
      <c r="N104" s="258">
        <v>1.6603157769359667E-2</v>
      </c>
      <c r="O104" s="258">
        <v>7.1536968581919708E-3</v>
      </c>
      <c r="P104" s="258">
        <v>1.0939709841661198E-2</v>
      </c>
      <c r="Q104" s="258">
        <v>6.2411433074120891E-3</v>
      </c>
      <c r="R104" s="258">
        <v>9.0445392320652653E-3</v>
      </c>
      <c r="S104" s="258">
        <v>6.4900122394047971E-3</v>
      </c>
      <c r="T104" s="258">
        <v>6.4446622260391079E-3</v>
      </c>
      <c r="U104" s="258">
        <v>1.6581526540085861E-2</v>
      </c>
      <c r="V104" s="258">
        <v>2.7212567459758481E-2</v>
      </c>
      <c r="W104" s="258">
        <v>6.7579009365675907E-3</v>
      </c>
      <c r="X104" s="258">
        <v>2.4296592748737401E-2</v>
      </c>
      <c r="Y104" s="258">
        <v>1.0231816638580953E-2</v>
      </c>
      <c r="Z104" s="258">
        <v>9.3107389375988846E-3</v>
      </c>
      <c r="AA104" s="258">
        <v>1.0224940049314098E-2</v>
      </c>
      <c r="AB104" s="258">
        <v>7.3816320604339208E-3</v>
      </c>
      <c r="AC104" s="258">
        <v>2.50257698958249E-3</v>
      </c>
      <c r="AD104" s="258">
        <v>9.7058210294542376E-3</v>
      </c>
      <c r="AE104" s="258">
        <v>9.808453566918637E-3</v>
      </c>
      <c r="AF104" s="258">
        <v>2.2795739062871856E-2</v>
      </c>
      <c r="AG104" s="258">
        <v>7.9285321889652552E-3</v>
      </c>
      <c r="AH104" s="258">
        <v>1.3146541245556772E-2</v>
      </c>
      <c r="AI104" s="258">
        <v>2.749366721217775E-2</v>
      </c>
      <c r="AJ104" s="258">
        <v>1.0559449801570335E-2</v>
      </c>
      <c r="AK104" s="258">
        <v>2.3610066322237118E-2</v>
      </c>
      <c r="AL104" s="258">
        <v>8.2461737536767762E-3</v>
      </c>
      <c r="AM104" s="258">
        <v>1.1612224783994622E-2</v>
      </c>
      <c r="AN104" s="258">
        <v>1.6372974431420075E-2</v>
      </c>
      <c r="AO104" s="258">
        <v>6.3200451099984182E-3</v>
      </c>
      <c r="AP104" s="258">
        <v>5.581036190887281E-3</v>
      </c>
      <c r="AQ104" s="258">
        <v>8.0540548660164701E-3</v>
      </c>
      <c r="AR104" s="258">
        <v>1.1526321429804932E-2</v>
      </c>
      <c r="AS104" s="258">
        <v>1.0417702885201269E-2</v>
      </c>
      <c r="AT104" s="258">
        <v>8.4645282619377083E-3</v>
      </c>
      <c r="AU104" s="258">
        <v>9.2974077100368303E-3</v>
      </c>
      <c r="AV104" s="258">
        <v>9.414218556651234E-3</v>
      </c>
      <c r="AW104" s="258">
        <v>1.158933293212051E-2</v>
      </c>
      <c r="AX104" s="258">
        <v>1.1108839009722817E-2</v>
      </c>
      <c r="AY104" s="258">
        <v>8.5757006267904116E-3</v>
      </c>
      <c r="AZ104" s="258">
        <v>4.4485919375607495E-3</v>
      </c>
      <c r="BA104" s="258">
        <v>7.7885776862303786E-3</v>
      </c>
      <c r="BB104" s="258">
        <v>7.3714314927693873E-3</v>
      </c>
      <c r="BC104" s="258">
        <v>5.1993104295697959E-3</v>
      </c>
      <c r="BD104" s="258">
        <v>7.0222395394576769E-3</v>
      </c>
      <c r="BE104" s="258">
        <v>4.9910923213012971E-3</v>
      </c>
      <c r="BF104" s="258">
        <v>5.4372199482180666E-3</v>
      </c>
      <c r="BG104" s="258">
        <v>7.3372181079503444E-3</v>
      </c>
      <c r="BH104" s="258">
        <v>4.5332175424229806E-3</v>
      </c>
      <c r="BI104" s="258">
        <v>5.4474595910945804E-3</v>
      </c>
      <c r="BJ104" s="258">
        <v>1.0406391006655386E-2</v>
      </c>
      <c r="BK104" s="258">
        <v>1.9384298141963796E-2</v>
      </c>
      <c r="BL104" s="258">
        <v>1.0147364224357891E-2</v>
      </c>
      <c r="BM104" s="258">
        <v>1.3623329981528596E-2</v>
      </c>
      <c r="BN104" s="258">
        <v>1.5591944031161983E-2</v>
      </c>
      <c r="BO104" s="258">
        <v>1.4645124990048058E-2</v>
      </c>
      <c r="BP104" s="258">
        <v>3.0749637268780747E-2</v>
      </c>
      <c r="BQ104" s="258">
        <v>7.5634827433596879E-3</v>
      </c>
      <c r="BR104" s="258">
        <v>3.1190835492123304E-2</v>
      </c>
      <c r="BS104" s="258">
        <v>2.9821815929152885E-2</v>
      </c>
      <c r="BT104" s="258">
        <v>8.181595117922694E-3</v>
      </c>
      <c r="BU104" s="258">
        <v>6.9172331051276879E-3</v>
      </c>
      <c r="BV104" s="258">
        <v>4.5531314934930973E-3</v>
      </c>
      <c r="BW104" s="258">
        <v>3.7171603925540957E-3</v>
      </c>
      <c r="BX104" s="258">
        <v>7.4152486935162099E-4</v>
      </c>
      <c r="BY104" s="258">
        <v>6.3453226502153889E-3</v>
      </c>
      <c r="BZ104" s="258">
        <v>3.1844341436065349E-2</v>
      </c>
      <c r="CA104" s="258">
        <v>0.19244449806878305</v>
      </c>
      <c r="CB104" s="258">
        <v>2.7299717952374938E-3</v>
      </c>
      <c r="CC104" s="258">
        <v>0</v>
      </c>
      <c r="CD104" s="258">
        <v>1.1535773972986654E-2</v>
      </c>
      <c r="CE104" s="258">
        <v>1.1824896893457773E-2</v>
      </c>
      <c r="CF104" s="258">
        <v>1.2180672042564754E-2</v>
      </c>
      <c r="CG104" s="258">
        <v>5.9681220724563666E-3</v>
      </c>
      <c r="CH104" s="258">
        <v>1.3169277839007279E-2</v>
      </c>
      <c r="CI104" s="258">
        <v>1.5372661843945272E-2</v>
      </c>
      <c r="CJ104" s="258">
        <v>1.8207635565228447E-2</v>
      </c>
      <c r="CK104" s="258">
        <v>9.7905946944515845E-3</v>
      </c>
      <c r="CL104" s="258">
        <v>7.6252090398289526E-3</v>
      </c>
      <c r="CM104" s="258">
        <v>1.6624991034303246E-2</v>
      </c>
      <c r="CN104" s="258">
        <v>8.064299122262206E-3</v>
      </c>
      <c r="CO104" s="258">
        <v>1.9148781569086865E-2</v>
      </c>
      <c r="CP104" s="258">
        <v>5.3920984793483341E-3</v>
      </c>
      <c r="CQ104" s="258">
        <v>1.7176598032063575E-2</v>
      </c>
      <c r="CR104" s="258">
        <v>1.1341218044847157E-2</v>
      </c>
      <c r="CS104" s="258">
        <v>6.003334881005149E-3</v>
      </c>
      <c r="CT104" s="258">
        <v>1.0585314111534534E-2</v>
      </c>
      <c r="CU104" s="258">
        <v>9.8279435664094569E-2</v>
      </c>
      <c r="CV104" s="258">
        <v>5.4335337659233611E-3</v>
      </c>
      <c r="CW104" s="258">
        <v>1.0313164599472904</v>
      </c>
      <c r="CX104" s="258">
        <v>8.5695456915272483E-3</v>
      </c>
      <c r="CY104" s="258">
        <v>1.7742168221885929E-2</v>
      </c>
      <c r="CZ104" s="258">
        <v>6.071158373807989E-3</v>
      </c>
      <c r="DA104" s="258">
        <v>1.2207493957426464E-2</v>
      </c>
      <c r="DB104" s="258">
        <v>1.3531841133435375E-2</v>
      </c>
      <c r="DC104" s="258">
        <v>4.6769880520104272E-3</v>
      </c>
      <c r="DD104" s="258">
        <v>7.451001662563953E-3</v>
      </c>
      <c r="DE104" s="258">
        <v>3.0798241831835522E-3</v>
      </c>
      <c r="DF104" s="259">
        <v>5.703373855410295E-3</v>
      </c>
      <c r="DG104" s="272"/>
      <c r="DH104" s="260"/>
      <c r="DI104" s="3"/>
      <c r="DJ104" s="3"/>
      <c r="DK104" s="3"/>
      <c r="DL104" s="3"/>
      <c r="DM104" s="3"/>
      <c r="DN104" s="3"/>
      <c r="DO104" s="3"/>
      <c r="DP104" s="3"/>
      <c r="DQ104" s="3"/>
      <c r="DR104" s="260"/>
      <c r="DS104" s="260"/>
      <c r="DT104" s="260"/>
      <c r="DU104" s="260"/>
      <c r="DV104" s="260"/>
      <c r="DW104" s="260"/>
      <c r="DX104" s="260"/>
      <c r="DY104" s="260"/>
      <c r="DZ104" s="260"/>
      <c r="EA104" s="260"/>
      <c r="EB104" s="260"/>
      <c r="EC104" s="260"/>
      <c r="ED104" s="260"/>
      <c r="EE104" s="260"/>
      <c r="EF104" s="260"/>
      <c r="EG104" s="260"/>
      <c r="EH104" s="260"/>
      <c r="EI104" s="260"/>
      <c r="EJ104" s="260"/>
      <c r="EK104" s="260"/>
      <c r="EL104" s="260"/>
      <c r="EM104" s="260"/>
      <c r="EN104" s="260"/>
      <c r="EO104" s="260"/>
      <c r="EP104" s="260"/>
      <c r="EQ104" s="260"/>
      <c r="ER104" s="260"/>
      <c r="ES104" s="260"/>
      <c r="ET104" s="260"/>
      <c r="EU104" s="260"/>
      <c r="EV104" s="260"/>
      <c r="EW104" s="260"/>
      <c r="EX104" s="260"/>
      <c r="EY104" s="260"/>
      <c r="EZ104" s="260"/>
      <c r="FA104" s="260"/>
      <c r="FB104" s="260"/>
      <c r="FC104" s="260"/>
      <c r="FD104" s="260"/>
      <c r="FE104" s="260"/>
      <c r="FF104" s="260"/>
      <c r="FG104" s="260"/>
      <c r="FH104" s="260"/>
      <c r="FI104" s="260"/>
      <c r="FJ104" s="260"/>
      <c r="FK104" s="260"/>
      <c r="FL104" s="260"/>
      <c r="FM104" s="260"/>
      <c r="FN104" s="260"/>
      <c r="FO104" s="260"/>
    </row>
    <row r="105" spans="1:171" ht="19.899999999999999" customHeight="1">
      <c r="A105" s="261" t="s">
        <v>113</v>
      </c>
      <c r="B105" s="262" t="s">
        <v>112</v>
      </c>
      <c r="C105" s="263">
        <v>8.5021283042576307E-3</v>
      </c>
      <c r="D105" s="258">
        <v>6.0622185388493214E-3</v>
      </c>
      <c r="E105" s="258">
        <v>2.4050030517283827E-2</v>
      </c>
      <c r="F105" s="258">
        <v>6.7691886174591279E-3</v>
      </c>
      <c r="G105" s="258">
        <v>1.3158500178604158E-2</v>
      </c>
      <c r="H105" s="258">
        <v>0</v>
      </c>
      <c r="I105" s="258">
        <v>2.3450381651882821E-2</v>
      </c>
      <c r="J105" s="258">
        <v>2.4901350641769755E-2</v>
      </c>
      <c r="K105" s="258">
        <v>1.7112207197191833E-2</v>
      </c>
      <c r="L105" s="258">
        <v>9.923507319326088E-3</v>
      </c>
      <c r="M105" s="258">
        <v>0</v>
      </c>
      <c r="N105" s="258">
        <v>1.7476973023902054E-2</v>
      </c>
      <c r="O105" s="258">
        <v>3.1643392200833148E-2</v>
      </c>
      <c r="P105" s="258">
        <v>1.2464542723380864E-2</v>
      </c>
      <c r="Q105" s="258">
        <v>3.0361638713199249E-2</v>
      </c>
      <c r="R105" s="258">
        <v>1.5307859786786573E-2</v>
      </c>
      <c r="S105" s="258">
        <v>1.5983623382596814E-2</v>
      </c>
      <c r="T105" s="258">
        <v>2.932226074855426E-2</v>
      </c>
      <c r="U105" s="258">
        <v>1.9673415326888495E-2</v>
      </c>
      <c r="V105" s="258">
        <v>3.2616309481529181E-2</v>
      </c>
      <c r="W105" s="258">
        <v>6.670332658195951E-3</v>
      </c>
      <c r="X105" s="258">
        <v>2.0888147632400787E-2</v>
      </c>
      <c r="Y105" s="258">
        <v>1.5138614934876513E-2</v>
      </c>
      <c r="Z105" s="258">
        <v>1.665682085421338E-2</v>
      </c>
      <c r="AA105" s="258">
        <v>2.3207229075977668E-2</v>
      </c>
      <c r="AB105" s="258">
        <v>2.1015791152132677E-2</v>
      </c>
      <c r="AC105" s="258">
        <v>3.8598777001500693E-3</v>
      </c>
      <c r="AD105" s="258">
        <v>8.7036775642451783E-3</v>
      </c>
      <c r="AE105" s="258">
        <v>2.7755353505752527E-2</v>
      </c>
      <c r="AF105" s="258">
        <v>3.3940689758397861E-2</v>
      </c>
      <c r="AG105" s="258">
        <v>2.0797900026637998E-2</v>
      </c>
      <c r="AH105" s="258">
        <v>4.6332867773312587E-2</v>
      </c>
      <c r="AI105" s="258">
        <v>4.7435481900973048E-2</v>
      </c>
      <c r="AJ105" s="258">
        <v>1.5957755017047871E-2</v>
      </c>
      <c r="AK105" s="258">
        <v>4.3361202739891108E-2</v>
      </c>
      <c r="AL105" s="258">
        <v>8.3810667185549009E-3</v>
      </c>
      <c r="AM105" s="258">
        <v>1.0824557494286246E-2</v>
      </c>
      <c r="AN105" s="258">
        <v>2.4725329820363653E-2</v>
      </c>
      <c r="AO105" s="258">
        <v>1.4616948383414602E-2</v>
      </c>
      <c r="AP105" s="258">
        <v>7.7786839491273052E-3</v>
      </c>
      <c r="AQ105" s="258">
        <v>1.5184799111992796E-2</v>
      </c>
      <c r="AR105" s="258">
        <v>1.752096947400256E-2</v>
      </c>
      <c r="AS105" s="258">
        <v>2.0652770822315238E-2</v>
      </c>
      <c r="AT105" s="258">
        <v>2.5636931971664015E-2</v>
      </c>
      <c r="AU105" s="258">
        <v>2.5605343977915217E-2</v>
      </c>
      <c r="AV105" s="258">
        <v>2.9621804069389069E-2</v>
      </c>
      <c r="AW105" s="258">
        <v>3.3824913425854919E-2</v>
      </c>
      <c r="AX105" s="258">
        <v>3.3217277258586572E-2</v>
      </c>
      <c r="AY105" s="258">
        <v>3.0424569199631182E-2</v>
      </c>
      <c r="AZ105" s="258">
        <v>2.2591739060637744E-2</v>
      </c>
      <c r="BA105" s="258">
        <v>2.5095937133895931E-2</v>
      </c>
      <c r="BB105" s="258">
        <v>2.4595265689153802E-2</v>
      </c>
      <c r="BC105" s="258">
        <v>2.9740396169606005E-2</v>
      </c>
      <c r="BD105" s="258">
        <v>3.0619005128274663E-2</v>
      </c>
      <c r="BE105" s="258">
        <v>1.8556476609762677E-2</v>
      </c>
      <c r="BF105" s="258">
        <v>1.7760212722505237E-2</v>
      </c>
      <c r="BG105" s="258">
        <v>2.3812046834038626E-2</v>
      </c>
      <c r="BH105" s="258">
        <v>1.4323072231695331E-2</v>
      </c>
      <c r="BI105" s="258">
        <v>2.0330135085020885E-2</v>
      </c>
      <c r="BJ105" s="258">
        <v>1.8736390218442919E-2</v>
      </c>
      <c r="BK105" s="258">
        <v>3.4414140492501334E-2</v>
      </c>
      <c r="BL105" s="258">
        <v>6.817026286638557E-2</v>
      </c>
      <c r="BM105" s="258">
        <v>3.29744189737513E-2</v>
      </c>
      <c r="BN105" s="258">
        <v>0.1074963598738215</v>
      </c>
      <c r="BO105" s="258">
        <v>5.3746140266341232E-2</v>
      </c>
      <c r="BP105" s="258">
        <v>3.841478800050134E-2</v>
      </c>
      <c r="BQ105" s="258">
        <v>3.8894590799609968E-2</v>
      </c>
      <c r="BR105" s="258">
        <v>0.11662746157579776</v>
      </c>
      <c r="BS105" s="258">
        <v>5.7229637915765914E-2</v>
      </c>
      <c r="BT105" s="258">
        <v>5.5667145846945064E-2</v>
      </c>
      <c r="BU105" s="258">
        <v>7.9334744861586801E-2</v>
      </c>
      <c r="BV105" s="258">
        <v>4.8810080237379976E-2</v>
      </c>
      <c r="BW105" s="258">
        <v>4.3716204229992402E-2</v>
      </c>
      <c r="BX105" s="258">
        <v>5.9003593042707709E-3</v>
      </c>
      <c r="BY105" s="258">
        <v>3.4735399343024588E-2</v>
      </c>
      <c r="BZ105" s="258">
        <v>2.391327843794969E-2</v>
      </c>
      <c r="CA105" s="258">
        <v>3.6486343653268694E-2</v>
      </c>
      <c r="CB105" s="258">
        <v>1.6143001159467957E-2</v>
      </c>
      <c r="CC105" s="258">
        <v>0</v>
      </c>
      <c r="CD105" s="258">
        <v>6.2326588333215929E-2</v>
      </c>
      <c r="CE105" s="258">
        <v>0.1196821899522069</v>
      </c>
      <c r="CF105" s="258">
        <v>0.11075962031006119</v>
      </c>
      <c r="CG105" s="258">
        <v>1.6090136068262876E-2</v>
      </c>
      <c r="CH105" s="258">
        <v>0.12725374095808123</v>
      </c>
      <c r="CI105" s="258">
        <v>9.9740477743782474E-2</v>
      </c>
      <c r="CJ105" s="258">
        <v>0.10885549316094292</v>
      </c>
      <c r="CK105" s="258">
        <v>0.14391366066237293</v>
      </c>
      <c r="CL105" s="258">
        <v>4.6738041643036174E-2</v>
      </c>
      <c r="CM105" s="258">
        <v>6.6835591686638413E-2</v>
      </c>
      <c r="CN105" s="258">
        <v>4.5665166049861455E-2</v>
      </c>
      <c r="CO105" s="258">
        <v>0.11644405782990175</v>
      </c>
      <c r="CP105" s="258">
        <v>3.1895717139218294E-2</v>
      </c>
      <c r="CQ105" s="258">
        <v>7.2862888343560445E-2</v>
      </c>
      <c r="CR105" s="258">
        <v>4.2950425648572495E-2</v>
      </c>
      <c r="CS105" s="258">
        <v>2.8606350688095607E-2</v>
      </c>
      <c r="CT105" s="258">
        <v>5.7986195661575313E-2</v>
      </c>
      <c r="CU105" s="258">
        <v>7.1927068319890181E-2</v>
      </c>
      <c r="CV105" s="258">
        <v>5.0416883968130828E-2</v>
      </c>
      <c r="CW105" s="258">
        <v>4.3456799686788367E-2</v>
      </c>
      <c r="CX105" s="258">
        <v>1.1563326229206272</v>
      </c>
      <c r="CY105" s="258">
        <v>4.2062229586345451E-2</v>
      </c>
      <c r="CZ105" s="258">
        <v>2.4353533548766147E-2</v>
      </c>
      <c r="DA105" s="258">
        <v>3.9959865530851617E-2</v>
      </c>
      <c r="DB105" s="258">
        <v>3.3793542954639481E-2</v>
      </c>
      <c r="DC105" s="258">
        <v>1.8439337034013174E-2</v>
      </c>
      <c r="DD105" s="258">
        <v>2.0216515863716013E-2</v>
      </c>
      <c r="DE105" s="258">
        <v>1.0885555233762563E-2</v>
      </c>
      <c r="DF105" s="259">
        <v>3.4728840021587395E-2</v>
      </c>
      <c r="DG105" s="272"/>
      <c r="DH105" s="260"/>
      <c r="DI105" s="3"/>
      <c r="DJ105" s="3"/>
      <c r="DK105" s="3"/>
      <c r="DL105" s="3"/>
      <c r="DM105" s="3"/>
      <c r="DN105" s="3"/>
      <c r="DO105" s="3"/>
      <c r="DP105" s="3"/>
      <c r="DQ105" s="3"/>
      <c r="DR105" s="260"/>
      <c r="DS105" s="260"/>
      <c r="DT105" s="260"/>
      <c r="DU105" s="260"/>
      <c r="DV105" s="260"/>
      <c r="DW105" s="260"/>
      <c r="DX105" s="260"/>
      <c r="DY105" s="260"/>
      <c r="DZ105" s="260"/>
      <c r="EA105" s="260"/>
      <c r="EB105" s="260"/>
      <c r="EC105" s="260"/>
      <c r="ED105" s="260"/>
      <c r="EE105" s="260"/>
      <c r="EF105" s="260"/>
      <c r="EG105" s="260"/>
      <c r="EH105" s="260"/>
      <c r="EI105" s="260"/>
      <c r="EJ105" s="260"/>
      <c r="EK105" s="260"/>
      <c r="EL105" s="260"/>
      <c r="EM105" s="260"/>
      <c r="EN105" s="260"/>
      <c r="EO105" s="260"/>
      <c r="EP105" s="260"/>
      <c r="EQ105" s="260"/>
      <c r="ER105" s="260"/>
      <c r="ES105" s="260"/>
      <c r="ET105" s="260"/>
      <c r="EU105" s="260"/>
      <c r="EV105" s="260"/>
      <c r="EW105" s="260"/>
      <c r="EX105" s="260"/>
      <c r="EY105" s="260"/>
      <c r="EZ105" s="260"/>
      <c r="FA105" s="260"/>
      <c r="FB105" s="260"/>
      <c r="FC105" s="260"/>
      <c r="FD105" s="260"/>
      <c r="FE105" s="260"/>
      <c r="FF105" s="260"/>
      <c r="FG105" s="260"/>
      <c r="FH105" s="260"/>
      <c r="FI105" s="260"/>
      <c r="FJ105" s="260"/>
      <c r="FK105" s="260"/>
      <c r="FL105" s="260"/>
      <c r="FM105" s="260"/>
      <c r="FN105" s="260"/>
      <c r="FO105" s="260"/>
    </row>
    <row r="106" spans="1:171" ht="19.899999999999999" customHeight="1">
      <c r="A106" s="261" t="s">
        <v>105</v>
      </c>
      <c r="B106" s="262" t="s">
        <v>104</v>
      </c>
      <c r="C106" s="263">
        <v>0</v>
      </c>
      <c r="D106" s="258">
        <v>0</v>
      </c>
      <c r="E106" s="258">
        <v>0</v>
      </c>
      <c r="F106" s="258">
        <v>0</v>
      </c>
      <c r="G106" s="258">
        <v>0</v>
      </c>
      <c r="H106" s="258">
        <v>0</v>
      </c>
      <c r="I106" s="258">
        <v>0</v>
      </c>
      <c r="J106" s="258">
        <v>0</v>
      </c>
      <c r="K106" s="258">
        <v>0</v>
      </c>
      <c r="L106" s="258">
        <v>0</v>
      </c>
      <c r="M106" s="258">
        <v>0</v>
      </c>
      <c r="N106" s="258">
        <v>0</v>
      </c>
      <c r="O106" s="258">
        <v>0</v>
      </c>
      <c r="P106" s="258">
        <v>0</v>
      </c>
      <c r="Q106" s="258">
        <v>0</v>
      </c>
      <c r="R106" s="258">
        <v>0</v>
      </c>
      <c r="S106" s="258">
        <v>0</v>
      </c>
      <c r="T106" s="258">
        <v>0</v>
      </c>
      <c r="U106" s="258">
        <v>0</v>
      </c>
      <c r="V106" s="258">
        <v>0</v>
      </c>
      <c r="W106" s="258">
        <v>0</v>
      </c>
      <c r="X106" s="258">
        <v>0</v>
      </c>
      <c r="Y106" s="258">
        <v>0</v>
      </c>
      <c r="Z106" s="258">
        <v>0</v>
      </c>
      <c r="AA106" s="258">
        <v>0</v>
      </c>
      <c r="AB106" s="258">
        <v>0</v>
      </c>
      <c r="AC106" s="258">
        <v>0</v>
      </c>
      <c r="AD106" s="258">
        <v>0</v>
      </c>
      <c r="AE106" s="258">
        <v>0</v>
      </c>
      <c r="AF106" s="258">
        <v>0</v>
      </c>
      <c r="AG106" s="258">
        <v>0</v>
      </c>
      <c r="AH106" s="258">
        <v>0</v>
      </c>
      <c r="AI106" s="258">
        <v>0</v>
      </c>
      <c r="AJ106" s="258">
        <v>0</v>
      </c>
      <c r="AK106" s="258">
        <v>0</v>
      </c>
      <c r="AL106" s="258">
        <v>0</v>
      </c>
      <c r="AM106" s="258">
        <v>0</v>
      </c>
      <c r="AN106" s="258">
        <v>0</v>
      </c>
      <c r="AO106" s="258">
        <v>0</v>
      </c>
      <c r="AP106" s="258">
        <v>0</v>
      </c>
      <c r="AQ106" s="258">
        <v>0</v>
      </c>
      <c r="AR106" s="258">
        <v>0</v>
      </c>
      <c r="AS106" s="258">
        <v>0</v>
      </c>
      <c r="AT106" s="258">
        <v>0</v>
      </c>
      <c r="AU106" s="258">
        <v>0</v>
      </c>
      <c r="AV106" s="258">
        <v>0</v>
      </c>
      <c r="AW106" s="258">
        <v>0</v>
      </c>
      <c r="AX106" s="258">
        <v>0</v>
      </c>
      <c r="AY106" s="258">
        <v>0</v>
      </c>
      <c r="AZ106" s="258">
        <v>0</v>
      </c>
      <c r="BA106" s="258">
        <v>0</v>
      </c>
      <c r="BB106" s="258">
        <v>0</v>
      </c>
      <c r="BC106" s="258">
        <v>0</v>
      </c>
      <c r="BD106" s="258">
        <v>0</v>
      </c>
      <c r="BE106" s="258">
        <v>0</v>
      </c>
      <c r="BF106" s="258">
        <v>0</v>
      </c>
      <c r="BG106" s="258">
        <v>0</v>
      </c>
      <c r="BH106" s="258">
        <v>0</v>
      </c>
      <c r="BI106" s="258">
        <v>0</v>
      </c>
      <c r="BJ106" s="258">
        <v>0</v>
      </c>
      <c r="BK106" s="258">
        <v>0</v>
      </c>
      <c r="BL106" s="258">
        <v>0</v>
      </c>
      <c r="BM106" s="258">
        <v>0</v>
      </c>
      <c r="BN106" s="258">
        <v>0</v>
      </c>
      <c r="BO106" s="258">
        <v>0</v>
      </c>
      <c r="BP106" s="258">
        <v>0</v>
      </c>
      <c r="BQ106" s="258">
        <v>0</v>
      </c>
      <c r="BR106" s="258">
        <v>0</v>
      </c>
      <c r="BS106" s="258">
        <v>0</v>
      </c>
      <c r="BT106" s="258">
        <v>0</v>
      </c>
      <c r="BU106" s="258">
        <v>0</v>
      </c>
      <c r="BV106" s="258">
        <v>0</v>
      </c>
      <c r="BW106" s="258">
        <v>0</v>
      </c>
      <c r="BX106" s="258">
        <v>0</v>
      </c>
      <c r="BY106" s="258">
        <v>0</v>
      </c>
      <c r="BZ106" s="258">
        <v>0</v>
      </c>
      <c r="CA106" s="258">
        <v>0</v>
      </c>
      <c r="CB106" s="258">
        <v>0</v>
      </c>
      <c r="CC106" s="258">
        <v>0</v>
      </c>
      <c r="CD106" s="258">
        <v>0</v>
      </c>
      <c r="CE106" s="258">
        <v>0</v>
      </c>
      <c r="CF106" s="258">
        <v>0</v>
      </c>
      <c r="CG106" s="258">
        <v>0</v>
      </c>
      <c r="CH106" s="258">
        <v>0</v>
      </c>
      <c r="CI106" s="258">
        <v>0</v>
      </c>
      <c r="CJ106" s="258">
        <v>0</v>
      </c>
      <c r="CK106" s="258">
        <v>0</v>
      </c>
      <c r="CL106" s="258">
        <v>0</v>
      </c>
      <c r="CM106" s="258">
        <v>0</v>
      </c>
      <c r="CN106" s="258">
        <v>0</v>
      </c>
      <c r="CO106" s="258">
        <v>0</v>
      </c>
      <c r="CP106" s="258">
        <v>0</v>
      </c>
      <c r="CQ106" s="258">
        <v>0</v>
      </c>
      <c r="CR106" s="258">
        <v>0</v>
      </c>
      <c r="CS106" s="258">
        <v>0</v>
      </c>
      <c r="CT106" s="258">
        <v>0</v>
      </c>
      <c r="CU106" s="258">
        <v>0</v>
      </c>
      <c r="CV106" s="258">
        <v>0</v>
      </c>
      <c r="CW106" s="258">
        <v>0</v>
      </c>
      <c r="CX106" s="258">
        <v>0</v>
      </c>
      <c r="CY106" s="258">
        <v>1.000163032905675</v>
      </c>
      <c r="CZ106" s="258">
        <v>0</v>
      </c>
      <c r="DA106" s="258">
        <v>0</v>
      </c>
      <c r="DB106" s="258">
        <v>0</v>
      </c>
      <c r="DC106" s="258">
        <v>0</v>
      </c>
      <c r="DD106" s="258">
        <v>0</v>
      </c>
      <c r="DE106" s="258">
        <v>0</v>
      </c>
      <c r="DF106" s="259">
        <v>0</v>
      </c>
      <c r="DG106" s="272"/>
      <c r="DH106" s="260"/>
      <c r="DI106" s="3"/>
      <c r="DJ106" s="3"/>
      <c r="DK106" s="3"/>
      <c r="DL106" s="3"/>
      <c r="DM106" s="3"/>
      <c r="DN106" s="3"/>
      <c r="DO106" s="3"/>
      <c r="DP106" s="3"/>
      <c r="DQ106" s="3"/>
      <c r="DR106" s="260"/>
      <c r="DS106" s="260"/>
      <c r="DT106" s="260"/>
      <c r="DU106" s="260"/>
      <c r="DV106" s="260"/>
      <c r="DW106" s="260"/>
      <c r="DX106" s="260"/>
      <c r="DY106" s="260"/>
      <c r="DZ106" s="260"/>
      <c r="EA106" s="260"/>
      <c r="EB106" s="260"/>
      <c r="EC106" s="260"/>
      <c r="ED106" s="260"/>
      <c r="EE106" s="260"/>
      <c r="EF106" s="260"/>
      <c r="EG106" s="260"/>
      <c r="EH106" s="260"/>
      <c r="EI106" s="260"/>
      <c r="EJ106" s="260"/>
      <c r="EK106" s="260"/>
      <c r="EL106" s="260"/>
      <c r="EM106" s="260"/>
      <c r="EN106" s="260"/>
      <c r="EO106" s="260"/>
      <c r="EP106" s="260"/>
      <c r="EQ106" s="260"/>
      <c r="ER106" s="260"/>
      <c r="ES106" s="260"/>
      <c r="ET106" s="260"/>
      <c r="EU106" s="260"/>
      <c r="EV106" s="260"/>
      <c r="EW106" s="260"/>
      <c r="EX106" s="260"/>
      <c r="EY106" s="260"/>
      <c r="EZ106" s="260"/>
      <c r="FA106" s="260"/>
      <c r="FB106" s="260"/>
      <c r="FC106" s="260"/>
      <c r="FD106" s="260"/>
      <c r="FE106" s="260"/>
      <c r="FF106" s="260"/>
      <c r="FG106" s="260"/>
      <c r="FH106" s="260"/>
      <c r="FI106" s="260"/>
      <c r="FJ106" s="260"/>
      <c r="FK106" s="260"/>
      <c r="FL106" s="260"/>
      <c r="FM106" s="260"/>
      <c r="FN106" s="260"/>
      <c r="FO106" s="260"/>
    </row>
    <row r="107" spans="1:171" ht="19.899999999999999" customHeight="1">
      <c r="A107" s="261" t="s">
        <v>103</v>
      </c>
      <c r="B107" s="262" t="s">
        <v>102</v>
      </c>
      <c r="C107" s="263">
        <v>7.8560931961058791E-7</v>
      </c>
      <c r="D107" s="258">
        <v>4.4390369861860231E-7</v>
      </c>
      <c r="E107" s="258">
        <v>8.1786835516307864E-7</v>
      </c>
      <c r="F107" s="258">
        <v>5.5243834816577123E-6</v>
      </c>
      <c r="G107" s="258">
        <v>6.158026244239963E-7</v>
      </c>
      <c r="H107" s="258">
        <v>0</v>
      </c>
      <c r="I107" s="258">
        <v>1.4947993361301968E-6</v>
      </c>
      <c r="J107" s="258">
        <v>2.0772647020243239E-6</v>
      </c>
      <c r="K107" s="258">
        <v>1.1275977401184473E-6</v>
      </c>
      <c r="L107" s="258">
        <v>2.8757234722027431E-6</v>
      </c>
      <c r="M107" s="258">
        <v>0</v>
      </c>
      <c r="N107" s="258">
        <v>7.8062404050147003E-7</v>
      </c>
      <c r="O107" s="258">
        <v>6.3835920337539783E-7</v>
      </c>
      <c r="P107" s="258">
        <v>1.0403833800790024E-6</v>
      </c>
      <c r="Q107" s="258">
        <v>2.2739309958518355E-6</v>
      </c>
      <c r="R107" s="258">
        <v>1.4135604510300094E-6</v>
      </c>
      <c r="S107" s="258">
        <v>1.2520511846692968E-6</v>
      </c>
      <c r="T107" s="258">
        <v>8.0179048438806454E-7</v>
      </c>
      <c r="U107" s="258">
        <v>1.7413198079538649E-6</v>
      </c>
      <c r="V107" s="258">
        <v>2.6213549276468E-6</v>
      </c>
      <c r="W107" s="258">
        <v>9.6338590614704987E-7</v>
      </c>
      <c r="X107" s="258">
        <v>2.4023323688809561E-6</v>
      </c>
      <c r="Y107" s="258">
        <v>2.5802164380080811E-6</v>
      </c>
      <c r="Z107" s="258">
        <v>3.5437756744734121E-6</v>
      </c>
      <c r="AA107" s="258">
        <v>2.6068503727583867E-6</v>
      </c>
      <c r="AB107" s="258">
        <v>4.3732448013408004E-6</v>
      </c>
      <c r="AC107" s="258">
        <v>1.6876605520968661E-7</v>
      </c>
      <c r="AD107" s="258">
        <v>7.145279903712034E-7</v>
      </c>
      <c r="AE107" s="258">
        <v>1.800157663036908E-6</v>
      </c>
      <c r="AF107" s="258">
        <v>1.6069026617656122E-6</v>
      </c>
      <c r="AG107" s="258">
        <v>6.4282231484142068E-7</v>
      </c>
      <c r="AH107" s="258">
        <v>1.2432955072859517E-6</v>
      </c>
      <c r="AI107" s="258">
        <v>3.3512493152636801E-6</v>
      </c>
      <c r="AJ107" s="258">
        <v>8.8098210008943371E-6</v>
      </c>
      <c r="AK107" s="258">
        <v>2.4145632862756937E-6</v>
      </c>
      <c r="AL107" s="258">
        <v>7.0189126847210979E-7</v>
      </c>
      <c r="AM107" s="258">
        <v>1.0708029097480481E-6</v>
      </c>
      <c r="AN107" s="258">
        <v>5.4048205729664815E-6</v>
      </c>
      <c r="AO107" s="258">
        <v>6.8542939817830685E-7</v>
      </c>
      <c r="AP107" s="258">
        <v>3.9420949628222583E-7</v>
      </c>
      <c r="AQ107" s="258">
        <v>5.5169773814719505E-7</v>
      </c>
      <c r="AR107" s="258">
        <v>5.8548492603797797E-6</v>
      </c>
      <c r="AS107" s="258">
        <v>2.1534664724464428E-6</v>
      </c>
      <c r="AT107" s="258">
        <v>3.8952006544998024E-6</v>
      </c>
      <c r="AU107" s="258">
        <v>2.9869341615126348E-6</v>
      </c>
      <c r="AV107" s="258">
        <v>3.3252443731194281E-6</v>
      </c>
      <c r="AW107" s="258">
        <v>6.2892308040168375E-6</v>
      </c>
      <c r="AX107" s="258">
        <v>1.1451681361748589E-5</v>
      </c>
      <c r="AY107" s="258">
        <v>8.7797059199263211E-6</v>
      </c>
      <c r="AZ107" s="258">
        <v>1.3753998476398996E-5</v>
      </c>
      <c r="BA107" s="258">
        <v>6.4797688912133143E-6</v>
      </c>
      <c r="BB107" s="258">
        <v>5.435070469749687E-6</v>
      </c>
      <c r="BC107" s="258">
        <v>1.9668369725244729E-5</v>
      </c>
      <c r="BD107" s="258">
        <v>3.7391938031916465E-6</v>
      </c>
      <c r="BE107" s="258">
        <v>1.4553823242128521E-6</v>
      </c>
      <c r="BF107" s="258">
        <v>1.8065520749002719E-6</v>
      </c>
      <c r="BG107" s="258">
        <v>2.4497075114056964E-6</v>
      </c>
      <c r="BH107" s="258">
        <v>3.2006340952714436E-6</v>
      </c>
      <c r="BI107" s="258">
        <v>1.2606567482777492E-6</v>
      </c>
      <c r="BJ107" s="258">
        <v>1.1194555372371203E-6</v>
      </c>
      <c r="BK107" s="258">
        <v>1.5139010241548575E-6</v>
      </c>
      <c r="BL107" s="258">
        <v>2.7815422013170102E-6</v>
      </c>
      <c r="BM107" s="258">
        <v>1.2546218154851911E-6</v>
      </c>
      <c r="BN107" s="258">
        <v>2.4927131883192889E-6</v>
      </c>
      <c r="BO107" s="258">
        <v>2.3853980701393277E-6</v>
      </c>
      <c r="BP107" s="258">
        <v>4.9243000142299049E-6</v>
      </c>
      <c r="BQ107" s="258">
        <v>5.2207104718219127E-6</v>
      </c>
      <c r="BR107" s="258">
        <v>2.724716816775171E-6</v>
      </c>
      <c r="BS107" s="258">
        <v>4.0337294594498222E-6</v>
      </c>
      <c r="BT107" s="258">
        <v>2.7652515255179711E-6</v>
      </c>
      <c r="BU107" s="258">
        <v>3.6023040308653244E-6</v>
      </c>
      <c r="BV107" s="258">
        <v>1.0741180206531964E-6</v>
      </c>
      <c r="BW107" s="258">
        <v>8.4903674953268308E-7</v>
      </c>
      <c r="BX107" s="258">
        <v>2.0468835317862532E-7</v>
      </c>
      <c r="BY107" s="258">
        <v>4.1269507220908972E-5</v>
      </c>
      <c r="BZ107" s="258">
        <v>2.0070725617264715E-6</v>
      </c>
      <c r="CA107" s="258">
        <v>4.1901162964762025E-6</v>
      </c>
      <c r="CB107" s="258">
        <v>1.0627922383822567E-6</v>
      </c>
      <c r="CC107" s="258">
        <v>0</v>
      </c>
      <c r="CD107" s="258">
        <v>4.9371521169760685E-6</v>
      </c>
      <c r="CE107" s="258">
        <v>3.620061580191669E-6</v>
      </c>
      <c r="CF107" s="258">
        <v>2.7129499719257498E-6</v>
      </c>
      <c r="CG107" s="258">
        <v>2.1528822223827766E-6</v>
      </c>
      <c r="CH107" s="258">
        <v>5.4674428492712882E-5</v>
      </c>
      <c r="CI107" s="258">
        <v>1.0774603022585207E-5</v>
      </c>
      <c r="CJ107" s="258">
        <v>2.7102021750344526E-5</v>
      </c>
      <c r="CK107" s="258">
        <v>5.1368224934063827E-5</v>
      </c>
      <c r="CL107" s="258">
        <v>1.3160845048128628E-5</v>
      </c>
      <c r="CM107" s="258">
        <v>2.2505457671487983E-6</v>
      </c>
      <c r="CN107" s="258">
        <v>7.9487484303222937E-3</v>
      </c>
      <c r="CO107" s="258">
        <v>2.4689524365770681E-6</v>
      </c>
      <c r="CP107" s="258">
        <v>5.8911005701048165E-3</v>
      </c>
      <c r="CQ107" s="258">
        <v>1.7808567021399646E-6</v>
      </c>
      <c r="CR107" s="258">
        <v>1.2451688423870693E-2</v>
      </c>
      <c r="CS107" s="258">
        <v>2.2085505659540018E-2</v>
      </c>
      <c r="CT107" s="258">
        <v>1.8429608618147845E-6</v>
      </c>
      <c r="CU107" s="258">
        <v>5.0437579720551633E-6</v>
      </c>
      <c r="CV107" s="258">
        <v>3.3519900746791163E-6</v>
      </c>
      <c r="CW107" s="258">
        <v>9.3493357318630729E-7</v>
      </c>
      <c r="CX107" s="258">
        <v>6.8495534171153053E-6</v>
      </c>
      <c r="CY107" s="258">
        <v>1.7661789477576475E-3</v>
      </c>
      <c r="CZ107" s="258">
        <v>1.0043726380480396</v>
      </c>
      <c r="DA107" s="258">
        <v>8.5003883379848362E-6</v>
      </c>
      <c r="DB107" s="258">
        <v>2.2751083072442718E-6</v>
      </c>
      <c r="DC107" s="258">
        <v>4.8783549699610099E-6</v>
      </c>
      <c r="DD107" s="258">
        <v>3.719743904156863E-6</v>
      </c>
      <c r="DE107" s="258">
        <v>6.849892581521807E-7</v>
      </c>
      <c r="DF107" s="259">
        <v>1.65683556492005E-5</v>
      </c>
      <c r="DG107" s="272"/>
      <c r="DH107" s="260"/>
      <c r="DI107" s="3"/>
      <c r="DJ107" s="3"/>
      <c r="DK107" s="3"/>
      <c r="DL107" s="3"/>
      <c r="DM107" s="3"/>
      <c r="DN107" s="3"/>
      <c r="DO107" s="3"/>
      <c r="DP107" s="3"/>
      <c r="DQ107" s="3"/>
      <c r="DR107" s="260"/>
      <c r="DS107" s="260"/>
      <c r="DT107" s="260"/>
      <c r="DU107" s="260"/>
      <c r="DV107" s="260"/>
      <c r="DW107" s="260"/>
      <c r="DX107" s="260"/>
      <c r="DY107" s="260"/>
      <c r="DZ107" s="260"/>
      <c r="EA107" s="260"/>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c r="FD107" s="260"/>
      <c r="FE107" s="260"/>
      <c r="FF107" s="260"/>
      <c r="FG107" s="260"/>
      <c r="FH107" s="260"/>
      <c r="FI107" s="260"/>
      <c r="FJ107" s="260"/>
      <c r="FK107" s="260"/>
      <c r="FL107" s="260"/>
      <c r="FM107" s="260"/>
      <c r="FN107" s="260"/>
      <c r="FO107" s="260"/>
    </row>
    <row r="108" spans="1:171" ht="19.899999999999999" customHeight="1">
      <c r="A108" s="261" t="s">
        <v>66</v>
      </c>
      <c r="B108" s="262" t="s">
        <v>65</v>
      </c>
      <c r="C108" s="263">
        <v>2.7288533994358091E-5</v>
      </c>
      <c r="D108" s="258">
        <v>1.5776493212832838E-5</v>
      </c>
      <c r="E108" s="258">
        <v>3.5428041004200205E-5</v>
      </c>
      <c r="F108" s="258">
        <v>1.6158542084451797E-5</v>
      </c>
      <c r="G108" s="258">
        <v>8.5306540780058482E-5</v>
      </c>
      <c r="H108" s="258">
        <v>0</v>
      </c>
      <c r="I108" s="258">
        <v>4.329891557929015E-5</v>
      </c>
      <c r="J108" s="258">
        <v>1.395550165673773E-4</v>
      </c>
      <c r="K108" s="258">
        <v>1.1941117155760582E-4</v>
      </c>
      <c r="L108" s="258">
        <v>2.5697863125538477E-5</v>
      </c>
      <c r="M108" s="258">
        <v>0</v>
      </c>
      <c r="N108" s="258">
        <v>1.0959753391041593E-4</v>
      </c>
      <c r="O108" s="258">
        <v>3.7037373918704659E-5</v>
      </c>
      <c r="P108" s="258">
        <v>5.764539112600472E-5</v>
      </c>
      <c r="Q108" s="258">
        <v>8.0978139053656552E-5</v>
      </c>
      <c r="R108" s="258">
        <v>8.4587487284045805E-5</v>
      </c>
      <c r="S108" s="258">
        <v>7.3661261080090325E-5</v>
      </c>
      <c r="T108" s="258">
        <v>7.3077312123726501E-5</v>
      </c>
      <c r="U108" s="258">
        <v>3.1810393643229756E-5</v>
      </c>
      <c r="V108" s="258">
        <v>1.5474579301631366E-4</v>
      </c>
      <c r="W108" s="258">
        <v>1.2307896131791025E-5</v>
      </c>
      <c r="X108" s="258">
        <v>3.498854599595896E-5</v>
      </c>
      <c r="Y108" s="258">
        <v>3.0868960939970089E-5</v>
      </c>
      <c r="Z108" s="258">
        <v>3.2103786401018029E-5</v>
      </c>
      <c r="AA108" s="258">
        <v>1.1590551537670242E-4</v>
      </c>
      <c r="AB108" s="258">
        <v>3.8712684096802858E-5</v>
      </c>
      <c r="AC108" s="258">
        <v>9.9545886967607813E-6</v>
      </c>
      <c r="AD108" s="258">
        <v>3.1669967296469944E-5</v>
      </c>
      <c r="AE108" s="258">
        <v>7.2042059632949307E-5</v>
      </c>
      <c r="AF108" s="258">
        <v>1.0618048278733033E-4</v>
      </c>
      <c r="AG108" s="258">
        <v>2.8966348621819537E-5</v>
      </c>
      <c r="AH108" s="258">
        <v>6.0339675619244116E-5</v>
      </c>
      <c r="AI108" s="258">
        <v>6.3490646762208382E-5</v>
      </c>
      <c r="AJ108" s="258">
        <v>2.549824577657889E-5</v>
      </c>
      <c r="AK108" s="258">
        <v>6.1661800144247034E-5</v>
      </c>
      <c r="AL108" s="258">
        <v>5.2468157984297316E-5</v>
      </c>
      <c r="AM108" s="258">
        <v>5.6724678539283816E-5</v>
      </c>
      <c r="AN108" s="258">
        <v>5.7203877498251139E-5</v>
      </c>
      <c r="AO108" s="258">
        <v>6.6684464897461186E-5</v>
      </c>
      <c r="AP108" s="258">
        <v>1.5936082504216456E-5</v>
      </c>
      <c r="AQ108" s="258">
        <v>7.3907801805429217E-5</v>
      </c>
      <c r="AR108" s="258">
        <v>5.4839107975556225E-5</v>
      </c>
      <c r="AS108" s="258">
        <v>6.7487688408803242E-5</v>
      </c>
      <c r="AT108" s="258">
        <v>6.6488927171372682E-5</v>
      </c>
      <c r="AU108" s="258">
        <v>4.3764716529896644E-5</v>
      </c>
      <c r="AV108" s="258">
        <v>5.0925522949056689E-5</v>
      </c>
      <c r="AW108" s="258">
        <v>1.4511938503584639E-4</v>
      </c>
      <c r="AX108" s="258">
        <v>1.2496936303020348E-4</v>
      </c>
      <c r="AY108" s="258">
        <v>4.7012684297618058E-5</v>
      </c>
      <c r="AZ108" s="258">
        <v>6.9539418774040984E-5</v>
      </c>
      <c r="BA108" s="258">
        <v>5.2542620366954882E-5</v>
      </c>
      <c r="BB108" s="258">
        <v>6.5313916570341939E-5</v>
      </c>
      <c r="BC108" s="258">
        <v>4.6394247454424291E-5</v>
      </c>
      <c r="BD108" s="258">
        <v>9.6308339270902361E-5</v>
      </c>
      <c r="BE108" s="258">
        <v>5.5367236059636431E-5</v>
      </c>
      <c r="BF108" s="258">
        <v>2.9781678283541951E-5</v>
      </c>
      <c r="BG108" s="258">
        <v>6.8226477049486143E-5</v>
      </c>
      <c r="BH108" s="258">
        <v>2.3494029412099725E-4</v>
      </c>
      <c r="BI108" s="258">
        <v>1.6939458075431566E-4</v>
      </c>
      <c r="BJ108" s="258">
        <v>5.6643755965248753E-5</v>
      </c>
      <c r="BK108" s="258">
        <v>7.7702067314256256E-5</v>
      </c>
      <c r="BL108" s="258">
        <v>8.4709079612395403E-5</v>
      </c>
      <c r="BM108" s="258">
        <v>7.0630003410507302E-5</v>
      </c>
      <c r="BN108" s="258">
        <v>1.6474689806097122E-4</v>
      </c>
      <c r="BO108" s="258">
        <v>9.3977014733209686E-5</v>
      </c>
      <c r="BP108" s="258">
        <v>1.0256168065203331E-4</v>
      </c>
      <c r="BQ108" s="258">
        <v>5.679923266191981E-5</v>
      </c>
      <c r="BR108" s="258">
        <v>1.5102303229719573E-4</v>
      </c>
      <c r="BS108" s="258">
        <v>1.6697399068573188E-4</v>
      </c>
      <c r="BT108" s="258">
        <v>1.1197892078973299E-4</v>
      </c>
      <c r="BU108" s="258">
        <v>1.5403879062238939E-4</v>
      </c>
      <c r="BV108" s="258">
        <v>1.1019621331875517E-4</v>
      </c>
      <c r="BW108" s="258">
        <v>9.0200795188168334E-5</v>
      </c>
      <c r="BX108" s="258">
        <v>1.1300886414609477E-5</v>
      </c>
      <c r="BY108" s="258">
        <v>1.9031565917775491E-3</v>
      </c>
      <c r="BZ108" s="258">
        <v>1.565788023179561E-4</v>
      </c>
      <c r="CA108" s="258">
        <v>7.2237154316784577E-5</v>
      </c>
      <c r="CB108" s="258">
        <v>8.4242196375923319E-5</v>
      </c>
      <c r="CC108" s="258">
        <v>0</v>
      </c>
      <c r="CD108" s="258">
        <v>1.271559691427698E-4</v>
      </c>
      <c r="CE108" s="258">
        <v>2.0743193231822913E-4</v>
      </c>
      <c r="CF108" s="258">
        <v>1.4142824517502221E-4</v>
      </c>
      <c r="CG108" s="258">
        <v>3.0256951019269515E-4</v>
      </c>
      <c r="CH108" s="258">
        <v>6.3242370932697738E-4</v>
      </c>
      <c r="CI108" s="258">
        <v>1.1918689804095398E-3</v>
      </c>
      <c r="CJ108" s="258">
        <v>1.2590415753052311E-4</v>
      </c>
      <c r="CK108" s="258">
        <v>5.5822099755800853E-4</v>
      </c>
      <c r="CL108" s="258">
        <v>1.7579547347700106E-3</v>
      </c>
      <c r="CM108" s="258">
        <v>1.7067075288043678E-4</v>
      </c>
      <c r="CN108" s="258">
        <v>2.6572761652635883E-4</v>
      </c>
      <c r="CO108" s="258">
        <v>1.6324082029864871E-4</v>
      </c>
      <c r="CP108" s="258">
        <v>8.8593196696025878E-3</v>
      </c>
      <c r="CQ108" s="258">
        <v>8.1670019469336427E-3</v>
      </c>
      <c r="CR108" s="258">
        <v>1.2654711262551431E-2</v>
      </c>
      <c r="CS108" s="258">
        <v>8.4075504622813796E-3</v>
      </c>
      <c r="CT108" s="258">
        <v>1.439904256069052E-4</v>
      </c>
      <c r="CU108" s="258">
        <v>1.3857414014639281E-4</v>
      </c>
      <c r="CV108" s="258">
        <v>7.1738550223218289E-4</v>
      </c>
      <c r="CW108" s="258">
        <v>6.3953822546229821E-5</v>
      </c>
      <c r="CX108" s="258">
        <v>7.7708939949811993E-4</v>
      </c>
      <c r="CY108" s="258">
        <v>9.0234571376571482E-3</v>
      </c>
      <c r="CZ108" s="258">
        <v>1.6538356351208858E-3</v>
      </c>
      <c r="DA108" s="258">
        <v>1.0145587358348216</v>
      </c>
      <c r="DB108" s="258">
        <v>1.7765944970300223E-4</v>
      </c>
      <c r="DC108" s="258">
        <v>3.2669038090476138E-4</v>
      </c>
      <c r="DD108" s="258">
        <v>2.2542875311729457E-3</v>
      </c>
      <c r="DE108" s="258">
        <v>3.2177033425846022E-5</v>
      </c>
      <c r="DF108" s="259">
        <v>1.3913392907495097E-3</v>
      </c>
      <c r="DG108" s="272"/>
      <c r="DH108" s="260"/>
      <c r="DI108" s="3"/>
      <c r="DJ108" s="3"/>
      <c r="DK108" s="3"/>
      <c r="DL108" s="3"/>
      <c r="DM108" s="3"/>
      <c r="DN108" s="3"/>
      <c r="DO108" s="3"/>
      <c r="DP108" s="3"/>
      <c r="DQ108" s="3"/>
      <c r="DR108" s="260"/>
      <c r="DS108" s="260"/>
      <c r="DT108" s="260"/>
      <c r="DU108" s="260"/>
      <c r="DV108" s="260"/>
      <c r="DW108" s="260"/>
      <c r="DX108" s="260"/>
      <c r="DY108" s="260"/>
      <c r="DZ108" s="260"/>
      <c r="EA108" s="260"/>
      <c r="EB108" s="260"/>
      <c r="EC108" s="260"/>
      <c r="ED108" s="260"/>
      <c r="EE108" s="260"/>
      <c r="EF108" s="260"/>
      <c r="EG108" s="260"/>
      <c r="EH108" s="260"/>
      <c r="EI108" s="260"/>
      <c r="EJ108" s="260"/>
      <c r="EK108" s="260"/>
      <c r="EL108" s="260"/>
      <c r="EM108" s="260"/>
      <c r="EN108" s="260"/>
      <c r="EO108" s="260"/>
      <c r="EP108" s="260"/>
      <c r="EQ108" s="260"/>
      <c r="ER108" s="260"/>
      <c r="ES108" s="260"/>
      <c r="ET108" s="260"/>
      <c r="EU108" s="260"/>
      <c r="EV108" s="260"/>
      <c r="EW108" s="260"/>
      <c r="EX108" s="260"/>
      <c r="EY108" s="260"/>
      <c r="EZ108" s="260"/>
      <c r="FA108" s="260"/>
      <c r="FB108" s="260"/>
      <c r="FC108" s="260"/>
      <c r="FD108" s="260"/>
      <c r="FE108" s="260"/>
      <c r="FF108" s="260"/>
      <c r="FG108" s="260"/>
      <c r="FH108" s="260"/>
      <c r="FI108" s="260"/>
      <c r="FJ108" s="260"/>
      <c r="FK108" s="260"/>
      <c r="FL108" s="260"/>
      <c r="FM108" s="260"/>
      <c r="FN108" s="260"/>
      <c r="FO108" s="260"/>
    </row>
    <row r="109" spans="1:171" ht="19.899999999999999" customHeight="1">
      <c r="A109" s="261" t="s">
        <v>64</v>
      </c>
      <c r="B109" s="262" t="s">
        <v>63</v>
      </c>
      <c r="C109" s="263">
        <v>1.9365863124896379E-5</v>
      </c>
      <c r="D109" s="258">
        <v>1.1631911902286792E-5</v>
      </c>
      <c r="E109" s="258">
        <v>3.8848661258058961E-5</v>
      </c>
      <c r="F109" s="258">
        <v>1.6552338033356044E-5</v>
      </c>
      <c r="G109" s="258">
        <v>2.3974164809939443E-5</v>
      </c>
      <c r="H109" s="258">
        <v>0</v>
      </c>
      <c r="I109" s="258">
        <v>3.2766604469667406E-5</v>
      </c>
      <c r="J109" s="258">
        <v>2.8924027178130233E-5</v>
      </c>
      <c r="K109" s="258">
        <v>9.1294630236827431E-5</v>
      </c>
      <c r="L109" s="258">
        <v>9.7590868745852599E-6</v>
      </c>
      <c r="M109" s="258">
        <v>0</v>
      </c>
      <c r="N109" s="258">
        <v>1.9122928289762341E-5</v>
      </c>
      <c r="O109" s="258">
        <v>3.573241467288185E-5</v>
      </c>
      <c r="P109" s="258">
        <v>1.7230198327376582E-5</v>
      </c>
      <c r="Q109" s="258">
        <v>3.3911626391129112E-5</v>
      </c>
      <c r="R109" s="258">
        <v>1.5159008251577893E-5</v>
      </c>
      <c r="S109" s="258">
        <v>2.4374726720056634E-5</v>
      </c>
      <c r="T109" s="258">
        <v>2.6072248372462795E-5</v>
      </c>
      <c r="U109" s="258">
        <v>7.4625393792177738E-5</v>
      </c>
      <c r="V109" s="258">
        <v>2.9933847159652893E-5</v>
      </c>
      <c r="W109" s="258">
        <v>5.8896240233067724E-6</v>
      </c>
      <c r="X109" s="258">
        <v>1.6527858347119333E-5</v>
      </c>
      <c r="Y109" s="258">
        <v>1.0443837946865663E-5</v>
      </c>
      <c r="Z109" s="258">
        <v>1.3669281766746258E-5</v>
      </c>
      <c r="AA109" s="258">
        <v>1.2612428249565306E-4</v>
      </c>
      <c r="AB109" s="258">
        <v>9.5918130863990745E-5</v>
      </c>
      <c r="AC109" s="258">
        <v>3.2556127065614727E-6</v>
      </c>
      <c r="AD109" s="258">
        <v>1.130112249782581E-5</v>
      </c>
      <c r="AE109" s="258">
        <v>1.9772608792275638E-5</v>
      </c>
      <c r="AF109" s="258">
        <v>3.5255153153846241E-5</v>
      </c>
      <c r="AG109" s="258">
        <v>2.326642423975518E-5</v>
      </c>
      <c r="AH109" s="258">
        <v>2.0346981288886436E-5</v>
      </c>
      <c r="AI109" s="258">
        <v>2.0197997105650542E-5</v>
      </c>
      <c r="AJ109" s="258">
        <v>2.7822063196108718E-5</v>
      </c>
      <c r="AK109" s="258">
        <v>3.0821036193797378E-5</v>
      </c>
      <c r="AL109" s="258">
        <v>1.232264224275981E-5</v>
      </c>
      <c r="AM109" s="258">
        <v>1.253972062316348E-5</v>
      </c>
      <c r="AN109" s="258">
        <v>1.7642962487397967E-5</v>
      </c>
      <c r="AO109" s="258">
        <v>1.5204770425669659E-5</v>
      </c>
      <c r="AP109" s="258">
        <v>6.8694784682497141E-6</v>
      </c>
      <c r="AQ109" s="258">
        <v>1.3141012067159634E-5</v>
      </c>
      <c r="AR109" s="258">
        <v>1.7240432697942547E-5</v>
      </c>
      <c r="AS109" s="258">
        <v>1.9332632880172331E-5</v>
      </c>
      <c r="AT109" s="258">
        <v>1.9862693194420729E-5</v>
      </c>
      <c r="AU109" s="258">
        <v>1.8720883838766681E-5</v>
      </c>
      <c r="AV109" s="258">
        <v>2.8571588663933724E-5</v>
      </c>
      <c r="AW109" s="258">
        <v>2.1272491872933252E-5</v>
      </c>
      <c r="AX109" s="258">
        <v>2.299214543512753E-5</v>
      </c>
      <c r="AY109" s="258">
        <v>2.6853466958399409E-5</v>
      </c>
      <c r="AZ109" s="258">
        <v>3.039765999540886E-5</v>
      </c>
      <c r="BA109" s="258">
        <v>2.3251697754924231E-5</v>
      </c>
      <c r="BB109" s="258">
        <v>2.7360736888798796E-5</v>
      </c>
      <c r="BC109" s="258">
        <v>2.9354632564952906E-5</v>
      </c>
      <c r="BD109" s="258">
        <v>4.218552521714601E-5</v>
      </c>
      <c r="BE109" s="258">
        <v>2.0363796433251815E-5</v>
      </c>
      <c r="BF109" s="258">
        <v>2.1293405764307721E-5</v>
      </c>
      <c r="BG109" s="258">
        <v>1.7251163024705139E-5</v>
      </c>
      <c r="BH109" s="258">
        <v>2.9059290993467611E-5</v>
      </c>
      <c r="BI109" s="258">
        <v>3.2968468536992868E-5</v>
      </c>
      <c r="BJ109" s="258">
        <v>1.1827697716836783E-3</v>
      </c>
      <c r="BK109" s="258">
        <v>3.3763793550315745E-5</v>
      </c>
      <c r="BL109" s="258">
        <v>3.8184668798490661E-5</v>
      </c>
      <c r="BM109" s="258">
        <v>3.0152143976614172E-5</v>
      </c>
      <c r="BN109" s="258">
        <v>3.8273325629322359E-5</v>
      </c>
      <c r="BO109" s="258">
        <v>3.3126807023772801E-5</v>
      </c>
      <c r="BP109" s="258">
        <v>1.7426102453852214E-5</v>
      </c>
      <c r="BQ109" s="258">
        <v>3.7309507014790467E-5</v>
      </c>
      <c r="BR109" s="258">
        <v>5.3455223520521986E-5</v>
      </c>
      <c r="BS109" s="258">
        <v>3.7104416560278285E-5</v>
      </c>
      <c r="BT109" s="258">
        <v>6.9995296040711798E-5</v>
      </c>
      <c r="BU109" s="258">
        <v>1.0590610838104505E-4</v>
      </c>
      <c r="BV109" s="258">
        <v>6.5683023096407885E-5</v>
      </c>
      <c r="BW109" s="258">
        <v>5.6215198115483779E-5</v>
      </c>
      <c r="BX109" s="258">
        <v>6.5494317715319135E-6</v>
      </c>
      <c r="BY109" s="258">
        <v>5.0028092027199042E-5</v>
      </c>
      <c r="BZ109" s="258">
        <v>3.1401869832687919E-5</v>
      </c>
      <c r="CA109" s="258">
        <v>2.3669145926290897E-5</v>
      </c>
      <c r="CB109" s="258">
        <v>1.8418495654982161E-5</v>
      </c>
      <c r="CC109" s="258">
        <v>0</v>
      </c>
      <c r="CD109" s="258">
        <v>5.8303351219836757E-5</v>
      </c>
      <c r="CE109" s="258">
        <v>5.1024781779719931E-5</v>
      </c>
      <c r="CF109" s="258">
        <v>4.1282572946749427E-5</v>
      </c>
      <c r="CG109" s="258">
        <v>4.3324274728233951E-5</v>
      </c>
      <c r="CH109" s="258">
        <v>1.3819801011320741E-4</v>
      </c>
      <c r="CI109" s="258">
        <v>3.0425854539915684E-2</v>
      </c>
      <c r="CJ109" s="258">
        <v>9.1259106839861842E-5</v>
      </c>
      <c r="CK109" s="258">
        <v>3.5533946573202324E-4</v>
      </c>
      <c r="CL109" s="258">
        <v>4.2984054544086249E-2</v>
      </c>
      <c r="CM109" s="258">
        <v>7.7884463129257805E-5</v>
      </c>
      <c r="CN109" s="258">
        <v>1.2889942460781576E-4</v>
      </c>
      <c r="CO109" s="258">
        <v>2.1699125845788423E-4</v>
      </c>
      <c r="CP109" s="258">
        <v>4.9519801138819148E-5</v>
      </c>
      <c r="CQ109" s="258">
        <v>8.259092828165759E-5</v>
      </c>
      <c r="CR109" s="258">
        <v>1.4130194866575834E-4</v>
      </c>
      <c r="CS109" s="258">
        <v>3.6623365749159188E-5</v>
      </c>
      <c r="CT109" s="258">
        <v>2.7361724360801736E-4</v>
      </c>
      <c r="CU109" s="258">
        <v>5.2123387449324247E-5</v>
      </c>
      <c r="CV109" s="258">
        <v>1.4475947595835497E-2</v>
      </c>
      <c r="CW109" s="258">
        <v>1.9265582897143635E-5</v>
      </c>
      <c r="CX109" s="258">
        <v>1.0466002160104455E-4</v>
      </c>
      <c r="CY109" s="258">
        <v>1.3462381539088521E-3</v>
      </c>
      <c r="CZ109" s="258">
        <v>1.9110153850435284E-4</v>
      </c>
      <c r="DA109" s="258">
        <v>1.3221802174166362E-4</v>
      </c>
      <c r="DB109" s="258">
        <v>1.0176781410245626</v>
      </c>
      <c r="DC109" s="258">
        <v>4.9195737003790278E-5</v>
      </c>
      <c r="DD109" s="258">
        <v>7.880555322723401E-4</v>
      </c>
      <c r="DE109" s="258">
        <v>2.819523028166392E-5</v>
      </c>
      <c r="DF109" s="259">
        <v>3.2913694344423799E-4</v>
      </c>
      <c r="DG109" s="272"/>
      <c r="DH109" s="260"/>
      <c r="DI109" s="3"/>
      <c r="DJ109" s="3"/>
      <c r="DK109" s="3"/>
      <c r="DL109" s="3"/>
      <c r="DM109" s="3"/>
      <c r="DN109" s="3"/>
      <c r="DO109" s="3"/>
      <c r="DP109" s="3"/>
      <c r="DQ109" s="3"/>
      <c r="DR109" s="260"/>
      <c r="DS109" s="260"/>
      <c r="DT109" s="260"/>
      <c r="DU109" s="260"/>
      <c r="DV109" s="260"/>
      <c r="DW109" s="260"/>
      <c r="DX109" s="260"/>
      <c r="DY109" s="260"/>
      <c r="DZ109" s="260"/>
      <c r="EA109" s="260"/>
      <c r="EB109" s="260"/>
      <c r="EC109" s="260"/>
      <c r="ED109" s="260"/>
      <c r="EE109" s="260"/>
      <c r="EF109" s="260"/>
      <c r="EG109" s="260"/>
      <c r="EH109" s="260"/>
      <c r="EI109" s="260"/>
      <c r="EJ109" s="260"/>
      <c r="EK109" s="260"/>
      <c r="EL109" s="260"/>
      <c r="EM109" s="260"/>
      <c r="EN109" s="260"/>
      <c r="EO109" s="260"/>
      <c r="EP109" s="260"/>
      <c r="EQ109" s="260"/>
      <c r="ER109" s="260"/>
      <c r="ES109" s="260"/>
      <c r="ET109" s="260"/>
      <c r="EU109" s="260"/>
      <c r="EV109" s="260"/>
      <c r="EW109" s="260"/>
      <c r="EX109" s="260"/>
      <c r="EY109" s="260"/>
      <c r="EZ109" s="260"/>
      <c r="FA109" s="260"/>
      <c r="FB109" s="260"/>
      <c r="FC109" s="260"/>
      <c r="FD109" s="260"/>
      <c r="FE109" s="260"/>
      <c r="FF109" s="260"/>
      <c r="FG109" s="260"/>
      <c r="FH109" s="260"/>
      <c r="FI109" s="260"/>
      <c r="FJ109" s="260"/>
      <c r="FK109" s="260"/>
      <c r="FL109" s="260"/>
      <c r="FM109" s="260"/>
      <c r="FN109" s="260"/>
      <c r="FO109" s="260"/>
    </row>
    <row r="110" spans="1:171" ht="19.899999999999999" customHeight="1">
      <c r="A110" s="261" t="s">
        <v>385</v>
      </c>
      <c r="B110" s="262" t="s">
        <v>386</v>
      </c>
      <c r="C110" s="263">
        <v>9.7869307866989414E-7</v>
      </c>
      <c r="D110" s="258">
        <v>3.382176394717567E-3</v>
      </c>
      <c r="E110" s="258">
        <v>8.6770379931618987E-6</v>
      </c>
      <c r="F110" s="258">
        <v>1.8377337730892102E-7</v>
      </c>
      <c r="G110" s="258">
        <v>8.7583255890762621E-8</v>
      </c>
      <c r="H110" s="258">
        <v>0</v>
      </c>
      <c r="I110" s="258">
        <v>4.7108009357628567E-8</v>
      </c>
      <c r="J110" s="258">
        <v>1.9084222458966625E-5</v>
      </c>
      <c r="K110" s="258">
        <v>3.9644542344821765E-7</v>
      </c>
      <c r="L110" s="258">
        <v>1.5802424870546277E-6</v>
      </c>
      <c r="M110" s="258">
        <v>0</v>
      </c>
      <c r="N110" s="258">
        <v>2.8604055638721904E-7</v>
      </c>
      <c r="O110" s="258">
        <v>1.1964967690750663E-7</v>
      </c>
      <c r="P110" s="258">
        <v>3.8889026807434547E-8</v>
      </c>
      <c r="Q110" s="258">
        <v>6.1208041675488226E-8</v>
      </c>
      <c r="R110" s="258">
        <v>5.819095746392576E-8</v>
      </c>
      <c r="S110" s="258">
        <v>3.9316504058786437E-8</v>
      </c>
      <c r="T110" s="258">
        <v>3.1811348056965194E-8</v>
      </c>
      <c r="U110" s="258">
        <v>2.2574432223686156E-7</v>
      </c>
      <c r="V110" s="258">
        <v>6.4857297211421093E-8</v>
      </c>
      <c r="W110" s="258">
        <v>2.0023962408602505E-8</v>
      </c>
      <c r="X110" s="258">
        <v>6.019527347196905E-8</v>
      </c>
      <c r="Y110" s="258">
        <v>5.0485215936313076E-8</v>
      </c>
      <c r="Z110" s="258">
        <v>6.8300567679555252E-8</v>
      </c>
      <c r="AA110" s="258">
        <v>1.8704607406122536E-7</v>
      </c>
      <c r="AB110" s="258">
        <v>2.1863069543754458E-7</v>
      </c>
      <c r="AC110" s="258">
        <v>5.0101626191513053E-9</v>
      </c>
      <c r="AD110" s="258">
        <v>1.9592628873861878E-8</v>
      </c>
      <c r="AE110" s="258">
        <v>4.3090084073108583E-8</v>
      </c>
      <c r="AF110" s="258">
        <v>5.1550088487276339E-8</v>
      </c>
      <c r="AG110" s="258">
        <v>4.8253031403488719E-6</v>
      </c>
      <c r="AH110" s="258">
        <v>3.5017688071924151E-8</v>
      </c>
      <c r="AI110" s="258">
        <v>6.8531275626887733E-8</v>
      </c>
      <c r="AJ110" s="258">
        <v>1.6504146094225737E-7</v>
      </c>
      <c r="AK110" s="258">
        <v>6.2782122669721666E-8</v>
      </c>
      <c r="AL110" s="258">
        <v>1.9694124760324825E-8</v>
      </c>
      <c r="AM110" s="258">
        <v>2.5955070196367803E-8</v>
      </c>
      <c r="AN110" s="258">
        <v>1.0029293624276306E-7</v>
      </c>
      <c r="AO110" s="258">
        <v>2.1461609543445498E-8</v>
      </c>
      <c r="AP110" s="258">
        <v>1.1076978662248642E-8</v>
      </c>
      <c r="AQ110" s="258">
        <v>1.8100979881907323E-8</v>
      </c>
      <c r="AR110" s="258">
        <v>1.0738904334335525E-7</v>
      </c>
      <c r="AS110" s="258">
        <v>4.8361778989911089E-8</v>
      </c>
      <c r="AT110" s="258">
        <v>7.70076899981829E-8</v>
      </c>
      <c r="AU110" s="258">
        <v>6.15681995807009E-8</v>
      </c>
      <c r="AV110" s="258">
        <v>7.4204617195696913E-8</v>
      </c>
      <c r="AW110" s="258">
        <v>1.1712966101632324E-7</v>
      </c>
      <c r="AX110" s="258">
        <v>2.0260063813398927E-7</v>
      </c>
      <c r="AY110" s="258">
        <v>1.6147098544850652E-7</v>
      </c>
      <c r="AZ110" s="258">
        <v>2.4500944776591393E-7</v>
      </c>
      <c r="BA110" s="258">
        <v>1.2147225128701201E-7</v>
      </c>
      <c r="BB110" s="258">
        <v>1.0731321820034476E-7</v>
      </c>
      <c r="BC110" s="258">
        <v>3.4084080203067892E-7</v>
      </c>
      <c r="BD110" s="258">
        <v>8.9650707807369911E-8</v>
      </c>
      <c r="BE110" s="258">
        <v>3.7696775809803719E-8</v>
      </c>
      <c r="BF110" s="258">
        <v>4.4085007351475686E-8</v>
      </c>
      <c r="BG110" s="258">
        <v>5.2024622069147571E-8</v>
      </c>
      <c r="BH110" s="258">
        <v>7.2700282080190859E-8</v>
      </c>
      <c r="BI110" s="258">
        <v>4.3097026853586713E-8</v>
      </c>
      <c r="BJ110" s="258">
        <v>8.5281876211848741E-7</v>
      </c>
      <c r="BK110" s="258">
        <v>4.7532100491242181E-8</v>
      </c>
      <c r="BL110" s="258">
        <v>7.140450622238149E-8</v>
      </c>
      <c r="BM110" s="258">
        <v>4.1127774084995803E-8</v>
      </c>
      <c r="BN110" s="258">
        <v>6.6686889771803069E-8</v>
      </c>
      <c r="BO110" s="258">
        <v>6.1469524912397144E-8</v>
      </c>
      <c r="BP110" s="258">
        <v>9.2157547940708672E-8</v>
      </c>
      <c r="BQ110" s="258">
        <v>1.1175011524145364E-7</v>
      </c>
      <c r="BR110" s="258">
        <v>8.0666941586310503E-8</v>
      </c>
      <c r="BS110" s="258">
        <v>9.1097497368733984E-8</v>
      </c>
      <c r="BT110" s="258">
        <v>9.2343995471114793E-8</v>
      </c>
      <c r="BU110" s="258">
        <v>1.3017200646258913E-7</v>
      </c>
      <c r="BV110" s="258">
        <v>6.1854730672072131E-8</v>
      </c>
      <c r="BW110" s="258">
        <v>5.1788374392405688E-8</v>
      </c>
      <c r="BX110" s="258">
        <v>7.7808947709509967E-9</v>
      </c>
      <c r="BY110" s="258">
        <v>7.0690618316600167E-7</v>
      </c>
      <c r="BZ110" s="258">
        <v>5.3970472176774192E-8</v>
      </c>
      <c r="CA110" s="258">
        <v>8.4409050238551564E-8</v>
      </c>
      <c r="CB110" s="258">
        <v>2.9843120171894024E-8</v>
      </c>
      <c r="CC110" s="258">
        <v>0</v>
      </c>
      <c r="CD110" s="258">
        <v>1.1987144822146022E-7</v>
      </c>
      <c r="CE110" s="258">
        <v>9.3549298983705705E-8</v>
      </c>
      <c r="CF110" s="258">
        <v>7.2308444211661289E-8</v>
      </c>
      <c r="CG110" s="258">
        <v>6.442075587710254E-8</v>
      </c>
      <c r="CH110" s="258">
        <v>9.8498418998890083E-7</v>
      </c>
      <c r="CI110" s="258">
        <v>2.066192732769601E-5</v>
      </c>
      <c r="CJ110" s="258">
        <v>5.0364430810372812E-7</v>
      </c>
      <c r="CK110" s="258">
        <v>1.0771721270089074E-6</v>
      </c>
      <c r="CL110" s="258">
        <v>2.9156571664144641E-5</v>
      </c>
      <c r="CM110" s="258">
        <v>9.266310658613882E-8</v>
      </c>
      <c r="CN110" s="258">
        <v>1.2972752590835557E-4</v>
      </c>
      <c r="CO110" s="258">
        <v>4.5012909310440011E-7</v>
      </c>
      <c r="CP110" s="258">
        <v>1.0148766473972593E-7</v>
      </c>
      <c r="CQ110" s="258">
        <v>8.535356973546674E-8</v>
      </c>
      <c r="CR110" s="258">
        <v>3.0589129578781156E-7</v>
      </c>
      <c r="CS110" s="258">
        <v>3.2597315548303632E-7</v>
      </c>
      <c r="CT110" s="258">
        <v>2.2239205489379473E-7</v>
      </c>
      <c r="CU110" s="258">
        <v>1.1763909527523553E-7</v>
      </c>
      <c r="CV110" s="258">
        <v>9.8016676875092039E-6</v>
      </c>
      <c r="CW110" s="258">
        <v>2.8422998674497016E-8</v>
      </c>
      <c r="CX110" s="258">
        <v>1.8248303069839779E-7</v>
      </c>
      <c r="CY110" s="258">
        <v>1.7639415402632107E-6</v>
      </c>
      <c r="CZ110" s="258">
        <v>1.9085340281546629E-6</v>
      </c>
      <c r="DA110" s="258">
        <v>2.2864324681864261E-7</v>
      </c>
      <c r="DB110" s="258">
        <v>6.8524881177294504E-4</v>
      </c>
      <c r="DC110" s="258">
        <v>1.0012127080216155</v>
      </c>
      <c r="DD110" s="258">
        <v>6.4114872405844339E-7</v>
      </c>
      <c r="DE110" s="258">
        <v>3.2102506922411184E-8</v>
      </c>
      <c r="DF110" s="259">
        <v>4.927653894339878E-7</v>
      </c>
      <c r="DG110" s="272"/>
      <c r="DH110" s="260"/>
      <c r="DI110" s="3"/>
      <c r="DJ110" s="3"/>
      <c r="DK110" s="3"/>
      <c r="DL110" s="3"/>
      <c r="DM110" s="3"/>
      <c r="DN110" s="3"/>
      <c r="DO110" s="3"/>
      <c r="DP110" s="3"/>
      <c r="DQ110" s="3"/>
      <c r="DR110" s="260"/>
      <c r="DS110" s="260"/>
      <c r="DT110" s="260"/>
      <c r="DU110" s="260"/>
      <c r="DV110" s="260"/>
      <c r="DW110" s="260"/>
      <c r="DX110" s="260"/>
      <c r="DY110" s="260"/>
      <c r="DZ110" s="260"/>
      <c r="EA110" s="260"/>
      <c r="EB110" s="260"/>
      <c r="EC110" s="260"/>
      <c r="ED110" s="260"/>
      <c r="EE110" s="260"/>
      <c r="EF110" s="260"/>
      <c r="EG110" s="260"/>
      <c r="EH110" s="260"/>
      <c r="EI110" s="260"/>
      <c r="EJ110" s="260"/>
      <c r="EK110" s="260"/>
      <c r="EL110" s="260"/>
      <c r="EM110" s="260"/>
      <c r="EN110" s="260"/>
      <c r="EO110" s="260"/>
      <c r="EP110" s="260"/>
      <c r="EQ110" s="260"/>
      <c r="ER110" s="260"/>
      <c r="ES110" s="260"/>
      <c r="ET110" s="260"/>
      <c r="EU110" s="260"/>
      <c r="EV110" s="260"/>
      <c r="EW110" s="260"/>
      <c r="EX110" s="260"/>
      <c r="EY110" s="260"/>
      <c r="EZ110" s="260"/>
      <c r="FA110" s="260"/>
      <c r="FB110" s="260"/>
      <c r="FC110" s="260"/>
      <c r="FD110" s="260"/>
      <c r="FE110" s="260"/>
      <c r="FF110" s="260"/>
      <c r="FG110" s="260"/>
      <c r="FH110" s="260"/>
      <c r="FI110" s="260"/>
      <c r="FJ110" s="260"/>
      <c r="FK110" s="260"/>
      <c r="FL110" s="260"/>
      <c r="FM110" s="260"/>
      <c r="FN110" s="260"/>
      <c r="FO110" s="260"/>
    </row>
    <row r="111" spans="1:171" ht="19.899999999999999" customHeight="1">
      <c r="A111" s="261" t="s">
        <v>109</v>
      </c>
      <c r="B111" s="262" t="s">
        <v>108</v>
      </c>
      <c r="C111" s="263">
        <v>9.2875330338691291E-5</v>
      </c>
      <c r="D111" s="258">
        <v>5.8199772121795465E-5</v>
      </c>
      <c r="E111" s="258">
        <v>2.1596869895457792E-3</v>
      </c>
      <c r="F111" s="258">
        <v>4.4936153382682055E-5</v>
      </c>
      <c r="G111" s="258">
        <v>1.2837654243359924E-3</v>
      </c>
      <c r="H111" s="258">
        <v>0</v>
      </c>
      <c r="I111" s="258">
        <v>1.3643039763071792E-4</v>
      </c>
      <c r="J111" s="258">
        <v>2.1482283638211717E-4</v>
      </c>
      <c r="K111" s="258">
        <v>1.4518779290053618E-4</v>
      </c>
      <c r="L111" s="258">
        <v>6.411775219600379E-5</v>
      </c>
      <c r="M111" s="258">
        <v>0</v>
      </c>
      <c r="N111" s="258">
        <v>7.3314633490852613E-5</v>
      </c>
      <c r="O111" s="258">
        <v>7.5986105696237204E-5</v>
      </c>
      <c r="P111" s="258">
        <v>1.2655489087704574E-4</v>
      </c>
      <c r="Q111" s="258">
        <v>1.5322084692871295E-4</v>
      </c>
      <c r="R111" s="258">
        <v>9.5024321591889258E-5</v>
      </c>
      <c r="S111" s="258">
        <v>9.1345426917424061E-5</v>
      </c>
      <c r="T111" s="258">
        <v>1.5446625534627339E-4</v>
      </c>
      <c r="U111" s="258">
        <v>3.1646089542397749E-4</v>
      </c>
      <c r="V111" s="258">
        <v>3.3681827587662982E-4</v>
      </c>
      <c r="W111" s="258">
        <v>5.5052864496137918E-5</v>
      </c>
      <c r="X111" s="258">
        <v>1.2429876391177973E-4</v>
      </c>
      <c r="Y111" s="258">
        <v>1.0406894665648624E-4</v>
      </c>
      <c r="Z111" s="258">
        <v>6.9128279091378513E-5</v>
      </c>
      <c r="AA111" s="258">
        <v>1.5118633440625026E-4</v>
      </c>
      <c r="AB111" s="258">
        <v>3.8489079978144694E-4</v>
      </c>
      <c r="AC111" s="258">
        <v>5.1766171938249952E-5</v>
      </c>
      <c r="AD111" s="258">
        <v>6.839143903240348E-5</v>
      </c>
      <c r="AE111" s="258">
        <v>1.0018639304544167E-4</v>
      </c>
      <c r="AF111" s="258">
        <v>1.2740320536084199E-4</v>
      </c>
      <c r="AG111" s="258">
        <v>6.3825685459614138E-5</v>
      </c>
      <c r="AH111" s="258">
        <v>3.0655125568963988E-4</v>
      </c>
      <c r="AI111" s="258">
        <v>2.2508231732942802E-4</v>
      </c>
      <c r="AJ111" s="258">
        <v>1.1755959538717151E-3</v>
      </c>
      <c r="AK111" s="258">
        <v>3.3369891694655206E-4</v>
      </c>
      <c r="AL111" s="258">
        <v>9.491439397303389E-5</v>
      </c>
      <c r="AM111" s="258">
        <v>1.0179212525492448E-4</v>
      </c>
      <c r="AN111" s="258">
        <v>1.5726738541758614E-4</v>
      </c>
      <c r="AO111" s="258">
        <v>8.8980700193007191E-5</v>
      </c>
      <c r="AP111" s="258">
        <v>3.1434601906797818E-5</v>
      </c>
      <c r="AQ111" s="258">
        <v>8.5041754437107379E-5</v>
      </c>
      <c r="AR111" s="258">
        <v>1.1729608031278632E-4</v>
      </c>
      <c r="AS111" s="258">
        <v>1.2107225024584548E-4</v>
      </c>
      <c r="AT111" s="258">
        <v>1.5045855353356858E-4</v>
      </c>
      <c r="AU111" s="258">
        <v>1.9815332891397571E-4</v>
      </c>
      <c r="AV111" s="258">
        <v>1.8743058935009673E-4</v>
      </c>
      <c r="AW111" s="258">
        <v>1.5632582542736881E-4</v>
      </c>
      <c r="AX111" s="258">
        <v>2.9838353955755141E-4</v>
      </c>
      <c r="AY111" s="258">
        <v>1.749352826117309E-4</v>
      </c>
      <c r="AZ111" s="258">
        <v>1.9090261584540767E-4</v>
      </c>
      <c r="BA111" s="258">
        <v>1.1024406039243482E-4</v>
      </c>
      <c r="BB111" s="258">
        <v>1.9120690237141519E-4</v>
      </c>
      <c r="BC111" s="258">
        <v>2.1000606938552534E-4</v>
      </c>
      <c r="BD111" s="258">
        <v>1.1689489379781564E-4</v>
      </c>
      <c r="BE111" s="258">
        <v>9.6260505431056833E-5</v>
      </c>
      <c r="BF111" s="258">
        <v>1.2545354777567468E-4</v>
      </c>
      <c r="BG111" s="258">
        <v>1.0299516958027541E-4</v>
      </c>
      <c r="BH111" s="258">
        <v>6.8919414187850532E-4</v>
      </c>
      <c r="BI111" s="258">
        <v>1.5908197115530062E-4</v>
      </c>
      <c r="BJ111" s="258">
        <v>2.0069273640673801E-4</v>
      </c>
      <c r="BK111" s="258">
        <v>2.9442694242570304E-4</v>
      </c>
      <c r="BL111" s="258">
        <v>3.4857390371365472E-4</v>
      </c>
      <c r="BM111" s="258">
        <v>2.0904149761528386E-4</v>
      </c>
      <c r="BN111" s="258">
        <v>5.7674514112555887E-4</v>
      </c>
      <c r="BO111" s="258">
        <v>5.7224628994986858E-4</v>
      </c>
      <c r="BP111" s="258">
        <v>1.1892284865546743E-4</v>
      </c>
      <c r="BQ111" s="258">
        <v>1.89798730065283E-4</v>
      </c>
      <c r="BR111" s="258">
        <v>4.9529328824463666E-4</v>
      </c>
      <c r="BS111" s="258">
        <v>1.3082257876056644E-4</v>
      </c>
      <c r="BT111" s="258">
        <v>5.3035202273028922E-4</v>
      </c>
      <c r="BU111" s="258">
        <v>3.2452193489341765E-4</v>
      </c>
      <c r="BV111" s="258">
        <v>1.4451029873843145E-3</v>
      </c>
      <c r="BW111" s="258">
        <v>1.0905084101472723E-3</v>
      </c>
      <c r="BX111" s="258">
        <v>4.0796733429016062E-4</v>
      </c>
      <c r="BY111" s="258">
        <v>2.9406297336479717E-4</v>
      </c>
      <c r="BZ111" s="258">
        <v>5.3719243045498299E-4</v>
      </c>
      <c r="CA111" s="258">
        <v>3.4046807243671214E-4</v>
      </c>
      <c r="CB111" s="258">
        <v>2.4583903823371462E-4</v>
      </c>
      <c r="CC111" s="258">
        <v>0</v>
      </c>
      <c r="CD111" s="258">
        <v>3.8343744002985802E-4</v>
      </c>
      <c r="CE111" s="258">
        <v>4.8344390958536228E-4</v>
      </c>
      <c r="CF111" s="258">
        <v>5.9769566422022632E-4</v>
      </c>
      <c r="CG111" s="258">
        <v>3.5413934708298025E-4</v>
      </c>
      <c r="CH111" s="258">
        <v>6.147832769320587E-4</v>
      </c>
      <c r="CI111" s="258">
        <v>1.2935606383733666E-3</v>
      </c>
      <c r="CJ111" s="258">
        <v>8.7817883786889923E-4</v>
      </c>
      <c r="CK111" s="258">
        <v>3.825480749936399E-4</v>
      </c>
      <c r="CL111" s="258">
        <v>2.6983484480734028E-3</v>
      </c>
      <c r="CM111" s="258">
        <v>3.7098418803759991E-4</v>
      </c>
      <c r="CN111" s="258">
        <v>3.3178637235110379E-3</v>
      </c>
      <c r="CO111" s="258">
        <v>2.758849315241551E-3</v>
      </c>
      <c r="CP111" s="258">
        <v>3.3298991405803456E-4</v>
      </c>
      <c r="CQ111" s="258">
        <v>3.3333165742764317E-4</v>
      </c>
      <c r="CR111" s="258">
        <v>3.1373731493834501E-4</v>
      </c>
      <c r="CS111" s="258">
        <v>3.0163696661956931E-4</v>
      </c>
      <c r="CT111" s="258">
        <v>2.0872969274135429E-3</v>
      </c>
      <c r="CU111" s="258">
        <v>7.5097330522081764E-4</v>
      </c>
      <c r="CV111" s="258">
        <v>1.5053402950306206E-3</v>
      </c>
      <c r="CW111" s="258">
        <v>5.6915104264680357E-4</v>
      </c>
      <c r="CX111" s="258">
        <v>9.2278640883395376E-4</v>
      </c>
      <c r="CY111" s="258">
        <v>1.6212095202525251E-3</v>
      </c>
      <c r="CZ111" s="258">
        <v>5.6138303270740996E-4</v>
      </c>
      <c r="DA111" s="258">
        <v>1.4427011894157979E-3</v>
      </c>
      <c r="DB111" s="258">
        <v>2.2061909549841775E-3</v>
      </c>
      <c r="DC111" s="258">
        <v>1.1731785286767111E-3</v>
      </c>
      <c r="DD111" s="258">
        <v>1.0026900652066904</v>
      </c>
      <c r="DE111" s="258">
        <v>9.7738236656567856E-5</v>
      </c>
      <c r="DF111" s="259">
        <v>1.3680730817426973E-3</v>
      </c>
      <c r="DG111" s="272"/>
      <c r="DH111" s="260"/>
      <c r="DI111" s="3"/>
      <c r="DJ111" s="3"/>
      <c r="DK111" s="3"/>
      <c r="DL111" s="3"/>
      <c r="DM111" s="3"/>
      <c r="DN111" s="3"/>
      <c r="DO111" s="3"/>
      <c r="DP111" s="3"/>
      <c r="DQ111" s="3"/>
      <c r="DR111" s="260"/>
      <c r="DS111" s="260"/>
      <c r="DT111" s="260"/>
      <c r="DU111" s="260"/>
      <c r="DV111" s="260"/>
      <c r="DW111" s="260"/>
      <c r="DX111" s="260"/>
      <c r="DY111" s="260"/>
      <c r="DZ111" s="260"/>
      <c r="EA111" s="260"/>
      <c r="EB111" s="260"/>
      <c r="EC111" s="260"/>
      <c r="ED111" s="260"/>
      <c r="EE111" s="260"/>
      <c r="EF111" s="260"/>
      <c r="EG111" s="260"/>
      <c r="EH111" s="260"/>
      <c r="EI111" s="260"/>
      <c r="EJ111" s="260"/>
      <c r="EK111" s="260"/>
      <c r="EL111" s="260"/>
      <c r="EM111" s="260"/>
      <c r="EN111" s="260"/>
      <c r="EO111" s="260"/>
      <c r="EP111" s="260"/>
      <c r="EQ111" s="260"/>
      <c r="ER111" s="260"/>
      <c r="ES111" s="260"/>
      <c r="ET111" s="260"/>
      <c r="EU111" s="260"/>
      <c r="EV111" s="260"/>
      <c r="EW111" s="260"/>
      <c r="EX111" s="260"/>
      <c r="EY111" s="260"/>
      <c r="EZ111" s="260"/>
      <c r="FA111" s="260"/>
      <c r="FB111" s="260"/>
      <c r="FC111" s="260"/>
      <c r="FD111" s="260"/>
      <c r="FE111" s="260"/>
      <c r="FF111" s="260"/>
      <c r="FG111" s="260"/>
      <c r="FH111" s="260"/>
      <c r="FI111" s="260"/>
      <c r="FJ111" s="260"/>
      <c r="FK111" s="260"/>
      <c r="FL111" s="260"/>
      <c r="FM111" s="260"/>
      <c r="FN111" s="260"/>
      <c r="FO111" s="260"/>
    </row>
    <row r="112" spans="1:171" ht="19.899999999999999" customHeight="1">
      <c r="A112" s="261" t="s">
        <v>107</v>
      </c>
      <c r="B112" s="262" t="s">
        <v>28</v>
      </c>
      <c r="C112" s="263">
        <v>6.3794615580906782E-4</v>
      </c>
      <c r="D112" s="258">
        <v>6.2611251103523481E-4</v>
      </c>
      <c r="E112" s="258">
        <v>9.9938926819115315E-4</v>
      </c>
      <c r="F112" s="258">
        <v>2.6699778549385605E-3</v>
      </c>
      <c r="G112" s="258">
        <v>1.2253258812110889E-3</v>
      </c>
      <c r="H112" s="258">
        <v>0</v>
      </c>
      <c r="I112" s="258">
        <v>1.5051449330017446E-3</v>
      </c>
      <c r="J112" s="258">
        <v>1.2094413096161334E-3</v>
      </c>
      <c r="K112" s="258">
        <v>5.2505017228517028E-4</v>
      </c>
      <c r="L112" s="258">
        <v>3.2354761492704427E-4</v>
      </c>
      <c r="M112" s="258">
        <v>0</v>
      </c>
      <c r="N112" s="258">
        <v>1.2678954895625515E-3</v>
      </c>
      <c r="O112" s="258">
        <v>1.3936418041671954E-3</v>
      </c>
      <c r="P112" s="258">
        <v>8.6974526990075626E-4</v>
      </c>
      <c r="Q112" s="258">
        <v>1.4988659511046959E-3</v>
      </c>
      <c r="R112" s="258">
        <v>7.8830750776045209E-4</v>
      </c>
      <c r="S112" s="258">
        <v>9.9093035763100218E-4</v>
      </c>
      <c r="T112" s="258">
        <v>1.0546375934926432E-3</v>
      </c>
      <c r="U112" s="258">
        <v>1.2997403058441085E-3</v>
      </c>
      <c r="V112" s="258">
        <v>1.1122485789459679E-3</v>
      </c>
      <c r="W112" s="258">
        <v>2.3404956719114177E-4</v>
      </c>
      <c r="X112" s="258">
        <v>4.9118992495594393E-4</v>
      </c>
      <c r="Y112" s="258">
        <v>5.8958674808409599E-4</v>
      </c>
      <c r="Z112" s="258">
        <v>6.896475381977902E-4</v>
      </c>
      <c r="AA112" s="258">
        <v>1.1452297075262897E-3</v>
      </c>
      <c r="AB112" s="258">
        <v>8.7285614897941581E-4</v>
      </c>
      <c r="AC112" s="258">
        <v>8.3397980794712578E-5</v>
      </c>
      <c r="AD112" s="258">
        <v>2.7031172981321509E-4</v>
      </c>
      <c r="AE112" s="258">
        <v>3.458049618065404E-4</v>
      </c>
      <c r="AF112" s="258">
        <v>6.8753217736515482E-4</v>
      </c>
      <c r="AG112" s="258">
        <v>1.5601050653891264E-3</v>
      </c>
      <c r="AH112" s="258">
        <v>2.0576843726175646E-3</v>
      </c>
      <c r="AI112" s="258">
        <v>1.1071558548141171E-3</v>
      </c>
      <c r="AJ112" s="258">
        <v>1.2744998204774552E-3</v>
      </c>
      <c r="AK112" s="258">
        <v>2.0044811623560967E-3</v>
      </c>
      <c r="AL112" s="258">
        <v>3.0980290597893394E-4</v>
      </c>
      <c r="AM112" s="258">
        <v>3.3568496983940046E-4</v>
      </c>
      <c r="AN112" s="258">
        <v>5.0754814374914445E-4</v>
      </c>
      <c r="AO112" s="258">
        <v>8.7552577702416446E-4</v>
      </c>
      <c r="AP112" s="258">
        <v>2.2826179425450776E-4</v>
      </c>
      <c r="AQ112" s="258">
        <v>8.6701645031654899E-4</v>
      </c>
      <c r="AR112" s="258">
        <v>1.1057856725779382E-3</v>
      </c>
      <c r="AS112" s="258">
        <v>5.5662831361118789E-4</v>
      </c>
      <c r="AT112" s="258">
        <v>8.1720346927866504E-4</v>
      </c>
      <c r="AU112" s="258">
        <v>1.0709172256646625E-3</v>
      </c>
      <c r="AV112" s="258">
        <v>1.0885122033115432E-3</v>
      </c>
      <c r="AW112" s="258">
        <v>1.0669283156049807E-3</v>
      </c>
      <c r="AX112" s="258">
        <v>2.3027646724872145E-3</v>
      </c>
      <c r="AY112" s="258">
        <v>1.1543479414972454E-3</v>
      </c>
      <c r="AZ112" s="258">
        <v>6.708285239749763E-4</v>
      </c>
      <c r="BA112" s="258">
        <v>6.9905037749150149E-4</v>
      </c>
      <c r="BB112" s="258">
        <v>1.1768496528163225E-3</v>
      </c>
      <c r="BC112" s="258">
        <v>1.2215796917930651E-3</v>
      </c>
      <c r="BD112" s="258">
        <v>1.1290855377372219E-3</v>
      </c>
      <c r="BE112" s="258">
        <v>3.2742763819968725E-4</v>
      </c>
      <c r="BF112" s="258">
        <v>3.0424459431398356E-4</v>
      </c>
      <c r="BG112" s="258">
        <v>5.9043633078799981E-4</v>
      </c>
      <c r="BH112" s="258">
        <v>8.1024765510896116E-4</v>
      </c>
      <c r="BI112" s="258">
        <v>1.823400240109487E-3</v>
      </c>
      <c r="BJ112" s="258">
        <v>1.6898991823372338E-3</v>
      </c>
      <c r="BK112" s="258">
        <v>1.121976035250059E-3</v>
      </c>
      <c r="BL112" s="258">
        <v>9.1978115509006096E-4</v>
      </c>
      <c r="BM112" s="258">
        <v>3.3721408588977783E-4</v>
      </c>
      <c r="BN112" s="258">
        <v>2.9007389440182541E-3</v>
      </c>
      <c r="BO112" s="258">
        <v>8.3902398004654993E-4</v>
      </c>
      <c r="BP112" s="258">
        <v>3.6901707921224833E-4</v>
      </c>
      <c r="BQ112" s="258">
        <v>4.861836951299104E-4</v>
      </c>
      <c r="BR112" s="258">
        <v>1.4772729107678101E-3</v>
      </c>
      <c r="BS112" s="258">
        <v>4.1629248665965993E-3</v>
      </c>
      <c r="BT112" s="258">
        <v>2.1508973995315378E-3</v>
      </c>
      <c r="BU112" s="258">
        <v>4.020701770073889E-3</v>
      </c>
      <c r="BV112" s="258">
        <v>1.6376036616265149E-3</v>
      </c>
      <c r="BW112" s="258">
        <v>1.0484564325346753E-3</v>
      </c>
      <c r="BX112" s="258">
        <v>2.0972888467447168E-4</v>
      </c>
      <c r="BY112" s="258">
        <v>3.4463562545767584E-3</v>
      </c>
      <c r="BZ112" s="258">
        <v>2.1547685907133715E-3</v>
      </c>
      <c r="CA112" s="258">
        <v>1.9767199443502925E-3</v>
      </c>
      <c r="CB112" s="258">
        <v>1.5125835866141436E-3</v>
      </c>
      <c r="CC112" s="258">
        <v>0</v>
      </c>
      <c r="CD112" s="258">
        <v>5.3293734347580179E-3</v>
      </c>
      <c r="CE112" s="258">
        <v>3.7768021768812415E-3</v>
      </c>
      <c r="CF112" s="258">
        <v>3.1833291049138926E-3</v>
      </c>
      <c r="CG112" s="258">
        <v>3.560401308289567E-3</v>
      </c>
      <c r="CH112" s="258">
        <v>3.7389472753853494E-3</v>
      </c>
      <c r="CI112" s="258">
        <v>3.1835332149779474E-3</v>
      </c>
      <c r="CJ112" s="258">
        <v>9.5791459392851328E-4</v>
      </c>
      <c r="CK112" s="258">
        <v>2.3250979325955944E-3</v>
      </c>
      <c r="CL112" s="258">
        <v>2.9247602415886269E-3</v>
      </c>
      <c r="CM112" s="258">
        <v>3.1235268039252859E-3</v>
      </c>
      <c r="CN112" s="258">
        <v>2.1022598419696212E-3</v>
      </c>
      <c r="CO112" s="258">
        <v>7.6396190997701169E-3</v>
      </c>
      <c r="CP112" s="258">
        <v>1.5706730650403775E-3</v>
      </c>
      <c r="CQ112" s="258">
        <v>5.4968896073178527E-3</v>
      </c>
      <c r="CR112" s="258">
        <v>5.4762863978804546E-3</v>
      </c>
      <c r="CS112" s="258">
        <v>5.2378993430217775E-3</v>
      </c>
      <c r="CT112" s="258">
        <v>4.7425918697249943E-3</v>
      </c>
      <c r="CU112" s="258">
        <v>1.6467732186267203E-3</v>
      </c>
      <c r="CV112" s="258">
        <v>1.5919141227453751E-3</v>
      </c>
      <c r="CW112" s="258">
        <v>1.404095746599059E-3</v>
      </c>
      <c r="CX112" s="258">
        <v>2.2733729291274604E-3</v>
      </c>
      <c r="CY112" s="258">
        <v>3.0033760840769545E-3</v>
      </c>
      <c r="CZ112" s="258">
        <v>1.1251662356158119E-3</v>
      </c>
      <c r="DA112" s="258">
        <v>4.2965275860659081E-3</v>
      </c>
      <c r="DB112" s="258">
        <v>2.6902382714792342E-3</v>
      </c>
      <c r="DC112" s="258">
        <v>2.9179364760060053E-3</v>
      </c>
      <c r="DD112" s="258">
        <v>2.8550422259195612E-3</v>
      </c>
      <c r="DE112" s="258">
        <v>1.0005089213018936</v>
      </c>
      <c r="DF112" s="259">
        <v>7.86142594318419E-4</v>
      </c>
      <c r="DG112" s="272"/>
      <c r="DH112" s="260"/>
      <c r="DI112" s="3"/>
      <c r="DJ112" s="3"/>
      <c r="DK112" s="3"/>
      <c r="DL112" s="3"/>
      <c r="DM112" s="3"/>
      <c r="DN112" s="3"/>
      <c r="DO112" s="3"/>
      <c r="DP112" s="3"/>
      <c r="DQ112" s="3"/>
      <c r="DR112" s="260"/>
      <c r="DS112" s="260"/>
      <c r="DT112" s="260"/>
      <c r="DU112" s="260"/>
      <c r="DV112" s="260"/>
      <c r="DW112" s="260"/>
      <c r="DX112" s="260"/>
      <c r="DY112" s="260"/>
      <c r="DZ112" s="260"/>
      <c r="EA112" s="260"/>
      <c r="EB112" s="260"/>
      <c r="EC112" s="260"/>
      <c r="ED112" s="260"/>
      <c r="EE112" s="260"/>
      <c r="EF112" s="260"/>
      <c r="EG112" s="260"/>
      <c r="EH112" s="260"/>
      <c r="EI112" s="260"/>
      <c r="EJ112" s="260"/>
      <c r="EK112" s="260"/>
      <c r="EL112" s="260"/>
      <c r="EM112" s="260"/>
      <c r="EN112" s="260"/>
      <c r="EO112" s="260"/>
      <c r="EP112" s="260"/>
      <c r="EQ112" s="260"/>
      <c r="ER112" s="260"/>
      <c r="ES112" s="260"/>
      <c r="ET112" s="260"/>
      <c r="EU112" s="260"/>
      <c r="EV112" s="260"/>
      <c r="EW112" s="260"/>
      <c r="EX112" s="260"/>
      <c r="EY112" s="260"/>
      <c r="EZ112" s="260"/>
      <c r="FA112" s="260"/>
      <c r="FB112" s="260"/>
      <c r="FC112" s="260"/>
      <c r="FD112" s="260"/>
      <c r="FE112" s="260"/>
      <c r="FF112" s="260"/>
      <c r="FG112" s="260"/>
      <c r="FH112" s="260"/>
      <c r="FI112" s="260"/>
      <c r="FJ112" s="260"/>
      <c r="FK112" s="260"/>
      <c r="FL112" s="260"/>
      <c r="FM112" s="260"/>
      <c r="FN112" s="260"/>
      <c r="FO112" s="260"/>
    </row>
    <row r="113" spans="1:171" ht="19.899999999999999" customHeight="1">
      <c r="A113" s="264" t="s">
        <v>106</v>
      </c>
      <c r="B113" s="265" t="s">
        <v>29</v>
      </c>
      <c r="C113" s="266">
        <v>7.5800278048629138E-3</v>
      </c>
      <c r="D113" s="267">
        <v>5.7158073315295428E-4</v>
      </c>
      <c r="E113" s="267">
        <v>1.6306358259917579E-3</v>
      </c>
      <c r="F113" s="267">
        <v>9.3443193830522659E-4</v>
      </c>
      <c r="G113" s="267">
        <v>6.3701475254149525E-3</v>
      </c>
      <c r="H113" s="267">
        <v>0</v>
      </c>
      <c r="I113" s="267">
        <v>4.3816854916671746E-3</v>
      </c>
      <c r="J113" s="267">
        <v>3.5602144582505832E-3</v>
      </c>
      <c r="K113" s="267">
        <v>4.9505125375487839E-3</v>
      </c>
      <c r="L113" s="267">
        <v>2.2475555727449947E-3</v>
      </c>
      <c r="M113" s="267">
        <v>0</v>
      </c>
      <c r="N113" s="267">
        <v>2.3456024555838207E-3</v>
      </c>
      <c r="O113" s="267">
        <v>2.674451450567918E-3</v>
      </c>
      <c r="P113" s="267">
        <v>6.3413881056610969E-3</v>
      </c>
      <c r="Q113" s="267">
        <v>2.0751907258249524E-3</v>
      </c>
      <c r="R113" s="267">
        <v>1.7073705370062658E-3</v>
      </c>
      <c r="S113" s="267">
        <v>2.5204078783610121E-3</v>
      </c>
      <c r="T113" s="267">
        <v>1.8805125147746632E-3</v>
      </c>
      <c r="U113" s="267">
        <v>1.0077568451018341E-3</v>
      </c>
      <c r="V113" s="267">
        <v>2.7543821372580384E-3</v>
      </c>
      <c r="W113" s="267">
        <v>4.737015188789997E-4</v>
      </c>
      <c r="X113" s="267">
        <v>9.2380340883691815E-4</v>
      </c>
      <c r="Y113" s="267">
        <v>1.2456352005453058E-3</v>
      </c>
      <c r="Z113" s="267">
        <v>5.3930891974925113E-3</v>
      </c>
      <c r="AA113" s="267">
        <v>9.9133630126648463E-4</v>
      </c>
      <c r="AB113" s="267">
        <v>1.1616138310116236E-3</v>
      </c>
      <c r="AC113" s="267">
        <v>3.1102278341847884E-4</v>
      </c>
      <c r="AD113" s="267">
        <v>6.099597080772466E-3</v>
      </c>
      <c r="AE113" s="267">
        <v>1.5222368912940916E-3</v>
      </c>
      <c r="AF113" s="267">
        <v>5.5883859289379738E-3</v>
      </c>
      <c r="AG113" s="267">
        <v>3.1782347834945551E-3</v>
      </c>
      <c r="AH113" s="267">
        <v>1.032711332680609E-2</v>
      </c>
      <c r="AI113" s="267">
        <v>1.0038811039253968E-2</v>
      </c>
      <c r="AJ113" s="267">
        <v>1.1187590114208408E-3</v>
      </c>
      <c r="AK113" s="267">
        <v>1.1955451982840393E-2</v>
      </c>
      <c r="AL113" s="267">
        <v>5.2631515666218221E-3</v>
      </c>
      <c r="AM113" s="267">
        <v>5.9578736838091107E-3</v>
      </c>
      <c r="AN113" s="267">
        <v>1.2499927151904811E-2</v>
      </c>
      <c r="AO113" s="267">
        <v>7.8903033434690115E-3</v>
      </c>
      <c r="AP113" s="267">
        <v>2.7231370450612278E-3</v>
      </c>
      <c r="AQ113" s="267">
        <v>3.7595862634236289E-3</v>
      </c>
      <c r="AR113" s="267">
        <v>3.3446598973305213E-3</v>
      </c>
      <c r="AS113" s="267">
        <v>5.3427367854757511E-3</v>
      </c>
      <c r="AT113" s="267">
        <v>5.3921877123531041E-3</v>
      </c>
      <c r="AU113" s="267">
        <v>4.3952613326960453E-3</v>
      </c>
      <c r="AV113" s="267">
        <v>2.385385860327952E-3</v>
      </c>
      <c r="AW113" s="267">
        <v>1.1085553015837792E-3</v>
      </c>
      <c r="AX113" s="267">
        <v>1.0076327229661451E-3</v>
      </c>
      <c r="AY113" s="267">
        <v>1.9803798490197742E-3</v>
      </c>
      <c r="AZ113" s="267">
        <v>7.7625951840096458E-4</v>
      </c>
      <c r="BA113" s="267">
        <v>8.8681384582504842E-4</v>
      </c>
      <c r="BB113" s="267">
        <v>4.6522967918826682E-3</v>
      </c>
      <c r="BC113" s="267">
        <v>3.3921773512494641E-3</v>
      </c>
      <c r="BD113" s="267">
        <v>1.4718543832950277E-3</v>
      </c>
      <c r="BE113" s="267">
        <v>7.356748483878931E-4</v>
      </c>
      <c r="BF113" s="267">
        <v>1.0154850916416333E-3</v>
      </c>
      <c r="BG113" s="267">
        <v>9.0287056804758202E-4</v>
      </c>
      <c r="BH113" s="267">
        <v>3.3057058981866417E-3</v>
      </c>
      <c r="BI113" s="267">
        <v>1.1239824195255115E-2</v>
      </c>
      <c r="BJ113" s="267">
        <v>1.7821771803626651E-3</v>
      </c>
      <c r="BK113" s="267">
        <v>2.7501878173295511E-3</v>
      </c>
      <c r="BL113" s="267">
        <v>1.1289538991029066E-2</v>
      </c>
      <c r="BM113" s="267">
        <v>1.3232616319156036E-2</v>
      </c>
      <c r="BN113" s="267">
        <v>1.0619498343651222E-2</v>
      </c>
      <c r="BO113" s="267">
        <v>1.1098077319962939E-2</v>
      </c>
      <c r="BP113" s="267">
        <v>3.6353730466142896E-3</v>
      </c>
      <c r="BQ113" s="267">
        <v>3.065729999477356E-3</v>
      </c>
      <c r="BR113" s="267">
        <v>7.0893314111679156E-3</v>
      </c>
      <c r="BS113" s="267">
        <v>8.1148057567946904E-3</v>
      </c>
      <c r="BT113" s="267">
        <v>3.3561368113847879E-3</v>
      </c>
      <c r="BU113" s="267">
        <v>7.7166048128242508E-3</v>
      </c>
      <c r="BV113" s="267">
        <v>8.4693317978876189E-3</v>
      </c>
      <c r="BW113" s="267">
        <v>6.9185031559420487E-3</v>
      </c>
      <c r="BX113" s="267">
        <v>7.4830451636703364E-4</v>
      </c>
      <c r="BY113" s="267">
        <v>5.7456714402928212E-3</v>
      </c>
      <c r="BZ113" s="267">
        <v>2.155497581777157E-3</v>
      </c>
      <c r="CA113" s="267">
        <v>2.5284259349279371E-3</v>
      </c>
      <c r="CB113" s="267">
        <v>8.4695130376528024E-3</v>
      </c>
      <c r="CC113" s="267">
        <v>0</v>
      </c>
      <c r="CD113" s="267">
        <v>5.6063469738448085E-3</v>
      </c>
      <c r="CE113" s="267">
        <v>3.5260430911653144E-3</v>
      </c>
      <c r="CF113" s="267">
        <v>4.2716064542056235E-3</v>
      </c>
      <c r="CG113" s="267">
        <v>1.1510124943558673E-3</v>
      </c>
      <c r="CH113" s="267">
        <v>5.9781502430250816E-3</v>
      </c>
      <c r="CI113" s="267">
        <v>5.78461361955631E-3</v>
      </c>
      <c r="CJ113" s="267">
        <v>1.3553558662697566E-3</v>
      </c>
      <c r="CK113" s="267">
        <v>8.9427821182345591E-3</v>
      </c>
      <c r="CL113" s="267">
        <v>4.14241057641959E-3</v>
      </c>
      <c r="CM113" s="267">
        <v>1.1165812691709867E-3</v>
      </c>
      <c r="CN113" s="267">
        <v>6.3232272727777776E-3</v>
      </c>
      <c r="CO113" s="267">
        <v>1.5399232073975764E-3</v>
      </c>
      <c r="CP113" s="267">
        <v>1.7972767295837725E-3</v>
      </c>
      <c r="CQ113" s="267">
        <v>1.4209793844532824E-2</v>
      </c>
      <c r="CR113" s="267">
        <v>5.6915443507861803E-3</v>
      </c>
      <c r="CS113" s="267">
        <v>2.8973283275801577E-3</v>
      </c>
      <c r="CT113" s="267">
        <v>9.5324880940981672E-3</v>
      </c>
      <c r="CU113" s="267">
        <v>3.146494806227809E-3</v>
      </c>
      <c r="CV113" s="267">
        <v>1.0432656377583199E-3</v>
      </c>
      <c r="CW113" s="267">
        <v>4.3567046819607521E-3</v>
      </c>
      <c r="CX113" s="267">
        <v>2.8186836704491127E-3</v>
      </c>
      <c r="CY113" s="267">
        <v>1.5290499100543231E-2</v>
      </c>
      <c r="CZ113" s="267">
        <v>2.4318614237340023E-3</v>
      </c>
      <c r="DA113" s="267">
        <v>7.3191857107751781E-3</v>
      </c>
      <c r="DB113" s="267">
        <v>1.8723846158170195E-3</v>
      </c>
      <c r="DC113" s="267">
        <v>1.5429426458669674E-3</v>
      </c>
      <c r="DD113" s="267">
        <v>4.2006822755462098E-3</v>
      </c>
      <c r="DE113" s="267">
        <v>1.2218263435390079E-3</v>
      </c>
      <c r="DF113" s="268">
        <v>1.0010128226180055</v>
      </c>
      <c r="DG113" s="272"/>
      <c r="DH113" s="260"/>
      <c r="DI113" s="3"/>
      <c r="DJ113" s="3"/>
      <c r="DK113" s="3"/>
      <c r="DL113" s="3"/>
      <c r="DM113" s="3"/>
      <c r="DN113" s="3"/>
      <c r="DO113" s="3"/>
      <c r="DP113" s="3"/>
      <c r="DQ113" s="3"/>
      <c r="DR113" s="260"/>
      <c r="DS113" s="260"/>
      <c r="DT113" s="260"/>
      <c r="DU113" s="260"/>
      <c r="DV113" s="260"/>
      <c r="DW113" s="260"/>
      <c r="DX113" s="260"/>
      <c r="DY113" s="260"/>
      <c r="DZ113" s="260"/>
      <c r="EA113" s="260"/>
      <c r="EB113" s="260"/>
      <c r="EC113" s="260"/>
      <c r="ED113" s="260"/>
      <c r="EE113" s="260"/>
      <c r="EF113" s="260"/>
      <c r="EG113" s="260"/>
      <c r="EH113" s="260"/>
      <c r="EI113" s="260"/>
      <c r="EJ113" s="260"/>
      <c r="EK113" s="260"/>
      <c r="EL113" s="260"/>
      <c r="EM113" s="260"/>
      <c r="EN113" s="260"/>
      <c r="EO113" s="260"/>
      <c r="EP113" s="260"/>
      <c r="EQ113" s="260"/>
      <c r="ER113" s="260"/>
      <c r="ES113" s="260"/>
      <c r="ET113" s="260"/>
      <c r="EU113" s="260"/>
      <c r="EV113" s="260"/>
      <c r="EW113" s="260"/>
      <c r="EX113" s="260"/>
      <c r="EY113" s="260"/>
      <c r="EZ113" s="260"/>
      <c r="FA113" s="260"/>
      <c r="FB113" s="260"/>
      <c r="FC113" s="260"/>
      <c r="FD113" s="260"/>
      <c r="FE113" s="260"/>
      <c r="FF113" s="260"/>
      <c r="FG113" s="260"/>
      <c r="FH113" s="260"/>
      <c r="FI113" s="260"/>
      <c r="FJ113" s="260"/>
      <c r="FK113" s="260"/>
      <c r="FL113" s="260"/>
      <c r="FM113" s="260"/>
      <c r="FN113" s="260"/>
      <c r="FO113" s="260"/>
    </row>
    <row r="114" spans="1:171" ht="19.899999999999999" customHeight="1">
      <c r="A114" s="3"/>
      <c r="B114" s="273"/>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c r="AQ114" s="274"/>
      <c r="AR114" s="274"/>
      <c r="AS114" s="274"/>
      <c r="AT114" s="274"/>
      <c r="AU114" s="274"/>
      <c r="AV114" s="274"/>
      <c r="AW114" s="274"/>
      <c r="AX114" s="274"/>
      <c r="AY114" s="274"/>
      <c r="AZ114" s="274"/>
      <c r="BA114" s="274"/>
      <c r="BB114" s="274"/>
      <c r="BC114" s="274"/>
      <c r="BD114" s="274"/>
      <c r="BE114" s="274"/>
      <c r="BF114" s="274"/>
      <c r="BG114" s="274"/>
      <c r="BH114" s="274"/>
      <c r="BI114" s="274"/>
      <c r="BJ114" s="274"/>
      <c r="BK114" s="274"/>
      <c r="BL114" s="274"/>
      <c r="BM114" s="274"/>
      <c r="BN114" s="274"/>
      <c r="BO114" s="274"/>
      <c r="BP114" s="274"/>
      <c r="BQ114" s="274"/>
      <c r="BR114" s="274"/>
      <c r="BS114" s="274"/>
      <c r="BT114" s="274"/>
      <c r="BU114" s="274"/>
      <c r="BV114" s="274"/>
      <c r="BW114" s="274"/>
      <c r="BX114" s="274"/>
      <c r="BY114" s="274"/>
      <c r="BZ114" s="274"/>
      <c r="CA114" s="274"/>
      <c r="CB114" s="274"/>
      <c r="CC114" s="274"/>
      <c r="CD114" s="274"/>
      <c r="CE114" s="274"/>
      <c r="CF114" s="274"/>
      <c r="CG114" s="274"/>
      <c r="CH114" s="274"/>
      <c r="CI114" s="274"/>
      <c r="CJ114" s="274"/>
      <c r="CK114" s="274"/>
      <c r="CL114" s="274"/>
      <c r="CM114" s="274"/>
      <c r="CN114" s="274"/>
      <c r="CO114" s="274"/>
      <c r="CP114" s="274"/>
      <c r="CQ114" s="274"/>
      <c r="CR114" s="274"/>
      <c r="CS114" s="274"/>
      <c r="CT114" s="274"/>
      <c r="CU114" s="274"/>
      <c r="CV114" s="274"/>
      <c r="CW114" s="274"/>
      <c r="CX114" s="274"/>
      <c r="CY114" s="274"/>
      <c r="CZ114" s="274"/>
      <c r="DA114" s="274"/>
      <c r="DB114" s="274"/>
      <c r="DC114" s="274"/>
      <c r="DD114" s="274"/>
      <c r="DE114" s="274"/>
      <c r="DF114" s="274"/>
      <c r="DG114" s="274"/>
      <c r="DH114" s="275"/>
      <c r="DI114" s="3"/>
      <c r="DJ114" s="3"/>
      <c r="DK114" s="3"/>
      <c r="DL114" s="3"/>
      <c r="DM114" s="3"/>
      <c r="DN114" s="3"/>
      <c r="DO114" s="3"/>
      <c r="DP114" s="3"/>
      <c r="DQ114" s="3"/>
      <c r="DR114" s="275"/>
      <c r="DS114" s="275"/>
      <c r="DT114" s="275"/>
      <c r="DU114" s="275"/>
      <c r="DV114" s="275"/>
      <c r="DW114" s="275"/>
      <c r="DX114" s="275"/>
      <c r="DY114" s="275"/>
      <c r="DZ114" s="275"/>
      <c r="EA114" s="275"/>
      <c r="EB114" s="275"/>
      <c r="EC114" s="275"/>
      <c r="ED114" s="275"/>
      <c r="EE114" s="275"/>
      <c r="EF114" s="275"/>
      <c r="EG114" s="275"/>
    </row>
  </sheetData>
  <mergeCells count="2">
    <mergeCell ref="C2:G2"/>
    <mergeCell ref="H2:N2"/>
  </mergeCells>
  <phoneticPr fontId="3"/>
  <pageMargins left="0.70866141732283472" right="0.70866141732283472" top="0.74803149606299213" bottom="0.74803149606299213" header="0.31496062992125984" footer="0.31496062992125984"/>
  <pageSetup paperSize="8" scale="28" fitToWidth="3" orientation="landscape" r:id="rId1"/>
  <headerFooter alignWithMargins="0">
    <oddHeader>&amp;C&amp;A</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B4150-49E0-4864-BEEC-D621A6E13BB5}">
  <sheetPr codeName="Sheet15"/>
  <dimension ref="A2:Y118"/>
  <sheetViews>
    <sheetView showGridLines="0" view="pageBreakPreview" zoomScaleNormal="100" zoomScaleSheetLayoutView="100" workbookViewId="0">
      <pane xSplit="2" ySplit="5" topLeftCell="C6" activePane="bottomRight" state="frozen"/>
      <selection activeCell="C105" sqref="C105"/>
      <selection pane="topRight" activeCell="C105" sqref="C105"/>
      <selection pane="bottomLeft" activeCell="C105" sqref="C105"/>
      <selection pane="bottomRight"/>
    </sheetView>
  </sheetViews>
  <sheetFormatPr defaultColWidth="8.875" defaultRowHeight="12"/>
  <cols>
    <col min="1" max="1" width="4" style="290" bestFit="1" customWidth="1"/>
    <col min="2" max="2" width="30.75" style="262" customWidth="1"/>
    <col min="3" max="20" width="15.75" style="276" customWidth="1"/>
    <col min="21" max="21" width="8.875" style="277"/>
    <col min="22" max="22" width="15.625" style="277" customWidth="1"/>
    <col min="23" max="25" width="28.625" style="277" customWidth="1"/>
    <col min="26" max="26" width="11.625" style="277" bestFit="1" customWidth="1"/>
    <col min="27" max="27" width="4.625" style="277" customWidth="1"/>
    <col min="28" max="28" width="5.875" style="277" customWidth="1"/>
    <col min="29" max="16384" width="8.875" style="277"/>
  </cols>
  <sheetData>
    <row r="2" spans="1:25">
      <c r="A2" s="487"/>
      <c r="B2" s="658" t="s">
        <v>404</v>
      </c>
    </row>
    <row r="3" spans="1:25">
      <c r="A3" s="487"/>
      <c r="B3" s="659"/>
    </row>
    <row r="4" spans="1:25">
      <c r="A4" s="248"/>
      <c r="B4" s="249"/>
      <c r="C4" s="660" t="s">
        <v>405</v>
      </c>
      <c r="D4" s="661"/>
      <c r="E4" s="660" t="s">
        <v>634</v>
      </c>
      <c r="F4" s="662"/>
      <c r="G4" s="662"/>
      <c r="H4" s="662"/>
      <c r="I4" s="662"/>
      <c r="J4" s="662"/>
      <c r="K4" s="661"/>
      <c r="L4" s="652" t="s">
        <v>406</v>
      </c>
      <c r="M4" s="656" t="s">
        <v>641</v>
      </c>
      <c r="N4" s="656" t="s">
        <v>647</v>
      </c>
      <c r="O4" s="656" t="s">
        <v>407</v>
      </c>
      <c r="P4" s="652" t="s">
        <v>408</v>
      </c>
      <c r="Q4" s="654" t="s">
        <v>409</v>
      </c>
      <c r="R4" s="656" t="s">
        <v>410</v>
      </c>
      <c r="S4" s="652" t="s">
        <v>411</v>
      </c>
      <c r="T4" s="652" t="s">
        <v>412</v>
      </c>
    </row>
    <row r="5" spans="1:25">
      <c r="A5" s="252"/>
      <c r="B5" s="253"/>
      <c r="C5" s="278" t="s">
        <v>316</v>
      </c>
      <c r="D5" s="278" t="s">
        <v>317</v>
      </c>
      <c r="E5" s="278" t="s">
        <v>318</v>
      </c>
      <c r="F5" s="278" t="s">
        <v>319</v>
      </c>
      <c r="G5" s="278" t="s">
        <v>320</v>
      </c>
      <c r="H5" s="278" t="s">
        <v>321</v>
      </c>
      <c r="I5" s="278" t="s">
        <v>322</v>
      </c>
      <c r="J5" s="278" t="s">
        <v>323</v>
      </c>
      <c r="K5" s="278" t="s">
        <v>142</v>
      </c>
      <c r="L5" s="653"/>
      <c r="M5" s="653"/>
      <c r="N5" s="653"/>
      <c r="O5" s="653"/>
      <c r="P5" s="653"/>
      <c r="Q5" s="655"/>
      <c r="R5" s="657"/>
      <c r="S5" s="653"/>
      <c r="T5" s="653"/>
    </row>
    <row r="6" spans="1:25">
      <c r="A6" s="256" t="s">
        <v>101</v>
      </c>
      <c r="B6" s="257" t="s">
        <v>100</v>
      </c>
      <c r="C6" s="279">
        <v>0.18778745649610018</v>
      </c>
      <c r="D6" s="279">
        <v>0.25750789630358756</v>
      </c>
      <c r="E6" s="279">
        <v>7.5321321060176354E-4</v>
      </c>
      <c r="F6" s="279">
        <v>3.4233641933064524E-2</v>
      </c>
      <c r="G6" s="279">
        <v>1.7674794274835184E-3</v>
      </c>
      <c r="H6" s="279">
        <v>5.8301274118007125E-4</v>
      </c>
      <c r="I6" s="279">
        <v>2.5868441127809894E-4</v>
      </c>
      <c r="J6" s="279">
        <v>3.1397418603655723E-3</v>
      </c>
      <c r="K6" s="279">
        <v>5.974104150844311E-3</v>
      </c>
      <c r="L6" s="279">
        <v>0.96475268580647522</v>
      </c>
      <c r="M6" s="279">
        <f t="shared" ref="M6:M69" si="0">1-L6</f>
        <v>3.5247314193524781E-2</v>
      </c>
      <c r="N6" s="279">
        <f>+M6</f>
        <v>3.5247314193524781E-2</v>
      </c>
      <c r="O6" s="279">
        <v>0.54486979572742866</v>
      </c>
      <c r="P6" s="279">
        <v>0.23091766723842194</v>
      </c>
      <c r="Q6" s="279">
        <v>0.95154891533721619</v>
      </c>
      <c r="R6" s="279">
        <v>1.2064864616122342E-2</v>
      </c>
      <c r="S6" s="279">
        <v>0.73900670513020428</v>
      </c>
      <c r="T6" s="279">
        <v>0.28787229065959768</v>
      </c>
      <c r="V6" s="280" t="s">
        <v>273</v>
      </c>
    </row>
    <row r="7" spans="1:25">
      <c r="A7" s="281" t="s">
        <v>269</v>
      </c>
      <c r="B7" s="262" t="s">
        <v>268</v>
      </c>
      <c r="C7" s="279">
        <v>5.941624705268421E-2</v>
      </c>
      <c r="D7" s="279">
        <v>0.25181756832444929</v>
      </c>
      <c r="E7" s="279">
        <v>4.9178849815989134E-5</v>
      </c>
      <c r="F7" s="279">
        <v>2.1067672829505123E-2</v>
      </c>
      <c r="G7" s="279">
        <v>0</v>
      </c>
      <c r="H7" s="279">
        <v>3.2785899877326089E-5</v>
      </c>
      <c r="I7" s="279">
        <v>0</v>
      </c>
      <c r="J7" s="279">
        <v>1.2786500952157176E-3</v>
      </c>
      <c r="K7" s="279">
        <v>1.4699011778334531E-3</v>
      </c>
      <c r="L7" s="279">
        <v>0.92571782195624508</v>
      </c>
      <c r="M7" s="279">
        <f t="shared" si="0"/>
        <v>7.4282178043754921E-2</v>
      </c>
      <c r="N7" s="279">
        <f t="shared" ref="N7:N70" si="1">+M7</f>
        <v>7.4282178043754921E-2</v>
      </c>
      <c r="O7" s="279">
        <v>0.33135431097038065</v>
      </c>
      <c r="P7" s="279">
        <v>0.12514018075070915</v>
      </c>
      <c r="Q7" s="279">
        <v>0.92198207696362677</v>
      </c>
      <c r="R7" s="279">
        <v>9.0486876814385026E-4</v>
      </c>
      <c r="S7" s="279">
        <v>0.30279042153176333</v>
      </c>
      <c r="T7" s="279">
        <v>0.2282472458605449</v>
      </c>
      <c r="V7" s="277" t="s">
        <v>413</v>
      </c>
    </row>
    <row r="8" spans="1:25">
      <c r="A8" s="261" t="s">
        <v>267</v>
      </c>
      <c r="B8" s="262" t="s">
        <v>266</v>
      </c>
      <c r="C8" s="279">
        <v>0</v>
      </c>
      <c r="D8" s="279">
        <v>0</v>
      </c>
      <c r="E8" s="279">
        <v>0</v>
      </c>
      <c r="F8" s="279">
        <v>0</v>
      </c>
      <c r="G8" s="279">
        <v>0</v>
      </c>
      <c r="H8" s="279">
        <v>0</v>
      </c>
      <c r="I8" s="279">
        <v>0</v>
      </c>
      <c r="J8" s="279">
        <v>0</v>
      </c>
      <c r="K8" s="279">
        <v>0</v>
      </c>
      <c r="L8" s="279">
        <v>0.89157273215244226</v>
      </c>
      <c r="M8" s="279">
        <f t="shared" si="0"/>
        <v>0.10842726784755774</v>
      </c>
      <c r="N8" s="279">
        <f t="shared" si="1"/>
        <v>0.10842726784755774</v>
      </c>
      <c r="O8" s="279">
        <v>0.61171518765345489</v>
      </c>
      <c r="P8" s="279">
        <v>0.16836197825324448</v>
      </c>
      <c r="Q8" s="279">
        <v>0.90833333333333333</v>
      </c>
      <c r="R8" s="279">
        <v>0</v>
      </c>
      <c r="S8" s="279">
        <v>0.11925640126271483</v>
      </c>
      <c r="T8" s="279">
        <v>0.11750263065591021</v>
      </c>
      <c r="V8" s="277" t="s">
        <v>414</v>
      </c>
    </row>
    <row r="9" spans="1:25">
      <c r="A9" s="261" t="s">
        <v>265</v>
      </c>
      <c r="B9" s="262" t="s">
        <v>264</v>
      </c>
      <c r="C9" s="279">
        <v>0.23578043588333614</v>
      </c>
      <c r="D9" s="279">
        <v>0.24540351603120764</v>
      </c>
      <c r="E9" s="279">
        <v>6.2611271117692858E-5</v>
      </c>
      <c r="F9" s="279">
        <v>3.7212872877341796E-3</v>
      </c>
      <c r="G9" s="279">
        <v>2.8665073255187208E-3</v>
      </c>
      <c r="H9" s="279">
        <v>3.5824535996036434E-3</v>
      </c>
      <c r="I9" s="279">
        <v>1.0616693798217484E-4</v>
      </c>
      <c r="J9" s="279">
        <v>9.2555792087024218E-4</v>
      </c>
      <c r="K9" s="279">
        <v>7.1077403864476547E-3</v>
      </c>
      <c r="L9" s="279">
        <v>0.95479478891174452</v>
      </c>
      <c r="M9" s="279">
        <f t="shared" si="0"/>
        <v>4.5205211088255481E-2</v>
      </c>
      <c r="N9" s="279">
        <f t="shared" si="1"/>
        <v>4.5205211088255481E-2</v>
      </c>
      <c r="O9" s="279">
        <v>0.67160493827160495</v>
      </c>
      <c r="P9" s="279">
        <v>0.22304526748971193</v>
      </c>
      <c r="Q9" s="279">
        <v>0.93357933579335795</v>
      </c>
      <c r="R9" s="279">
        <v>6.7912220826885018E-4</v>
      </c>
      <c r="S9" s="279">
        <v>0.9711934156378601</v>
      </c>
      <c r="T9" s="279">
        <v>0.9135802469135802</v>
      </c>
      <c r="V9" s="277" t="s">
        <v>415</v>
      </c>
    </row>
    <row r="10" spans="1:25">
      <c r="A10" s="261" t="s">
        <v>99</v>
      </c>
      <c r="B10" s="262" t="s">
        <v>98</v>
      </c>
      <c r="C10" s="279">
        <v>0.15142715673205104</v>
      </c>
      <c r="D10" s="279">
        <v>0.32745153304132546</v>
      </c>
      <c r="E10" s="279">
        <v>7.6175966482574746E-6</v>
      </c>
      <c r="F10" s="279">
        <v>1.8734717196724433E-2</v>
      </c>
      <c r="G10" s="279">
        <v>0</v>
      </c>
      <c r="H10" s="279">
        <v>3.7173871643496478E-4</v>
      </c>
      <c r="I10" s="279">
        <v>8.0746524471529235E-4</v>
      </c>
      <c r="J10" s="279">
        <v>2.0552275756998669E-3</v>
      </c>
      <c r="K10" s="279">
        <v>7.4439154446772045E-3</v>
      </c>
      <c r="L10" s="279">
        <v>0.95874632147177241</v>
      </c>
      <c r="M10" s="279">
        <f t="shared" si="0"/>
        <v>4.1253678528227589E-2</v>
      </c>
      <c r="N10" s="279">
        <f t="shared" si="1"/>
        <v>4.1253678528227589E-2</v>
      </c>
      <c r="O10" s="279">
        <v>0.66143995818633217</v>
      </c>
      <c r="P10" s="279">
        <v>0.18345746765974127</v>
      </c>
      <c r="Q10" s="279">
        <v>0.90491452991452992</v>
      </c>
      <c r="R10" s="279">
        <v>1.1472443310395245E-3</v>
      </c>
      <c r="S10" s="279">
        <v>0.10126747680648111</v>
      </c>
      <c r="T10" s="279">
        <v>5.4357768195478898E-2</v>
      </c>
      <c r="V10" s="277" t="s">
        <v>416</v>
      </c>
      <c r="W10" s="282" t="s">
        <v>417</v>
      </c>
      <c r="X10" s="282" t="s">
        <v>417</v>
      </c>
      <c r="Y10" s="282" t="s">
        <v>418</v>
      </c>
    </row>
    <row r="11" spans="1:25">
      <c r="A11" s="261" t="s">
        <v>263</v>
      </c>
      <c r="B11" s="262" t="s">
        <v>262</v>
      </c>
      <c r="C11" s="279">
        <v>0</v>
      </c>
      <c r="D11" s="279">
        <v>0.91935483870967738</v>
      </c>
      <c r="E11" s="279">
        <v>0</v>
      </c>
      <c r="F11" s="279">
        <v>0</v>
      </c>
      <c r="G11" s="279">
        <v>0</v>
      </c>
      <c r="H11" s="279">
        <v>5.3763440860215058E-3</v>
      </c>
      <c r="I11" s="279">
        <v>0</v>
      </c>
      <c r="J11" s="279">
        <v>0</v>
      </c>
      <c r="K11" s="279">
        <v>0</v>
      </c>
      <c r="L11" s="279">
        <v>1</v>
      </c>
      <c r="M11" s="279">
        <f t="shared" si="0"/>
        <v>0</v>
      </c>
      <c r="N11" s="279">
        <f t="shared" si="1"/>
        <v>0</v>
      </c>
      <c r="O11" s="279">
        <v>0</v>
      </c>
      <c r="P11" s="279">
        <v>0</v>
      </c>
      <c r="Q11" s="279">
        <v>0</v>
      </c>
      <c r="R11" s="279">
        <v>0</v>
      </c>
      <c r="S11" s="279">
        <v>0</v>
      </c>
      <c r="T11" s="279">
        <v>0</v>
      </c>
      <c r="V11" s="283"/>
      <c r="W11" s="284" t="s">
        <v>419</v>
      </c>
      <c r="X11" s="284" t="s">
        <v>420</v>
      </c>
      <c r="Y11" s="284" t="s">
        <v>421</v>
      </c>
    </row>
    <row r="12" spans="1:25">
      <c r="A12" s="261" t="s">
        <v>261</v>
      </c>
      <c r="B12" s="262" t="s">
        <v>260</v>
      </c>
      <c r="C12" s="279">
        <v>-4.0691759918616479E-4</v>
      </c>
      <c r="D12" s="279">
        <v>-4.0691759918616482E-2</v>
      </c>
      <c r="E12" s="279">
        <v>0</v>
      </c>
      <c r="F12" s="279">
        <v>-2.8484231943031535E-3</v>
      </c>
      <c r="G12" s="279">
        <v>0</v>
      </c>
      <c r="H12" s="279">
        <v>0</v>
      </c>
      <c r="I12" s="279">
        <v>0</v>
      </c>
      <c r="J12" s="279">
        <v>-2.0345879959308239E-4</v>
      </c>
      <c r="K12" s="279">
        <v>-1.8311291963377416E-3</v>
      </c>
      <c r="L12" s="279">
        <v>1.0031024679213465</v>
      </c>
      <c r="M12" s="279">
        <f t="shared" si="0"/>
        <v>-3.1024679213464967E-3</v>
      </c>
      <c r="N12" s="279">
        <f t="shared" si="1"/>
        <v>-3.1024679213464967E-3</v>
      </c>
      <c r="O12" s="279">
        <v>0.56447368421052635</v>
      </c>
      <c r="P12" s="279">
        <v>0.2781578947368421</v>
      </c>
      <c r="Q12" s="279">
        <v>0.86376537369914852</v>
      </c>
      <c r="R12" s="279">
        <v>-2.0341767846044716E-5</v>
      </c>
      <c r="S12" s="279">
        <v>7.2894736842105262E-2</v>
      </c>
      <c r="T12" s="279">
        <v>6.7631578947368418E-2</v>
      </c>
      <c r="V12" s="283" t="s">
        <v>422</v>
      </c>
      <c r="W12" s="285">
        <v>538588</v>
      </c>
      <c r="X12" s="285">
        <v>273383</v>
      </c>
      <c r="Y12" s="285">
        <v>339</v>
      </c>
    </row>
    <row r="13" spans="1:25">
      <c r="A13" s="261" t="s">
        <v>97</v>
      </c>
      <c r="B13" s="262" t="s">
        <v>96</v>
      </c>
      <c r="C13" s="279">
        <v>9.6218161657286444E-2</v>
      </c>
      <c r="D13" s="279">
        <v>0.29505176679644762</v>
      </c>
      <c r="E13" s="279">
        <v>1.8201973832427033E-4</v>
      </c>
      <c r="F13" s="279">
        <v>2.0104828788814543E-2</v>
      </c>
      <c r="G13" s="279">
        <v>1.0749155847733526E-4</v>
      </c>
      <c r="H13" s="279">
        <v>1.8149526133731089E-4</v>
      </c>
      <c r="I13" s="279">
        <v>3.8339267746734364E-5</v>
      </c>
      <c r="J13" s="279">
        <v>1.2916819234836852E-3</v>
      </c>
      <c r="K13" s="279">
        <v>4.722364566733364E-3</v>
      </c>
      <c r="L13" s="279">
        <v>0.772923645222653</v>
      </c>
      <c r="M13" s="279">
        <f t="shared" si="0"/>
        <v>0.227076354777347</v>
      </c>
      <c r="N13" s="279">
        <f t="shared" si="1"/>
        <v>0.227076354777347</v>
      </c>
      <c r="O13" s="279">
        <v>0.28847438616078641</v>
      </c>
      <c r="P13" s="279">
        <v>0.14121887837448424</v>
      </c>
      <c r="Q13" s="279">
        <v>0.84966623506750794</v>
      </c>
      <c r="R13" s="279">
        <v>8.6021989503334034E-2</v>
      </c>
      <c r="S13" s="279">
        <v>3.9031658221975837E-2</v>
      </c>
      <c r="T13" s="279">
        <v>3.7219958674642277E-2</v>
      </c>
      <c r="V13" s="283" t="s">
        <v>423</v>
      </c>
      <c r="W13" s="285">
        <v>578437</v>
      </c>
      <c r="X13" s="285">
        <v>318026</v>
      </c>
      <c r="Y13" s="285">
        <v>181</v>
      </c>
    </row>
    <row r="14" spans="1:25">
      <c r="A14" s="261" t="s">
        <v>259</v>
      </c>
      <c r="B14" s="262" t="s">
        <v>258</v>
      </c>
      <c r="C14" s="279">
        <v>0.13732520286187824</v>
      </c>
      <c r="D14" s="279">
        <v>0.22268864616046158</v>
      </c>
      <c r="E14" s="279">
        <v>4.7948308551229045E-4</v>
      </c>
      <c r="F14" s="279">
        <v>3.5959197982185519E-2</v>
      </c>
      <c r="G14" s="279">
        <v>1.2986847495639645E-4</v>
      </c>
      <c r="H14" s="279">
        <v>2.4238500336329526E-4</v>
      </c>
      <c r="I14" s="279">
        <v>1.6809698219825847E-5</v>
      </c>
      <c r="J14" s="279">
        <v>2.3861637747207625E-3</v>
      </c>
      <c r="K14" s="279">
        <v>4.4814113205726034E-3</v>
      </c>
      <c r="L14" s="279">
        <v>0.72486601636954817</v>
      </c>
      <c r="M14" s="279">
        <f t="shared" si="0"/>
        <v>0.27513398363045183</v>
      </c>
      <c r="N14" s="279">
        <f t="shared" si="1"/>
        <v>0.27513398363045183</v>
      </c>
      <c r="O14" s="279">
        <v>0.50359147605790289</v>
      </c>
      <c r="P14" s="279">
        <v>6.8948588924559628E-2</v>
      </c>
      <c r="Q14" s="279">
        <v>0.79506276934607456</v>
      </c>
      <c r="R14" s="279">
        <v>1.7494024932523115E-2</v>
      </c>
      <c r="S14" s="279">
        <v>1.255401747937808E-2</v>
      </c>
      <c r="T14" s="279">
        <v>1.2072785525576347E-2</v>
      </c>
      <c r="V14" s="283" t="s">
        <v>424</v>
      </c>
      <c r="W14" s="285">
        <v>440656</v>
      </c>
      <c r="X14" s="285">
        <v>263716</v>
      </c>
      <c r="Y14" s="285">
        <v>118</v>
      </c>
    </row>
    <row r="15" spans="1:25">
      <c r="A15" s="261" t="s">
        <v>257</v>
      </c>
      <c r="B15" s="262" t="s">
        <v>256</v>
      </c>
      <c r="C15" s="279">
        <v>0.16622002501193267</v>
      </c>
      <c r="D15" s="279">
        <v>0.48882729233829575</v>
      </c>
      <c r="E15" s="279">
        <v>1.3332586708477659E-4</v>
      </c>
      <c r="F15" s="279">
        <v>3.606731356377376E-2</v>
      </c>
      <c r="G15" s="279">
        <v>2.2932049138581572E-3</v>
      </c>
      <c r="H15" s="279">
        <v>1.7918996536193973E-3</v>
      </c>
      <c r="I15" s="279">
        <v>0</v>
      </c>
      <c r="J15" s="279">
        <v>2.1718783748110107E-3</v>
      </c>
      <c r="K15" s="279">
        <v>6.0703267283698783E-3</v>
      </c>
      <c r="L15" s="279">
        <v>0.97853544067913589</v>
      </c>
      <c r="M15" s="279">
        <f t="shared" si="0"/>
        <v>2.1464559320864107E-2</v>
      </c>
      <c r="N15" s="279">
        <f t="shared" si="1"/>
        <v>2.1464559320864107E-2</v>
      </c>
      <c r="O15" s="279">
        <v>0.32347216815881669</v>
      </c>
      <c r="P15" s="279">
        <v>9.1669910471000385E-2</v>
      </c>
      <c r="Q15" s="279">
        <v>0.82590233545647562</v>
      </c>
      <c r="R15" s="279">
        <v>6.9920251380324908E-4</v>
      </c>
      <c r="S15" s="279">
        <v>5.5079797586609573E-2</v>
      </c>
      <c r="T15" s="279">
        <v>5.2355001946282599E-2</v>
      </c>
      <c r="V15" s="283" t="s">
        <v>425</v>
      </c>
      <c r="W15" s="285">
        <v>531780.30877742951</v>
      </c>
      <c r="X15" s="285">
        <v>284260.23667711602</v>
      </c>
      <c r="Y15" s="285">
        <v>638</v>
      </c>
    </row>
    <row r="16" spans="1:25">
      <c r="A16" s="261" t="s">
        <v>255</v>
      </c>
      <c r="B16" s="262" t="s">
        <v>254</v>
      </c>
      <c r="C16" s="279">
        <v>1.1244957593935572E-2</v>
      </c>
      <c r="D16" s="279">
        <v>0.17222275914951737</v>
      </c>
      <c r="E16" s="279">
        <v>2.8433062832478766E-4</v>
      </c>
      <c r="F16" s="279">
        <v>9.560649253051964E-3</v>
      </c>
      <c r="G16" s="279">
        <v>1.2546248352986148E-4</v>
      </c>
      <c r="H16" s="279">
        <v>1.4025277630370694E-4</v>
      </c>
      <c r="I16" s="279">
        <v>1.5300302869495301E-5</v>
      </c>
      <c r="J16" s="279">
        <v>7.9893081483547968E-4</v>
      </c>
      <c r="K16" s="279">
        <v>3.1176917147074925E-3</v>
      </c>
      <c r="L16" s="279">
        <v>1</v>
      </c>
      <c r="M16" s="279">
        <f t="shared" si="0"/>
        <v>0</v>
      </c>
      <c r="N16" s="279">
        <f t="shared" si="1"/>
        <v>0</v>
      </c>
      <c r="O16" s="279">
        <v>0</v>
      </c>
      <c r="P16" s="279">
        <v>0</v>
      </c>
      <c r="Q16" s="279">
        <v>0</v>
      </c>
      <c r="R16" s="279">
        <v>1.1471658923460307E-2</v>
      </c>
      <c r="S16" s="279">
        <v>0</v>
      </c>
      <c r="T16" s="279">
        <v>0</v>
      </c>
      <c r="W16" s="286"/>
      <c r="X16" s="286"/>
      <c r="Y16" s="286"/>
    </row>
    <row r="17" spans="1:25">
      <c r="A17" s="261" t="s">
        <v>253</v>
      </c>
      <c r="B17" s="262" t="s">
        <v>252</v>
      </c>
      <c r="C17" s="279">
        <v>8.8736813269172127E-2</v>
      </c>
      <c r="D17" s="279">
        <v>0.47324922081345527</v>
      </c>
      <c r="E17" s="279">
        <v>6.7193532880896885E-5</v>
      </c>
      <c r="F17" s="279">
        <v>5.8096562275483151E-3</v>
      </c>
      <c r="G17" s="279">
        <v>0</v>
      </c>
      <c r="H17" s="279">
        <v>1.8607439874709905E-4</v>
      </c>
      <c r="I17" s="279">
        <v>5.1687332985305294E-6</v>
      </c>
      <c r="J17" s="279">
        <v>3.6181133089713702E-4</v>
      </c>
      <c r="K17" s="279">
        <v>6.2334923580278185E-3</v>
      </c>
      <c r="L17" s="279">
        <v>0.88605149566844754</v>
      </c>
      <c r="M17" s="279">
        <f t="shared" si="0"/>
        <v>0.11394850433155246</v>
      </c>
      <c r="N17" s="279">
        <f t="shared" si="1"/>
        <v>0.11394850433155246</v>
      </c>
      <c r="O17" s="279">
        <v>0.36383326915671932</v>
      </c>
      <c r="P17" s="279">
        <v>0.2504813246053138</v>
      </c>
      <c r="Q17" s="279">
        <v>0.84012298232129135</v>
      </c>
      <c r="R17" s="279">
        <v>3.9282097701667844E-4</v>
      </c>
      <c r="S17" s="279">
        <v>0.11830958798613785</v>
      </c>
      <c r="T17" s="279">
        <v>7.1765498652291107E-2</v>
      </c>
      <c r="X17" s="282" t="s">
        <v>426</v>
      </c>
      <c r="Y17" s="287">
        <f>X15/W15</f>
        <v>0.53454449513302649</v>
      </c>
    </row>
    <row r="18" spans="1:25">
      <c r="A18" s="261" t="s">
        <v>95</v>
      </c>
      <c r="B18" s="262" t="s">
        <v>94</v>
      </c>
      <c r="C18" s="279">
        <v>0.12638275621119455</v>
      </c>
      <c r="D18" s="279">
        <v>0.41283978286604189</v>
      </c>
      <c r="E18" s="279">
        <v>1.684163381967326E-5</v>
      </c>
      <c r="F18" s="279">
        <v>2.3168280675932584E-2</v>
      </c>
      <c r="G18" s="279">
        <v>1.0813490404217796E-4</v>
      </c>
      <c r="H18" s="279">
        <v>3.2521775651782846E-4</v>
      </c>
      <c r="I18" s="279">
        <v>5.7958450179427281E-5</v>
      </c>
      <c r="J18" s="279">
        <v>1.4221307895729612E-3</v>
      </c>
      <c r="K18" s="279">
        <v>4.1954252082787432E-3</v>
      </c>
      <c r="L18" s="279">
        <v>0.99653262863779435</v>
      </c>
      <c r="M18" s="279">
        <f t="shared" si="0"/>
        <v>3.4673713622056512E-3</v>
      </c>
      <c r="N18" s="279">
        <f t="shared" si="1"/>
        <v>3.4673713622056512E-3</v>
      </c>
      <c r="O18" s="279">
        <v>0.50255913681007058</v>
      </c>
      <c r="P18" s="279">
        <v>0.37750726241527183</v>
      </c>
      <c r="Q18" s="279">
        <v>0.84921216562843538</v>
      </c>
      <c r="R18" s="279">
        <v>1.5620647469580822E-2</v>
      </c>
      <c r="S18" s="279">
        <v>0.29941900677825423</v>
      </c>
      <c r="T18" s="279">
        <v>0.18909946050629409</v>
      </c>
      <c r="X18" s="282" t="s">
        <v>427</v>
      </c>
      <c r="Y18" s="287">
        <f>IF(ISNUMBER(来訪者入力!D13),来訪者入力!D13,Y17)</f>
        <v>0.53454449513302649</v>
      </c>
    </row>
    <row r="19" spans="1:25">
      <c r="A19" s="261" t="s">
        <v>251</v>
      </c>
      <c r="B19" s="262" t="s">
        <v>250</v>
      </c>
      <c r="C19" s="279">
        <v>7.3534960034394109E-2</v>
      </c>
      <c r="D19" s="279">
        <v>0.45177366569275179</v>
      </c>
      <c r="E19" s="279">
        <v>1.403841260649452E-4</v>
      </c>
      <c r="F19" s="279">
        <v>3.0498451387609347E-2</v>
      </c>
      <c r="G19" s="279">
        <v>4.9134444122730827E-4</v>
      </c>
      <c r="H19" s="279">
        <v>2.6322023637177224E-4</v>
      </c>
      <c r="I19" s="279">
        <v>2.6322023637177227E-5</v>
      </c>
      <c r="J19" s="279">
        <v>1.7548015758118152E-3</v>
      </c>
      <c r="K19" s="279">
        <v>3.0884507734287945E-3</v>
      </c>
      <c r="L19" s="279">
        <v>0.8919004006868918</v>
      </c>
      <c r="M19" s="279">
        <f t="shared" si="0"/>
        <v>0.1080995993131082</v>
      </c>
      <c r="N19" s="279">
        <f t="shared" si="1"/>
        <v>0.1080995993131082</v>
      </c>
      <c r="O19" s="279">
        <v>0.55758648555046753</v>
      </c>
      <c r="P19" s="279">
        <v>0.25362681340670334</v>
      </c>
      <c r="Q19" s="279">
        <v>0.83932635411925349</v>
      </c>
      <c r="R19" s="279">
        <v>1.7298346538487382E-4</v>
      </c>
      <c r="S19" s="279">
        <v>6.9881094393350524E-2</v>
      </c>
      <c r="T19" s="279">
        <v>5.0332858737060837E-2</v>
      </c>
    </row>
    <row r="20" spans="1:25">
      <c r="A20" s="261" t="s">
        <v>249</v>
      </c>
      <c r="B20" s="262" t="s">
        <v>248</v>
      </c>
      <c r="C20" s="279">
        <v>0.11942212535704311</v>
      </c>
      <c r="D20" s="279">
        <v>0.58389926746274623</v>
      </c>
      <c r="E20" s="279">
        <v>5.5047330510288751E-5</v>
      </c>
      <c r="F20" s="279">
        <v>1.0385596356274479E-2</v>
      </c>
      <c r="G20" s="279">
        <v>7.5435230699284585E-5</v>
      </c>
      <c r="H20" s="279">
        <v>2.3038327213565293E-4</v>
      </c>
      <c r="I20" s="279">
        <v>1.6310320151196669E-5</v>
      </c>
      <c r="J20" s="279">
        <v>6.11637005669875E-4</v>
      </c>
      <c r="K20" s="279">
        <v>1.243661911528746E-3</v>
      </c>
      <c r="L20" s="279">
        <v>0.86226847034339227</v>
      </c>
      <c r="M20" s="279">
        <f t="shared" si="0"/>
        <v>0.13773152965660773</v>
      </c>
      <c r="N20" s="279">
        <f t="shared" si="1"/>
        <v>0.13773152965660773</v>
      </c>
      <c r="O20" s="279">
        <v>0.43701023423114804</v>
      </c>
      <c r="P20" s="279">
        <v>0.19344409711814328</v>
      </c>
      <c r="Q20" s="279">
        <v>0.85290536801328165</v>
      </c>
      <c r="R20" s="279">
        <v>3.0491734784135406E-4</v>
      </c>
      <c r="S20" s="279">
        <v>5.279835567164818E-2</v>
      </c>
      <c r="T20" s="279">
        <v>4.0037682524729154E-2</v>
      </c>
      <c r="V20" s="356"/>
      <c r="W20" s="357"/>
      <c r="X20" s="357"/>
      <c r="Y20" s="357"/>
    </row>
    <row r="21" spans="1:25">
      <c r="A21" s="261" t="s">
        <v>247</v>
      </c>
      <c r="B21" s="262" t="s">
        <v>246</v>
      </c>
      <c r="C21" s="279">
        <v>0.62826868261246749</v>
      </c>
      <c r="D21" s="279">
        <v>5.4935555830957989</v>
      </c>
      <c r="E21" s="279">
        <v>8.8610732432767379E-3</v>
      </c>
      <c r="F21" s="279">
        <v>0.19339447267319371</v>
      </c>
      <c r="G21" s="279">
        <v>2.5405874333870367E-3</v>
      </c>
      <c r="H21" s="279">
        <v>8.7991076961209565E-3</v>
      </c>
      <c r="I21" s="279">
        <v>0</v>
      </c>
      <c r="J21" s="279">
        <v>1.7970008675176601E-2</v>
      </c>
      <c r="K21" s="279">
        <v>3.9781881274011652E-2</v>
      </c>
      <c r="L21" s="279">
        <v>0.84740421572645408</v>
      </c>
      <c r="M21" s="279">
        <f t="shared" si="0"/>
        <v>0.15259578427354592</v>
      </c>
      <c r="N21" s="279">
        <f t="shared" si="1"/>
        <v>0.15259578427354592</v>
      </c>
      <c r="O21" s="279">
        <v>0.2336830350583326</v>
      </c>
      <c r="P21" s="279">
        <v>7.8330247729877456E-2</v>
      </c>
      <c r="Q21" s="279">
        <v>0.82873757268805104</v>
      </c>
      <c r="R21" s="279">
        <v>-3.4204499609506039E-4</v>
      </c>
      <c r="S21" s="279">
        <v>1.5281083781480503E-2</v>
      </c>
      <c r="T21" s="279">
        <v>1.4752123189044638E-2</v>
      </c>
      <c r="V21" s="358"/>
      <c r="W21" s="357"/>
      <c r="X21" s="357"/>
      <c r="Y21" s="357"/>
    </row>
    <row r="22" spans="1:25">
      <c r="A22" s="261" t="s">
        <v>245</v>
      </c>
      <c r="B22" s="262" t="s">
        <v>244</v>
      </c>
      <c r="C22" s="279">
        <v>0.10847826820300038</v>
      </c>
      <c r="D22" s="279">
        <v>0.31318461545875559</v>
      </c>
      <c r="E22" s="279">
        <v>1.1132154577917852E-3</v>
      </c>
      <c r="F22" s="279">
        <v>4.5208113461232637E-2</v>
      </c>
      <c r="G22" s="279">
        <v>1.1180345723276804E-3</v>
      </c>
      <c r="H22" s="279">
        <v>2.0481236777554492E-3</v>
      </c>
      <c r="I22" s="279">
        <v>0</v>
      </c>
      <c r="J22" s="279">
        <v>3.3557100884950065E-3</v>
      </c>
      <c r="K22" s="279">
        <v>9.6928457031971605E-3</v>
      </c>
      <c r="L22" s="279">
        <v>0.61816195849325084</v>
      </c>
      <c r="M22" s="279">
        <f t="shared" si="0"/>
        <v>0.38183804150674916</v>
      </c>
      <c r="N22" s="279">
        <f t="shared" si="1"/>
        <v>0.38183804150674916</v>
      </c>
      <c r="O22" s="279">
        <v>0.41987254580385175</v>
      </c>
      <c r="P22" s="279">
        <v>0.21884518063820815</v>
      </c>
      <c r="Q22" s="279">
        <v>0.83199957176886219</v>
      </c>
      <c r="R22" s="279">
        <v>1.2845120446535795E-3</v>
      </c>
      <c r="S22" s="279">
        <v>3.8464692376177313E-2</v>
      </c>
      <c r="T22" s="279">
        <v>3.5530200084344689E-2</v>
      </c>
      <c r="V22" s="358"/>
      <c r="W22" s="357"/>
      <c r="X22" s="357"/>
      <c r="Y22" s="357"/>
    </row>
    <row r="23" spans="1:25">
      <c r="A23" s="261" t="s">
        <v>243</v>
      </c>
      <c r="B23" s="262" t="s">
        <v>242</v>
      </c>
      <c r="C23" s="279">
        <v>1.7422786584135815E-2</v>
      </c>
      <c r="D23" s="279">
        <v>0.58271311327465569</v>
      </c>
      <c r="E23" s="279">
        <v>3.1851529404270229E-5</v>
      </c>
      <c r="F23" s="279">
        <v>1.4428742820134413E-2</v>
      </c>
      <c r="G23" s="279">
        <v>0</v>
      </c>
      <c r="H23" s="279">
        <v>0</v>
      </c>
      <c r="I23" s="279">
        <v>0</v>
      </c>
      <c r="J23" s="279">
        <v>7.5381952923439543E-4</v>
      </c>
      <c r="K23" s="279">
        <v>5.2236508223003171E-3</v>
      </c>
      <c r="L23" s="279">
        <v>0.88795365252713587</v>
      </c>
      <c r="M23" s="279">
        <f t="shared" si="0"/>
        <v>0.11204634747286413</v>
      </c>
      <c r="N23" s="279">
        <f t="shared" si="1"/>
        <v>0.11204634747286413</v>
      </c>
      <c r="O23" s="279">
        <v>0.64151627213970752</v>
      </c>
      <c r="P23" s="279">
        <v>0.29039510862634821</v>
      </c>
      <c r="Q23" s="279">
        <v>0.84036701488397891</v>
      </c>
      <c r="R23" s="279">
        <v>1.4139881813805889E-4</v>
      </c>
      <c r="S23" s="279">
        <v>8.7646059987784991E-2</v>
      </c>
      <c r="T23" s="279">
        <v>7.8048551313113682E-2</v>
      </c>
      <c r="V23" s="358"/>
      <c r="W23" s="357"/>
      <c r="X23" s="357"/>
      <c r="Y23" s="357"/>
    </row>
    <row r="24" spans="1:25">
      <c r="A24" s="261" t="s">
        <v>241</v>
      </c>
      <c r="B24" s="262" t="s">
        <v>240</v>
      </c>
      <c r="C24" s="279">
        <v>6.4199935086011031E-2</v>
      </c>
      <c r="D24" s="279">
        <v>0.48971113274910744</v>
      </c>
      <c r="E24" s="279">
        <v>2.5965595585848749E-4</v>
      </c>
      <c r="F24" s="279">
        <v>1.4735475494969166E-2</v>
      </c>
      <c r="G24" s="279">
        <v>9.7370983446932818E-4</v>
      </c>
      <c r="H24" s="279">
        <v>1.1295034079844207E-2</v>
      </c>
      <c r="I24" s="279">
        <v>0</v>
      </c>
      <c r="J24" s="279">
        <v>1.1035378123985719E-3</v>
      </c>
      <c r="K24" s="279">
        <v>3.7650113599480687E-3</v>
      </c>
      <c r="L24" s="279">
        <v>0.68207251566696514</v>
      </c>
      <c r="M24" s="279">
        <f t="shared" si="0"/>
        <v>0.31792748433303486</v>
      </c>
      <c r="N24" s="279">
        <f t="shared" si="1"/>
        <v>0.31792748433303486</v>
      </c>
      <c r="O24" s="279">
        <v>0.37062363238512036</v>
      </c>
      <c r="P24" s="279">
        <v>0.10475929978118162</v>
      </c>
      <c r="Q24" s="279">
        <v>0.82245430809399478</v>
      </c>
      <c r="R24" s="279">
        <v>1.7988607041232346E-5</v>
      </c>
      <c r="S24" s="279">
        <v>2.1608315098468271E-2</v>
      </c>
      <c r="T24" s="279">
        <v>2.1471553610503281E-2</v>
      </c>
      <c r="V24" s="357"/>
      <c r="W24" s="357"/>
      <c r="X24" s="357"/>
      <c r="Y24" s="357"/>
    </row>
    <row r="25" spans="1:25">
      <c r="A25" s="261" t="s">
        <v>239</v>
      </c>
      <c r="B25" s="262" t="s">
        <v>238</v>
      </c>
      <c r="C25" s="279">
        <v>6.8699027743153243E-2</v>
      </c>
      <c r="D25" s="279">
        <v>0.53548915559670929</v>
      </c>
      <c r="E25" s="279">
        <v>3.2052423519356101E-4</v>
      </c>
      <c r="F25" s="279">
        <v>7.656967840735069E-3</v>
      </c>
      <c r="G25" s="279">
        <v>0</v>
      </c>
      <c r="H25" s="279">
        <v>0</v>
      </c>
      <c r="I25" s="279">
        <v>7.1227607820791339E-5</v>
      </c>
      <c r="J25" s="279">
        <v>6.4104847038712201E-4</v>
      </c>
      <c r="K25" s="279">
        <v>2.4217386659069057E-3</v>
      </c>
      <c r="L25" s="279">
        <v>0.79809627167695407</v>
      </c>
      <c r="M25" s="279">
        <f t="shared" si="0"/>
        <v>0.20190372832304593</v>
      </c>
      <c r="N25" s="279">
        <f t="shared" si="1"/>
        <v>0.20190372832304593</v>
      </c>
      <c r="O25" s="279">
        <v>0.40007450915115056</v>
      </c>
      <c r="P25" s="279">
        <v>9.7472237414690979E-2</v>
      </c>
      <c r="Q25" s="279">
        <v>0.82304627144832077</v>
      </c>
      <c r="R25" s="279">
        <v>3.9219346746872844E-5</v>
      </c>
      <c r="S25" s="279">
        <v>1.4584770012444613E-2</v>
      </c>
      <c r="T25" s="279">
        <v>1.4426239903613693E-2</v>
      </c>
      <c r="V25" s="357"/>
      <c r="W25" s="357"/>
      <c r="X25" s="357"/>
      <c r="Y25" s="357"/>
    </row>
    <row r="26" spans="1:25">
      <c r="A26" s="261" t="s">
        <v>237</v>
      </c>
      <c r="B26" s="262" t="s">
        <v>236</v>
      </c>
      <c r="C26" s="279">
        <v>0</v>
      </c>
      <c r="D26" s="279">
        <v>0</v>
      </c>
      <c r="E26" s="279">
        <v>0</v>
      </c>
      <c r="F26" s="279">
        <v>0</v>
      </c>
      <c r="G26" s="279">
        <v>0</v>
      </c>
      <c r="H26" s="279">
        <v>0</v>
      </c>
      <c r="I26" s="279">
        <v>0</v>
      </c>
      <c r="J26" s="279">
        <v>0</v>
      </c>
      <c r="K26" s="279">
        <v>0</v>
      </c>
      <c r="L26" s="279">
        <v>0.32797104770120367</v>
      </c>
      <c r="M26" s="279">
        <f t="shared" si="0"/>
        <v>0.67202895229879633</v>
      </c>
      <c r="N26" s="279">
        <f t="shared" si="1"/>
        <v>0.67202895229879633</v>
      </c>
      <c r="O26" s="279">
        <v>0.12227639378625287</v>
      </c>
      <c r="P26" s="279">
        <v>1.9438114999299871E-2</v>
      </c>
      <c r="Q26" s="279">
        <v>0.83977297533289674</v>
      </c>
      <c r="R26" s="279">
        <v>0</v>
      </c>
      <c r="S26" s="279">
        <v>2.6138133245074704E-3</v>
      </c>
      <c r="T26" s="279">
        <v>2.6138133245074704E-3</v>
      </c>
      <c r="V26" s="357"/>
      <c r="W26" s="357"/>
      <c r="X26" s="357"/>
      <c r="Y26" s="357"/>
    </row>
    <row r="27" spans="1:25" ht="13.15" customHeight="1">
      <c r="A27" s="261" t="s">
        <v>235</v>
      </c>
      <c r="B27" s="262" t="s">
        <v>429</v>
      </c>
      <c r="C27" s="279">
        <v>2.6627218934911243E-2</v>
      </c>
      <c r="D27" s="279">
        <v>0.64201183431952658</v>
      </c>
      <c r="E27" s="279">
        <v>0</v>
      </c>
      <c r="F27" s="279">
        <v>2.9585798816568047E-3</v>
      </c>
      <c r="G27" s="279">
        <v>0</v>
      </c>
      <c r="H27" s="279">
        <v>0</v>
      </c>
      <c r="I27" s="279">
        <v>0</v>
      </c>
      <c r="J27" s="279">
        <v>0</v>
      </c>
      <c r="K27" s="279">
        <v>0</v>
      </c>
      <c r="L27" s="279">
        <v>0.70846152093161052</v>
      </c>
      <c r="M27" s="279">
        <f t="shared" si="0"/>
        <v>0.29153847906838948</v>
      </c>
      <c r="N27" s="279">
        <f t="shared" si="1"/>
        <v>0.29153847906838948</v>
      </c>
      <c r="O27" s="279">
        <v>0.28997229768612076</v>
      </c>
      <c r="P27" s="279">
        <v>0.10122452257002529</v>
      </c>
      <c r="Q27" s="279">
        <v>0.82688595679420396</v>
      </c>
      <c r="R27" s="279">
        <v>4.7063216096247414E-7</v>
      </c>
      <c r="S27" s="279">
        <v>1.3176665819091845E-2</v>
      </c>
      <c r="T27" s="279">
        <v>1.3069603736466684E-2</v>
      </c>
      <c r="V27" s="357"/>
      <c r="W27" s="357"/>
      <c r="X27" s="357"/>
      <c r="Y27" s="357"/>
    </row>
    <row r="28" spans="1:25">
      <c r="A28" s="261" t="s">
        <v>233</v>
      </c>
      <c r="B28" s="262" t="s">
        <v>232</v>
      </c>
      <c r="C28" s="279">
        <v>0</v>
      </c>
      <c r="D28" s="279">
        <v>0</v>
      </c>
      <c r="E28" s="279">
        <v>0</v>
      </c>
      <c r="F28" s="279">
        <v>0</v>
      </c>
      <c r="G28" s="279">
        <v>0</v>
      </c>
      <c r="H28" s="279">
        <v>0</v>
      </c>
      <c r="I28" s="279">
        <v>0</v>
      </c>
      <c r="J28" s="279">
        <v>0</v>
      </c>
      <c r="K28" s="279">
        <v>0</v>
      </c>
      <c r="L28" s="279">
        <v>0.74971214738054115</v>
      </c>
      <c r="M28" s="279">
        <f t="shared" si="0"/>
        <v>0.25028785261945885</v>
      </c>
      <c r="N28" s="279">
        <f t="shared" si="1"/>
        <v>0.25028785261945885</v>
      </c>
      <c r="O28" s="279">
        <v>0.28550227726319022</v>
      </c>
      <c r="P28" s="279">
        <v>7.6239701141190316E-2</v>
      </c>
      <c r="Q28" s="279">
        <v>0.84064975164451605</v>
      </c>
      <c r="R28" s="279">
        <v>0</v>
      </c>
      <c r="S28" s="279">
        <v>1.1626835883526943E-2</v>
      </c>
      <c r="T28" s="279">
        <v>1.1565426539071695E-2</v>
      </c>
      <c r="V28" s="357"/>
      <c r="W28" s="357"/>
      <c r="X28" s="357"/>
      <c r="Y28" s="357"/>
    </row>
    <row r="29" spans="1:25">
      <c r="A29" s="261" t="s">
        <v>231</v>
      </c>
      <c r="B29" s="262" t="s">
        <v>230</v>
      </c>
      <c r="C29" s="279">
        <v>0</v>
      </c>
      <c r="D29" s="279">
        <v>0</v>
      </c>
      <c r="E29" s="279">
        <v>0</v>
      </c>
      <c r="F29" s="279">
        <v>0</v>
      </c>
      <c r="G29" s="279">
        <v>0</v>
      </c>
      <c r="H29" s="279">
        <v>0</v>
      </c>
      <c r="I29" s="279">
        <v>0</v>
      </c>
      <c r="J29" s="279">
        <v>0</v>
      </c>
      <c r="K29" s="279">
        <v>0</v>
      </c>
      <c r="L29" s="279">
        <v>0.94272691240586604</v>
      </c>
      <c r="M29" s="279">
        <f t="shared" si="0"/>
        <v>5.7273087594133965E-2</v>
      </c>
      <c r="N29" s="279">
        <f t="shared" si="1"/>
        <v>5.7273087594133965E-2</v>
      </c>
      <c r="O29" s="279">
        <v>0.4888304862023653</v>
      </c>
      <c r="P29" s="279">
        <v>0.22689443714410862</v>
      </c>
      <c r="Q29" s="279">
        <v>0.80308880308880304</v>
      </c>
      <c r="R29" s="279">
        <v>0</v>
      </c>
      <c r="S29" s="279">
        <v>5.6504599211563734E-2</v>
      </c>
      <c r="T29" s="279">
        <v>3.4603591765221202E-2</v>
      </c>
      <c r="V29" s="356"/>
      <c r="W29" s="357"/>
      <c r="X29" s="357"/>
      <c r="Y29" s="357"/>
    </row>
    <row r="30" spans="1:25">
      <c r="A30" s="261" t="s">
        <v>229</v>
      </c>
      <c r="B30" s="262" t="s">
        <v>228</v>
      </c>
      <c r="C30" s="279">
        <v>7.4802968390399696E-2</v>
      </c>
      <c r="D30" s="279">
        <v>0.48350664600065757</v>
      </c>
      <c r="E30" s="279">
        <v>2.329622845333709E-4</v>
      </c>
      <c r="F30" s="279">
        <v>1.3043539523742426E-2</v>
      </c>
      <c r="G30" s="279">
        <v>6.1998027335493866E-5</v>
      </c>
      <c r="H30" s="279">
        <v>1.6063125264196139E-4</v>
      </c>
      <c r="I30" s="279">
        <v>1.4090460758066789E-5</v>
      </c>
      <c r="J30" s="279">
        <v>9.224554976281058E-4</v>
      </c>
      <c r="K30" s="279">
        <v>1.3747592879620497E-3</v>
      </c>
      <c r="L30" s="279">
        <v>0.90226304457373219</v>
      </c>
      <c r="M30" s="279">
        <f t="shared" si="0"/>
        <v>9.7736955426267813E-2</v>
      </c>
      <c r="N30" s="279">
        <f t="shared" si="1"/>
        <v>9.7736955426267813E-2</v>
      </c>
      <c r="O30" s="279">
        <v>0.41342294232443771</v>
      </c>
      <c r="P30" s="279">
        <v>0.10215755356127305</v>
      </c>
      <c r="Q30" s="279">
        <v>0.81178535954355413</v>
      </c>
      <c r="R30" s="279">
        <v>3.8051133138439328E-3</v>
      </c>
      <c r="S30" s="279">
        <v>9.6302921180743198E-3</v>
      </c>
      <c r="T30" s="279">
        <v>9.6137736067225619E-3</v>
      </c>
      <c r="V30" s="358"/>
      <c r="W30" s="357"/>
      <c r="X30" s="357"/>
      <c r="Y30" s="357"/>
    </row>
    <row r="31" spans="1:25">
      <c r="A31" s="261" t="s">
        <v>93</v>
      </c>
      <c r="B31" s="262" t="s">
        <v>92</v>
      </c>
      <c r="C31" s="279">
        <v>0.24270007026778934</v>
      </c>
      <c r="D31" s="279">
        <v>0.38299023540671412</v>
      </c>
      <c r="E31" s="279">
        <v>1.2249298230649798E-4</v>
      </c>
      <c r="F31" s="279">
        <v>7.828220801189615E-3</v>
      </c>
      <c r="G31" s="279">
        <v>5.7932981160664834E-5</v>
      </c>
      <c r="H31" s="279">
        <v>1.930386789228057E-4</v>
      </c>
      <c r="I31" s="279">
        <v>5.1305961175496531E-6</v>
      </c>
      <c r="J31" s="279">
        <v>5.2203815496067716E-4</v>
      </c>
      <c r="K31" s="279">
        <v>1.5802236042052932E-3</v>
      </c>
      <c r="L31" s="279">
        <v>0.68894121283472043</v>
      </c>
      <c r="M31" s="279">
        <f t="shared" si="0"/>
        <v>0.31105878716527957</v>
      </c>
      <c r="N31" s="279">
        <f t="shared" si="1"/>
        <v>0.31105878716527957</v>
      </c>
      <c r="O31" s="279">
        <v>0.41321308866549156</v>
      </c>
      <c r="P31" s="279">
        <v>0.14655139271239023</v>
      </c>
      <c r="Q31" s="279">
        <v>0.83642304084455543</v>
      </c>
      <c r="R31" s="279">
        <v>7.0470891008651004E-3</v>
      </c>
      <c r="S31" s="279">
        <v>1.932869736625965E-2</v>
      </c>
      <c r="T31" s="279">
        <v>1.917608092632354E-2</v>
      </c>
      <c r="V31" s="358"/>
      <c r="W31" s="357"/>
      <c r="X31" s="357"/>
      <c r="Y31" s="357"/>
    </row>
    <row r="32" spans="1:25">
      <c r="A32" s="261" t="s">
        <v>84</v>
      </c>
      <c r="B32" s="262" t="s">
        <v>83</v>
      </c>
      <c r="C32" s="279">
        <v>5.3794440200825785E-2</v>
      </c>
      <c r="D32" s="279">
        <v>0.26855426308922264</v>
      </c>
      <c r="E32" s="279">
        <v>4.9012570638285434E-4</v>
      </c>
      <c r="F32" s="279">
        <v>6.7391059721678501E-3</v>
      </c>
      <c r="G32" s="279">
        <v>4.976384629618651E-3</v>
      </c>
      <c r="H32" s="279">
        <v>2.0202782365731116E-4</v>
      </c>
      <c r="I32" s="279">
        <v>1.6332079519588614E-7</v>
      </c>
      <c r="J32" s="279">
        <v>1.3624220735240823E-3</v>
      </c>
      <c r="K32" s="279">
        <v>3.4891854685649118E-3</v>
      </c>
      <c r="L32" s="279">
        <v>0.58752917258367254</v>
      </c>
      <c r="M32" s="279">
        <f t="shared" si="0"/>
        <v>0.41247082741632746</v>
      </c>
      <c r="N32" s="279">
        <f t="shared" si="1"/>
        <v>0.41247082741632746</v>
      </c>
      <c r="O32" s="279">
        <v>0.41372005906275822</v>
      </c>
      <c r="P32" s="279">
        <v>1.2644317184041702E-2</v>
      </c>
      <c r="Q32" s="279">
        <v>0.79313878586765563</v>
      </c>
      <c r="R32" s="279">
        <v>7.6035331925097321E-3</v>
      </c>
      <c r="S32" s="279">
        <v>2.2015871419412839E-3</v>
      </c>
      <c r="T32" s="279">
        <v>2.2015871419412839E-3</v>
      </c>
      <c r="V32" s="358"/>
      <c r="W32" s="357"/>
      <c r="X32" s="357"/>
      <c r="Y32" s="357"/>
    </row>
    <row r="33" spans="1:25">
      <c r="A33" s="261" t="s">
        <v>227</v>
      </c>
      <c r="B33" s="262" t="s">
        <v>226</v>
      </c>
      <c r="C33" s="279">
        <v>0.36444444444444446</v>
      </c>
      <c r="D33" s="279">
        <v>2.96</v>
      </c>
      <c r="E33" s="279">
        <v>0</v>
      </c>
      <c r="F33" s="279">
        <v>0</v>
      </c>
      <c r="G33" s="279">
        <v>0</v>
      </c>
      <c r="H33" s="279">
        <v>0</v>
      </c>
      <c r="I33" s="279">
        <v>0</v>
      </c>
      <c r="J33" s="279">
        <v>0</v>
      </c>
      <c r="K33" s="279">
        <v>4.4444444444444444E-3</v>
      </c>
      <c r="L33" s="279">
        <v>0.31453188186972725</v>
      </c>
      <c r="M33" s="279">
        <f t="shared" si="0"/>
        <v>0.68546811813027275</v>
      </c>
      <c r="N33" s="279">
        <f t="shared" si="1"/>
        <v>0.68546811813027275</v>
      </c>
      <c r="O33" s="279">
        <v>0.29540905757014457</v>
      </c>
      <c r="P33" s="279">
        <v>3.9992043858231498E-2</v>
      </c>
      <c r="Q33" s="279">
        <v>0.82157289400062172</v>
      </c>
      <c r="R33" s="279">
        <v>-2.3008683424832069E-6</v>
      </c>
      <c r="S33" s="279">
        <v>5.4947104088710983E-3</v>
      </c>
      <c r="T33" s="279">
        <v>5.4947104088710983E-3</v>
      </c>
      <c r="V33" s="357"/>
      <c r="W33" s="357"/>
      <c r="X33" s="357"/>
      <c r="Y33" s="357"/>
    </row>
    <row r="34" spans="1:25">
      <c r="A34" s="261" t="s">
        <v>225</v>
      </c>
      <c r="B34" s="262" t="s">
        <v>224</v>
      </c>
      <c r="C34" s="279">
        <v>8.7589293232838608E-2</v>
      </c>
      <c r="D34" s="279">
        <v>0.38553168089913631</v>
      </c>
      <c r="E34" s="279">
        <v>3.7538413464318723E-5</v>
      </c>
      <c r="F34" s="279">
        <v>6.6103117007234771E-2</v>
      </c>
      <c r="G34" s="279">
        <v>4.4640275471081722E-5</v>
      </c>
      <c r="H34" s="279">
        <v>5.0423220248017311E-4</v>
      </c>
      <c r="I34" s="279">
        <v>3.3480206603311293E-5</v>
      </c>
      <c r="J34" s="279">
        <v>3.479912383313871E-3</v>
      </c>
      <c r="K34" s="279">
        <v>7.0541780761461644E-3</v>
      </c>
      <c r="L34" s="279">
        <v>0.84839951777043854</v>
      </c>
      <c r="M34" s="279">
        <f t="shared" si="0"/>
        <v>0.15160048222956146</v>
      </c>
      <c r="N34" s="279">
        <f t="shared" si="1"/>
        <v>0.15160048222956146</v>
      </c>
      <c r="O34" s="279">
        <v>0.44324854331729197</v>
      </c>
      <c r="P34" s="279">
        <v>0.23166946545097994</v>
      </c>
      <c r="Q34" s="279">
        <v>0.85350120160733223</v>
      </c>
      <c r="R34" s="279">
        <v>1.8384983905687406E-3</v>
      </c>
      <c r="S34" s="279">
        <v>4.2648964825479835E-2</v>
      </c>
      <c r="T34" s="279">
        <v>4.1098175342898037E-2</v>
      </c>
      <c r="V34" s="357"/>
      <c r="W34" s="357"/>
      <c r="X34" s="357"/>
      <c r="Y34" s="357"/>
    </row>
    <row r="35" spans="1:25">
      <c r="A35" s="261" t="s">
        <v>223</v>
      </c>
      <c r="B35" s="262" t="s">
        <v>222</v>
      </c>
      <c r="C35" s="279">
        <v>0.10499850735129487</v>
      </c>
      <c r="D35" s="279">
        <v>0.43941362228524516</v>
      </c>
      <c r="E35" s="279">
        <v>2.0990372415851928E-5</v>
      </c>
      <c r="F35" s="279">
        <v>9.6765616837077399E-3</v>
      </c>
      <c r="G35" s="279">
        <v>2.8686842301664305E-4</v>
      </c>
      <c r="H35" s="279">
        <v>1.8891335174266735E-4</v>
      </c>
      <c r="I35" s="279">
        <v>2.6821031420255242E-5</v>
      </c>
      <c r="J35" s="279">
        <v>6.2271438167027385E-4</v>
      </c>
      <c r="K35" s="279">
        <v>1.0110362713635346E-3</v>
      </c>
      <c r="L35" s="279">
        <v>0.87663582324551892</v>
      </c>
      <c r="M35" s="279">
        <f t="shared" si="0"/>
        <v>0.12336417675448108</v>
      </c>
      <c r="N35" s="279">
        <f t="shared" si="1"/>
        <v>0.12336417675448108</v>
      </c>
      <c r="O35" s="279">
        <v>0.47507588227299496</v>
      </c>
      <c r="P35" s="279">
        <v>0.2277978284834116</v>
      </c>
      <c r="Q35" s="279">
        <v>0.8525024859131588</v>
      </c>
      <c r="R35" s="279">
        <v>1.5955999030497748E-3</v>
      </c>
      <c r="S35" s="279">
        <v>8.9261714561845937E-2</v>
      </c>
      <c r="T35" s="279">
        <v>8.7510004379275461E-2</v>
      </c>
      <c r="V35" s="356"/>
      <c r="W35" s="357"/>
      <c r="X35" s="357"/>
      <c r="Y35" s="357"/>
    </row>
    <row r="36" spans="1:25">
      <c r="A36" s="261" t="s">
        <v>91</v>
      </c>
      <c r="B36" s="262" t="s">
        <v>90</v>
      </c>
      <c r="C36" s="279">
        <v>0.13043680701655502</v>
      </c>
      <c r="D36" s="279">
        <v>0.29544972779971745</v>
      </c>
      <c r="E36" s="279">
        <v>1.1640345191373402E-5</v>
      </c>
      <c r="F36" s="279">
        <v>1.4883100301791265E-2</v>
      </c>
      <c r="G36" s="279">
        <v>3.8596934055606539E-4</v>
      </c>
      <c r="H36" s="279">
        <v>2.8978333029050626E-4</v>
      </c>
      <c r="I36" s="279">
        <v>3.1857786839548259E-5</v>
      </c>
      <c r="J36" s="279">
        <v>9.3245291480370085E-4</v>
      </c>
      <c r="K36" s="279">
        <v>2.9045724501211207E-3</v>
      </c>
      <c r="L36" s="279">
        <v>0.95348718276545419</v>
      </c>
      <c r="M36" s="279">
        <f t="shared" si="0"/>
        <v>4.6512817234545811E-2</v>
      </c>
      <c r="N36" s="279">
        <f t="shared" si="1"/>
        <v>4.6512817234545811E-2</v>
      </c>
      <c r="O36" s="279">
        <v>0.48951279933938896</v>
      </c>
      <c r="P36" s="279">
        <v>0.45796862097440133</v>
      </c>
      <c r="Q36" s="279">
        <v>0.85250631085466999</v>
      </c>
      <c r="R36" s="279">
        <v>3.4532896272933184E-3</v>
      </c>
      <c r="S36" s="279">
        <v>0.11048720066061106</v>
      </c>
      <c r="T36" s="279">
        <v>5.5821635012386454E-2</v>
      </c>
      <c r="V36" s="358"/>
      <c r="W36" s="357"/>
      <c r="X36" s="357"/>
      <c r="Y36" s="357"/>
    </row>
    <row r="37" spans="1:25">
      <c r="A37" s="261" t="s">
        <v>221</v>
      </c>
      <c r="B37" s="262" t="s">
        <v>220</v>
      </c>
      <c r="C37" s="279">
        <v>1.7647431230413724E-2</v>
      </c>
      <c r="D37" s="279">
        <v>0.87754423728277042</v>
      </c>
      <c r="E37" s="279">
        <v>7.9136462916653478E-5</v>
      </c>
      <c r="F37" s="279">
        <v>9.6388211832483927E-3</v>
      </c>
      <c r="G37" s="279">
        <v>6.1726441074989717E-4</v>
      </c>
      <c r="H37" s="279">
        <v>3.64027729416606E-4</v>
      </c>
      <c r="I37" s="279">
        <v>0</v>
      </c>
      <c r="J37" s="279">
        <v>6.1726441074989717E-4</v>
      </c>
      <c r="K37" s="279">
        <v>3.0071855908328322E-3</v>
      </c>
      <c r="L37" s="279">
        <v>0.80459274507622125</v>
      </c>
      <c r="M37" s="279">
        <f t="shared" si="0"/>
        <v>0.19540725492377875</v>
      </c>
      <c r="N37" s="279">
        <f t="shared" si="1"/>
        <v>0.19540725492377875</v>
      </c>
      <c r="O37" s="279">
        <v>0.45320319628390521</v>
      </c>
      <c r="P37" s="279">
        <v>0.19727007124358301</v>
      </c>
      <c r="Q37" s="279">
        <v>0.83148009717809757</v>
      </c>
      <c r="R37" s="279">
        <v>3.4251562825602287E-5</v>
      </c>
      <c r="S37" s="279">
        <v>5.099492170579073E-2</v>
      </c>
      <c r="T37" s="279">
        <v>4.8276052755274142E-2</v>
      </c>
      <c r="V37" s="358"/>
      <c r="W37" s="357"/>
      <c r="X37" s="357"/>
      <c r="Y37" s="357"/>
    </row>
    <row r="38" spans="1:25">
      <c r="A38" s="261" t="s">
        <v>219</v>
      </c>
      <c r="B38" s="262" t="s">
        <v>218</v>
      </c>
      <c r="C38" s="279">
        <v>0.16936572199730093</v>
      </c>
      <c r="D38" s="279">
        <v>0.23346828609986506</v>
      </c>
      <c r="E38" s="279">
        <v>3.3738191632928474E-4</v>
      </c>
      <c r="F38" s="279">
        <v>4.520917678812416E-2</v>
      </c>
      <c r="G38" s="279">
        <v>9.4466936572199737E-3</v>
      </c>
      <c r="H38" s="279">
        <v>4.048582995951417E-3</v>
      </c>
      <c r="I38" s="279">
        <v>0</v>
      </c>
      <c r="J38" s="279">
        <v>4.048582995951417E-3</v>
      </c>
      <c r="K38" s="279">
        <v>1.0121457489878543E-3</v>
      </c>
      <c r="L38" s="279">
        <v>0.54943861361972179</v>
      </c>
      <c r="M38" s="279">
        <f t="shared" si="0"/>
        <v>0.45056138638027821</v>
      </c>
      <c r="N38" s="279">
        <f t="shared" si="1"/>
        <v>0.45056138638027821</v>
      </c>
      <c r="O38" s="279">
        <v>0.42152089828222283</v>
      </c>
      <c r="P38" s="279">
        <v>0.1630682376481728</v>
      </c>
      <c r="Q38" s="279">
        <v>0.85790194467269243</v>
      </c>
      <c r="R38" s="279">
        <v>5.856755780866345E-6</v>
      </c>
      <c r="S38" s="279">
        <v>2.6521478914129006E-2</v>
      </c>
      <c r="T38" s="279">
        <v>2.6146301374757697E-2</v>
      </c>
      <c r="V38" s="357"/>
      <c r="W38" s="357"/>
      <c r="X38" s="357"/>
      <c r="Y38" s="357"/>
    </row>
    <row r="39" spans="1:25">
      <c r="A39" s="261" t="s">
        <v>89</v>
      </c>
      <c r="B39" s="262" t="s">
        <v>88</v>
      </c>
      <c r="C39" s="279">
        <v>0.1019640127013995</v>
      </c>
      <c r="D39" s="279">
        <v>0.56575326355403976</v>
      </c>
      <c r="E39" s="279">
        <v>2.352111019640127E-5</v>
      </c>
      <c r="F39" s="279">
        <v>1.2348582853110667E-2</v>
      </c>
      <c r="G39" s="279">
        <v>6.1154886510643306E-4</v>
      </c>
      <c r="H39" s="279">
        <v>8.4675996707044574E-4</v>
      </c>
      <c r="I39" s="279">
        <v>2.352111019640127E-5</v>
      </c>
      <c r="J39" s="279">
        <v>7.5267552628484064E-4</v>
      </c>
      <c r="K39" s="279">
        <v>9.1732329765964959E-4</v>
      </c>
      <c r="L39" s="279">
        <v>0.97443126955312653</v>
      </c>
      <c r="M39" s="279">
        <f t="shared" si="0"/>
        <v>2.5568730446873467E-2</v>
      </c>
      <c r="N39" s="279">
        <f t="shared" si="1"/>
        <v>2.5568730446873467E-2</v>
      </c>
      <c r="O39" s="279">
        <v>0.62818471337579618</v>
      </c>
      <c r="P39" s="279">
        <v>0.41719745222929938</v>
      </c>
      <c r="Q39" s="279">
        <v>0.82760814249363868</v>
      </c>
      <c r="R39" s="279">
        <v>5.5011670370280309E-5</v>
      </c>
      <c r="S39" s="279">
        <v>0.10881104033970276</v>
      </c>
      <c r="T39" s="279">
        <v>8.7314225053078551E-2</v>
      </c>
      <c r="V39" s="356"/>
      <c r="W39" s="357"/>
      <c r="X39" s="357"/>
      <c r="Y39" s="357"/>
    </row>
    <row r="40" spans="1:25">
      <c r="A40" s="261" t="s">
        <v>217</v>
      </c>
      <c r="B40" s="262" t="s">
        <v>216</v>
      </c>
      <c r="C40" s="279">
        <v>9.0194660231311161E-2</v>
      </c>
      <c r="D40" s="279">
        <v>0.28146102970324571</v>
      </c>
      <c r="E40" s="279">
        <v>6.9546349164400619E-6</v>
      </c>
      <c r="F40" s="279">
        <v>2.7178713253447759E-2</v>
      </c>
      <c r="G40" s="279">
        <v>9.1105717405364807E-4</v>
      </c>
      <c r="H40" s="279">
        <v>8.4151082488924747E-4</v>
      </c>
      <c r="I40" s="279">
        <v>6.9546349164400619E-6</v>
      </c>
      <c r="J40" s="279">
        <v>1.4882918721181731E-3</v>
      </c>
      <c r="K40" s="279">
        <v>1.4465640626195328E-3</v>
      </c>
      <c r="L40" s="279">
        <v>0.98881107458603013</v>
      </c>
      <c r="M40" s="279">
        <f t="shared" si="0"/>
        <v>1.1188925413969875E-2</v>
      </c>
      <c r="N40" s="279">
        <f t="shared" si="1"/>
        <v>1.1188925413969875E-2</v>
      </c>
      <c r="O40" s="279">
        <v>0.43023950977095243</v>
      </c>
      <c r="P40" s="279">
        <v>0.21596980906475358</v>
      </c>
      <c r="Q40" s="279">
        <v>0.84922145328719723</v>
      </c>
      <c r="R40" s="279">
        <v>3.3686804232447318E-4</v>
      </c>
      <c r="S40" s="279">
        <v>3.2115233718193026E-2</v>
      </c>
      <c r="T40" s="279">
        <v>2.9275492284123603E-2</v>
      </c>
      <c r="V40" s="358"/>
      <c r="W40" s="357"/>
      <c r="X40" s="357"/>
      <c r="Y40" s="357"/>
    </row>
    <row r="41" spans="1:25">
      <c r="A41" s="261" t="s">
        <v>215</v>
      </c>
      <c r="B41" s="262" t="s">
        <v>214</v>
      </c>
      <c r="C41" s="279">
        <v>0</v>
      </c>
      <c r="D41" s="279">
        <v>0</v>
      </c>
      <c r="E41" s="279">
        <v>0</v>
      </c>
      <c r="F41" s="279">
        <v>0</v>
      </c>
      <c r="G41" s="279">
        <v>0</v>
      </c>
      <c r="H41" s="279">
        <v>0</v>
      </c>
      <c r="I41" s="279">
        <v>0</v>
      </c>
      <c r="J41" s="279">
        <v>0</v>
      </c>
      <c r="K41" s="279">
        <v>0</v>
      </c>
      <c r="L41" s="279">
        <v>0.2097598002149659</v>
      </c>
      <c r="M41" s="279">
        <f t="shared" si="0"/>
        <v>0.79024019978503413</v>
      </c>
      <c r="N41" s="279">
        <f t="shared" si="1"/>
        <v>0.79024019978503413</v>
      </c>
      <c r="O41" s="279">
        <v>0.21043384825346051</v>
      </c>
      <c r="P41" s="279">
        <v>2.3666976462705599E-2</v>
      </c>
      <c r="Q41" s="279">
        <v>0.82544031311154598</v>
      </c>
      <c r="R41" s="279">
        <v>-1.3167242014483445E-4</v>
      </c>
      <c r="S41" s="279">
        <v>2.8499177136434794E-3</v>
      </c>
      <c r="T41" s="279">
        <v>2.8499177136434794E-3</v>
      </c>
      <c r="V41" s="358"/>
      <c r="W41" s="357"/>
      <c r="X41" s="357"/>
      <c r="Y41" s="357"/>
    </row>
    <row r="42" spans="1:25">
      <c r="A42" s="281" t="s">
        <v>213</v>
      </c>
      <c r="B42" s="262" t="s">
        <v>212</v>
      </c>
      <c r="C42" s="279">
        <v>0</v>
      </c>
      <c r="D42" s="279">
        <v>0</v>
      </c>
      <c r="E42" s="279">
        <v>0</v>
      </c>
      <c r="F42" s="279">
        <v>0</v>
      </c>
      <c r="G42" s="279">
        <v>0</v>
      </c>
      <c r="H42" s="279">
        <v>0</v>
      </c>
      <c r="I42" s="279">
        <v>0</v>
      </c>
      <c r="J42" s="279">
        <v>0</v>
      </c>
      <c r="K42" s="279">
        <v>0</v>
      </c>
      <c r="L42" s="279">
        <v>0.57682804805794097</v>
      </c>
      <c r="M42" s="279">
        <f t="shared" si="0"/>
        <v>0.42317195194205903</v>
      </c>
      <c r="N42" s="279">
        <f t="shared" si="1"/>
        <v>0.42317195194205903</v>
      </c>
      <c r="O42" s="279">
        <v>0.14473409748826041</v>
      </c>
      <c r="P42" s="279">
        <v>4.5650879897434334E-2</v>
      </c>
      <c r="Q42" s="279">
        <v>0.84330770088041906</v>
      </c>
      <c r="R42" s="279">
        <v>0</v>
      </c>
      <c r="S42" s="279">
        <v>1.1149437567728446E-2</v>
      </c>
      <c r="T42" s="279">
        <v>1.1141806193623224E-2</v>
      </c>
      <c r="V42" s="357"/>
      <c r="W42" s="357"/>
      <c r="X42" s="357"/>
      <c r="Y42" s="357"/>
    </row>
    <row r="43" spans="1:25">
      <c r="A43" s="261" t="s">
        <v>211</v>
      </c>
      <c r="B43" s="262" t="s">
        <v>210</v>
      </c>
      <c r="C43" s="279">
        <v>1.7241379310344827E-2</v>
      </c>
      <c r="D43" s="279">
        <v>0.34482758620689657</v>
      </c>
      <c r="E43" s="279">
        <v>0</v>
      </c>
      <c r="F43" s="279">
        <v>1.7241379310344827E-2</v>
      </c>
      <c r="G43" s="279">
        <v>0</v>
      </c>
      <c r="H43" s="279">
        <v>0</v>
      </c>
      <c r="I43" s="279">
        <v>0</v>
      </c>
      <c r="J43" s="279">
        <v>0</v>
      </c>
      <c r="K43" s="279">
        <v>0</v>
      </c>
      <c r="L43" s="279">
        <v>0.86935713800828185</v>
      </c>
      <c r="M43" s="279">
        <f t="shared" si="0"/>
        <v>0.13064286199171815</v>
      </c>
      <c r="N43" s="279">
        <f t="shared" si="1"/>
        <v>0.13064286199171815</v>
      </c>
      <c r="O43" s="279">
        <v>0.38886168511082819</v>
      </c>
      <c r="P43" s="279">
        <v>0.21104691019488786</v>
      </c>
      <c r="Q43" s="279">
        <v>0.84470224284609441</v>
      </c>
      <c r="R43" s="279">
        <v>1.5687738698749137E-7</v>
      </c>
      <c r="S43" s="279">
        <v>7.6061763457709E-2</v>
      </c>
      <c r="T43" s="279">
        <v>7.5343583716906609E-2</v>
      </c>
    </row>
    <row r="44" spans="1:25">
      <c r="A44" s="261" t="s">
        <v>209</v>
      </c>
      <c r="B44" s="262" t="s">
        <v>208</v>
      </c>
      <c r="C44" s="279">
        <v>0</v>
      </c>
      <c r="D44" s="279">
        <v>0</v>
      </c>
      <c r="E44" s="279">
        <v>0</v>
      </c>
      <c r="F44" s="279">
        <v>0</v>
      </c>
      <c r="G44" s="279">
        <v>0</v>
      </c>
      <c r="H44" s="279">
        <v>0</v>
      </c>
      <c r="I44" s="279">
        <v>0</v>
      </c>
      <c r="J44" s="279">
        <v>0</v>
      </c>
      <c r="K44" s="279">
        <v>0</v>
      </c>
      <c r="L44" s="279">
        <v>0.47965950930607004</v>
      </c>
      <c r="M44" s="279">
        <f t="shared" si="0"/>
        <v>0.52034049069392996</v>
      </c>
      <c r="N44" s="279">
        <f t="shared" si="1"/>
        <v>0.52034049069392996</v>
      </c>
      <c r="O44" s="279">
        <v>0.39371331187275138</v>
      </c>
      <c r="P44" s="279">
        <v>0.11582402322792401</v>
      </c>
      <c r="Q44" s="279">
        <v>0.83400544959128065</v>
      </c>
      <c r="R44" s="279">
        <v>0</v>
      </c>
      <c r="S44" s="279">
        <v>2.7860884933409078E-2</v>
      </c>
      <c r="T44" s="279">
        <v>2.7507416524648109E-2</v>
      </c>
    </row>
    <row r="45" spans="1:25">
      <c r="A45" s="261" t="s">
        <v>207</v>
      </c>
      <c r="B45" s="262" t="s">
        <v>206</v>
      </c>
      <c r="C45" s="279">
        <v>4.172261332129875E-2</v>
      </c>
      <c r="D45" s="279">
        <v>0.53822953134390383</v>
      </c>
      <c r="E45" s="279">
        <v>4.691699489945241E-5</v>
      </c>
      <c r="F45" s="279">
        <v>8.8494388950824295E-3</v>
      </c>
      <c r="G45" s="279">
        <v>6.0321850585010243E-5</v>
      </c>
      <c r="H45" s="279">
        <v>5.4959908310787107E-4</v>
      </c>
      <c r="I45" s="279">
        <v>2.2341426142596386E-6</v>
      </c>
      <c r="J45" s="279">
        <v>5.0491623082267836E-4</v>
      </c>
      <c r="K45" s="279">
        <v>5.6121662470202125E-3</v>
      </c>
      <c r="L45" s="279">
        <v>1.0014369490077284</v>
      </c>
      <c r="M45" s="279">
        <f t="shared" si="0"/>
        <v>-1.4369490077283942E-3</v>
      </c>
      <c r="N45" s="279">
        <f t="shared" si="1"/>
        <v>-1.4369490077283942E-3</v>
      </c>
      <c r="O45" s="279">
        <v>0.21552265903219048</v>
      </c>
      <c r="P45" s="279">
        <v>7.1119335241952381E-2</v>
      </c>
      <c r="Q45" s="279">
        <v>0.83357879234167898</v>
      </c>
      <c r="R45" s="279">
        <v>7.1614527159789821E-4</v>
      </c>
      <c r="S45" s="279">
        <v>3.3936177641226174E-2</v>
      </c>
      <c r="T45" s="279">
        <v>3.3691781300188538E-2</v>
      </c>
    </row>
    <row r="46" spans="1:25">
      <c r="A46" s="261" t="s">
        <v>205</v>
      </c>
      <c r="B46" s="262" t="s">
        <v>204</v>
      </c>
      <c r="C46" s="279">
        <v>4.4243189072823104E-2</v>
      </c>
      <c r="D46" s="279">
        <v>0.4628461138742484</v>
      </c>
      <c r="E46" s="279">
        <v>0</v>
      </c>
      <c r="F46" s="279">
        <v>9.7245935713755477E-3</v>
      </c>
      <c r="G46" s="279">
        <v>7.4233538712790433E-5</v>
      </c>
      <c r="H46" s="279">
        <v>5.9386830970232347E-4</v>
      </c>
      <c r="I46" s="279">
        <v>0</v>
      </c>
      <c r="J46" s="279">
        <v>5.1963477098953311E-4</v>
      </c>
      <c r="K46" s="279">
        <v>6.2356172518743969E-3</v>
      </c>
      <c r="L46" s="279">
        <v>0.85312644564379336</v>
      </c>
      <c r="M46" s="279">
        <f t="shared" si="0"/>
        <v>0.14687355435620664</v>
      </c>
      <c r="N46" s="279">
        <f t="shared" si="1"/>
        <v>0.14687355435620664</v>
      </c>
      <c r="O46" s="279">
        <v>0.25886888023985549</v>
      </c>
      <c r="P46" s="279">
        <v>0.16277770535764166</v>
      </c>
      <c r="Q46" s="279">
        <v>0.80624642489417686</v>
      </c>
      <c r="R46" s="279">
        <v>2.2433466339211269E-5</v>
      </c>
      <c r="S46" s="279">
        <v>2.7788226968844858E-2</v>
      </c>
      <c r="T46" s="279">
        <v>2.7367362520717333E-2</v>
      </c>
    </row>
    <row r="47" spans="1:25">
      <c r="A47" s="261" t="s">
        <v>203</v>
      </c>
      <c r="B47" s="262" t="s">
        <v>202</v>
      </c>
      <c r="C47" s="279">
        <v>7.0118833527275298E-2</v>
      </c>
      <c r="D47" s="279">
        <v>0.43273740258824361</v>
      </c>
      <c r="E47" s="279">
        <v>1.4104869706266088E-4</v>
      </c>
      <c r="F47" s="279">
        <v>2.2514898268627244E-2</v>
      </c>
      <c r="G47" s="279">
        <v>1.0578652279699566E-4</v>
      </c>
      <c r="H47" s="279">
        <v>1.4104869706266088E-4</v>
      </c>
      <c r="I47" s="279">
        <v>0</v>
      </c>
      <c r="J47" s="279">
        <v>1.2518071864311153E-3</v>
      </c>
      <c r="K47" s="279">
        <v>9.5207870517296101E-4</v>
      </c>
      <c r="L47" s="279">
        <v>0.96125779177108672</v>
      </c>
      <c r="M47" s="279">
        <f t="shared" si="0"/>
        <v>3.8742208228913277E-2</v>
      </c>
      <c r="N47" s="279">
        <f t="shared" si="1"/>
        <v>3.8742208228913277E-2</v>
      </c>
      <c r="O47" s="279">
        <v>0.50063437896486851</v>
      </c>
      <c r="P47" s="279">
        <v>0.29957270566274374</v>
      </c>
      <c r="Q47" s="279">
        <v>0.85176711128419824</v>
      </c>
      <c r="R47" s="279">
        <v>4.5076102527739188E-5</v>
      </c>
      <c r="S47" s="279">
        <v>6.6792084117192396E-2</v>
      </c>
      <c r="T47" s="279">
        <v>6.1192049116973644E-2</v>
      </c>
    </row>
    <row r="48" spans="1:25">
      <c r="A48" s="261" t="s">
        <v>201</v>
      </c>
      <c r="B48" s="262" t="s">
        <v>200</v>
      </c>
      <c r="C48" s="279">
        <v>5.5597285488519103E-2</v>
      </c>
      <c r="D48" s="279">
        <v>0.46299154039230267</v>
      </c>
      <c r="E48" s="279">
        <v>1.4502184623965789E-4</v>
      </c>
      <c r="F48" s="279">
        <v>1.7218555359300919E-2</v>
      </c>
      <c r="G48" s="279">
        <v>1.0188714325555452E-3</v>
      </c>
      <c r="H48" s="279">
        <v>1.9522171609184718E-4</v>
      </c>
      <c r="I48" s="279">
        <v>5.5777633169099189E-6</v>
      </c>
      <c r="J48" s="279">
        <v>1.1099749000650738E-3</v>
      </c>
      <c r="K48" s="279">
        <v>3.1532955284930744E-3</v>
      </c>
      <c r="L48" s="279">
        <v>0.81913232837483096</v>
      </c>
      <c r="M48" s="279">
        <f t="shared" si="0"/>
        <v>0.18086767162516904</v>
      </c>
      <c r="N48" s="279">
        <f t="shared" si="1"/>
        <v>0.18086767162516904</v>
      </c>
      <c r="O48" s="279">
        <v>0.50465086124532521</v>
      </c>
      <c r="P48" s="279">
        <v>0.37153659268965139</v>
      </c>
      <c r="Q48" s="279">
        <v>0.84924323132875357</v>
      </c>
      <c r="R48" s="279">
        <v>9.1966753498300363E-4</v>
      </c>
      <c r="S48" s="279">
        <v>0.10352005022793656</v>
      </c>
      <c r="T48" s="279">
        <v>9.4696039090437584E-2</v>
      </c>
    </row>
    <row r="49" spans="1:20">
      <c r="A49" s="261" t="s">
        <v>199</v>
      </c>
      <c r="B49" s="262" t="s">
        <v>18</v>
      </c>
      <c r="C49" s="279">
        <v>0.1057101554029635</v>
      </c>
      <c r="D49" s="279">
        <v>0.3859053126129382</v>
      </c>
      <c r="E49" s="279">
        <v>0</v>
      </c>
      <c r="F49" s="279">
        <v>7.5533068305023493E-3</v>
      </c>
      <c r="G49" s="279">
        <v>3.6140224069389233E-5</v>
      </c>
      <c r="H49" s="279">
        <v>2.1684134441633538E-4</v>
      </c>
      <c r="I49" s="279">
        <v>0</v>
      </c>
      <c r="J49" s="279">
        <v>3.9754246476328154E-4</v>
      </c>
      <c r="K49" s="279">
        <v>1.2287676183592338E-3</v>
      </c>
      <c r="L49" s="279">
        <v>0.91183151217020819</v>
      </c>
      <c r="M49" s="279">
        <f t="shared" si="0"/>
        <v>8.8168487829791808E-2</v>
      </c>
      <c r="N49" s="279">
        <f t="shared" si="1"/>
        <v>8.8168487829791808E-2</v>
      </c>
      <c r="O49" s="279">
        <v>0.5065671890339658</v>
      </c>
      <c r="P49" s="279">
        <v>0.27248170617178286</v>
      </c>
      <c r="Q49" s="279">
        <v>0.84990548472832195</v>
      </c>
      <c r="R49" s="279">
        <v>5.4593330671647003E-5</v>
      </c>
      <c r="S49" s="279">
        <v>5.6383137340709599E-2</v>
      </c>
      <c r="T49" s="279">
        <v>5.4603615971930419E-2</v>
      </c>
    </row>
    <row r="50" spans="1:20">
      <c r="A50" s="261" t="s">
        <v>198</v>
      </c>
      <c r="B50" s="262" t="s">
        <v>19</v>
      </c>
      <c r="C50" s="279">
        <v>9.0909090909090912E-2</v>
      </c>
      <c r="D50" s="279">
        <v>0.63884142173615854</v>
      </c>
      <c r="E50" s="279">
        <v>0</v>
      </c>
      <c r="F50" s="279">
        <v>4.1011619958988381E-3</v>
      </c>
      <c r="G50" s="279">
        <v>0</v>
      </c>
      <c r="H50" s="279">
        <v>8.5440874914559131E-5</v>
      </c>
      <c r="I50" s="279">
        <v>0</v>
      </c>
      <c r="J50" s="279">
        <v>2.5632262474367738E-4</v>
      </c>
      <c r="K50" s="279">
        <v>7.2624743677375254E-4</v>
      </c>
      <c r="L50" s="279">
        <v>0.86289890190442198</v>
      </c>
      <c r="M50" s="279">
        <f t="shared" si="0"/>
        <v>0.13710109809557802</v>
      </c>
      <c r="N50" s="279">
        <f t="shared" si="1"/>
        <v>0.13710109809557802</v>
      </c>
      <c r="O50" s="279">
        <v>0.52067563951976958</v>
      </c>
      <c r="P50" s="279">
        <v>0.27071121846993434</v>
      </c>
      <c r="Q50" s="279">
        <v>0.84995163460999268</v>
      </c>
      <c r="R50" s="279">
        <v>1.6210663322040777E-5</v>
      </c>
      <c r="S50" s="279">
        <v>4.2054319094795609E-2</v>
      </c>
      <c r="T50" s="279">
        <v>4.0714653024590271E-2</v>
      </c>
    </row>
    <row r="51" spans="1:20">
      <c r="A51" s="261" t="s">
        <v>197</v>
      </c>
      <c r="B51" s="262" t="s">
        <v>20</v>
      </c>
      <c r="C51" s="279">
        <v>4.7508968912772634E-2</v>
      </c>
      <c r="D51" s="279">
        <v>0.67860520271994473</v>
      </c>
      <c r="E51" s="279">
        <v>3.7526831684654527E-6</v>
      </c>
      <c r="F51" s="279">
        <v>4.4994671189900783E-3</v>
      </c>
      <c r="G51" s="279">
        <v>1.5010732673861811E-5</v>
      </c>
      <c r="H51" s="279">
        <v>1.1258049505396359E-4</v>
      </c>
      <c r="I51" s="279">
        <v>3.7526831684654527E-6</v>
      </c>
      <c r="J51" s="279">
        <v>3.039673366457017E-4</v>
      </c>
      <c r="K51" s="279">
        <v>6.7173028715531607E-4</v>
      </c>
      <c r="L51" s="279">
        <v>0.81286771908784883</v>
      </c>
      <c r="M51" s="279">
        <f t="shared" si="0"/>
        <v>0.18713228091215117</v>
      </c>
      <c r="N51" s="279">
        <f t="shared" si="1"/>
        <v>0.18713228091215117</v>
      </c>
      <c r="O51" s="279">
        <v>0.41860763424744468</v>
      </c>
      <c r="P51" s="279">
        <v>0.2651035407749468</v>
      </c>
      <c r="Q51" s="279">
        <v>0.83670195156320293</v>
      </c>
      <c r="R51" s="279">
        <v>3.8157809761590818E-4</v>
      </c>
      <c r="S51" s="279">
        <v>5.6694256536278652E-2</v>
      </c>
      <c r="T51" s="279">
        <v>5.6203669947745775E-2</v>
      </c>
    </row>
    <row r="52" spans="1:20">
      <c r="A52" s="261" t="s">
        <v>196</v>
      </c>
      <c r="B52" s="262" t="s">
        <v>195</v>
      </c>
      <c r="C52" s="279">
        <v>0.10162991371045062</v>
      </c>
      <c r="D52" s="279">
        <v>0.16203259827420902</v>
      </c>
      <c r="E52" s="279">
        <v>0</v>
      </c>
      <c r="F52" s="279">
        <v>6.2320230105465009E-3</v>
      </c>
      <c r="G52" s="279">
        <v>0</v>
      </c>
      <c r="H52" s="279">
        <v>0</v>
      </c>
      <c r="I52" s="279">
        <v>0</v>
      </c>
      <c r="J52" s="279">
        <v>4.7938638542665386E-4</v>
      </c>
      <c r="K52" s="279">
        <v>1.4381591562799617E-3</v>
      </c>
      <c r="L52" s="279">
        <v>0.99957136733819119</v>
      </c>
      <c r="M52" s="279">
        <f t="shared" si="0"/>
        <v>4.2863266180881432E-4</v>
      </c>
      <c r="N52" s="279">
        <f t="shared" si="1"/>
        <v>4.2863266180881432E-4</v>
      </c>
      <c r="O52" s="279">
        <v>0.433081156135461</v>
      </c>
      <c r="P52" s="279">
        <v>0.17930105056816442</v>
      </c>
      <c r="Q52" s="279">
        <v>0.83441521466803326</v>
      </c>
      <c r="R52" s="279">
        <v>1.2184143722695163E-5</v>
      </c>
      <c r="S52" s="279">
        <v>6.4524691925224864E-2</v>
      </c>
      <c r="T52" s="279">
        <v>6.447364390946124E-2</v>
      </c>
    </row>
    <row r="53" spans="1:20">
      <c r="A53" s="261" t="s">
        <v>194</v>
      </c>
      <c r="B53" s="262" t="s">
        <v>193</v>
      </c>
      <c r="C53" s="279">
        <v>7.3788840863333663E-2</v>
      </c>
      <c r="D53" s="279">
        <v>0.44540808424965156</v>
      </c>
      <c r="E53" s="279">
        <v>0</v>
      </c>
      <c r="F53" s="279">
        <v>7.70129668999113E-3</v>
      </c>
      <c r="G53" s="279">
        <v>4.2237458994466894E-5</v>
      </c>
      <c r="H53" s="279">
        <v>2.3934560096864572E-4</v>
      </c>
      <c r="I53" s="279">
        <v>1.407915299815563E-5</v>
      </c>
      <c r="J53" s="279">
        <v>4.9277035493544704E-4</v>
      </c>
      <c r="K53" s="279">
        <v>1.5064693708026526E-3</v>
      </c>
      <c r="L53" s="279">
        <v>0.92698822150636984</v>
      </c>
      <c r="M53" s="279">
        <f t="shared" si="0"/>
        <v>7.3011778493630164E-2</v>
      </c>
      <c r="N53" s="279">
        <f t="shared" si="1"/>
        <v>7.3011778493630164E-2</v>
      </c>
      <c r="O53" s="279">
        <v>0.36084266666666664</v>
      </c>
      <c r="P53" s="279">
        <v>0.34882666666666667</v>
      </c>
      <c r="Q53" s="279">
        <v>0.8357770812629004</v>
      </c>
      <c r="R53" s="279">
        <v>1.9060602518980202E-4</v>
      </c>
      <c r="S53" s="279">
        <v>0.12111466666666666</v>
      </c>
      <c r="T53" s="279">
        <v>0.11877866666666667</v>
      </c>
    </row>
    <row r="54" spans="1:20">
      <c r="A54" s="261" t="s">
        <v>192</v>
      </c>
      <c r="B54" s="262" t="s">
        <v>191</v>
      </c>
      <c r="C54" s="279">
        <v>8.5528600486183465E-2</v>
      </c>
      <c r="D54" s="279">
        <v>0.3923698963139356</v>
      </c>
      <c r="E54" s="279">
        <v>0</v>
      </c>
      <c r="F54" s="279">
        <v>8.6818474971473922E-3</v>
      </c>
      <c r="G54" s="279">
        <v>0</v>
      </c>
      <c r="H54" s="279">
        <v>1.9844222850622613E-4</v>
      </c>
      <c r="I54" s="279">
        <v>4.9610557126556532E-5</v>
      </c>
      <c r="J54" s="279">
        <v>4.464950141390088E-4</v>
      </c>
      <c r="K54" s="279">
        <v>9.4260058540457413E-4</v>
      </c>
      <c r="L54" s="279">
        <v>0.87984595110888641</v>
      </c>
      <c r="M54" s="279">
        <f t="shared" si="0"/>
        <v>0.12015404889111359</v>
      </c>
      <c r="N54" s="279">
        <f t="shared" si="1"/>
        <v>0.12015404889111359</v>
      </c>
      <c r="O54" s="279">
        <v>0.42190591808019723</v>
      </c>
      <c r="P54" s="279">
        <v>0.2866227850356956</v>
      </c>
      <c r="Q54" s="279">
        <v>0.83445372709021437</v>
      </c>
      <c r="R54" s="279">
        <v>3.1218600010510784E-5</v>
      </c>
      <c r="S54" s="279">
        <v>6.4775524296390344E-2</v>
      </c>
      <c r="T54" s="279">
        <v>6.3405615512267921E-2</v>
      </c>
    </row>
    <row r="55" spans="1:20">
      <c r="A55" s="261" t="s">
        <v>190</v>
      </c>
      <c r="B55" s="262" t="s">
        <v>189</v>
      </c>
      <c r="C55" s="279">
        <v>0.1428552312366568</v>
      </c>
      <c r="D55" s="279">
        <v>0.26922934260981268</v>
      </c>
      <c r="E55" s="279">
        <v>2.7701728446998845E-5</v>
      </c>
      <c r="F55" s="279">
        <v>5.9030505237270001E-3</v>
      </c>
      <c r="G55" s="279">
        <v>2.9579811731541141E-5</v>
      </c>
      <c r="H55" s="279">
        <v>1.6644513109256086E-4</v>
      </c>
      <c r="I55" s="279">
        <v>8.4513747804403255E-6</v>
      </c>
      <c r="J55" s="279">
        <v>3.7397333403448442E-4</v>
      </c>
      <c r="K55" s="279">
        <v>1.1507955326032911E-3</v>
      </c>
      <c r="L55" s="279">
        <v>0.97405461724596265</v>
      </c>
      <c r="M55" s="279">
        <f t="shared" si="0"/>
        <v>2.5945382754037349E-2</v>
      </c>
      <c r="N55" s="279">
        <f t="shared" si="1"/>
        <v>2.5945382754037349E-2</v>
      </c>
      <c r="O55" s="279">
        <v>0.41748434237995824</v>
      </c>
      <c r="P55" s="279">
        <v>0.20678496868475993</v>
      </c>
      <c r="Q55" s="279">
        <v>0.84654215042907621</v>
      </c>
      <c r="R55" s="279">
        <v>8.0641774931673356E-3</v>
      </c>
      <c r="S55" s="279">
        <v>7.7453027139874744E-2</v>
      </c>
      <c r="T55" s="279">
        <v>7.6461377870563674E-2</v>
      </c>
    </row>
    <row r="56" spans="1:20">
      <c r="A56" s="261" t="s">
        <v>188</v>
      </c>
      <c r="B56" s="262" t="s">
        <v>187</v>
      </c>
      <c r="C56" s="279">
        <v>0.10714285714285714</v>
      </c>
      <c r="D56" s="279">
        <v>0.2767857142857143</v>
      </c>
      <c r="E56" s="279">
        <v>0</v>
      </c>
      <c r="F56" s="279">
        <v>0</v>
      </c>
      <c r="G56" s="279">
        <v>0</v>
      </c>
      <c r="H56" s="279">
        <v>0</v>
      </c>
      <c r="I56" s="279">
        <v>0</v>
      </c>
      <c r="J56" s="279">
        <v>0</v>
      </c>
      <c r="K56" s="279">
        <v>0</v>
      </c>
      <c r="L56" s="279">
        <v>0.77336827919907469</v>
      </c>
      <c r="M56" s="279">
        <f t="shared" si="0"/>
        <v>0.22663172080092531</v>
      </c>
      <c r="N56" s="279">
        <f t="shared" si="1"/>
        <v>0.22663172080092531</v>
      </c>
      <c r="O56" s="279">
        <v>0.42710687680535142</v>
      </c>
      <c r="P56" s="279">
        <v>0.28260781432118787</v>
      </c>
      <c r="Q56" s="279">
        <v>0.82227840837771438</v>
      </c>
      <c r="R56" s="279">
        <v>6.2750954794996549E-7</v>
      </c>
      <c r="S56" s="279">
        <v>4.3673035017483403E-2</v>
      </c>
      <c r="T56" s="279">
        <v>4.3272690417067855E-2</v>
      </c>
    </row>
    <row r="57" spans="1:20">
      <c r="A57" s="261" t="s">
        <v>186</v>
      </c>
      <c r="B57" s="262" t="s">
        <v>185</v>
      </c>
      <c r="C57" s="279">
        <v>0.15289471005248145</v>
      </c>
      <c r="D57" s="279">
        <v>0.1734389315705229</v>
      </c>
      <c r="E57" s="279">
        <v>1.494519013964006E-4</v>
      </c>
      <c r="F57" s="279">
        <v>5.8773584701323628E-3</v>
      </c>
      <c r="G57" s="279">
        <v>2.4908650232733433E-5</v>
      </c>
      <c r="H57" s="279">
        <v>2.2634382168005597E-4</v>
      </c>
      <c r="I57" s="279">
        <v>2.057671106182327E-5</v>
      </c>
      <c r="J57" s="279">
        <v>5.6206910742559349E-4</v>
      </c>
      <c r="K57" s="279">
        <v>1.2313537093312135E-3</v>
      </c>
      <c r="L57" s="279">
        <v>0.94072402262484167</v>
      </c>
      <c r="M57" s="279">
        <f t="shared" si="0"/>
        <v>5.9275977375158329E-2</v>
      </c>
      <c r="N57" s="279">
        <f t="shared" si="1"/>
        <v>5.9275977375158329E-2</v>
      </c>
      <c r="O57" s="279">
        <v>0.35360915617443117</v>
      </c>
      <c r="P57" s="279">
        <v>0.15676837575009075</v>
      </c>
      <c r="Q57" s="279">
        <v>0.85139970532519471</v>
      </c>
      <c r="R57" s="279">
        <v>2.2249396871812611E-3</v>
      </c>
      <c r="S57" s="279">
        <v>3.1615764986494828E-2</v>
      </c>
      <c r="T57" s="279">
        <v>3.1163235772434371E-2</v>
      </c>
    </row>
    <row r="58" spans="1:20">
      <c r="A58" s="261" t="s">
        <v>184</v>
      </c>
      <c r="B58" s="262" t="s">
        <v>183</v>
      </c>
      <c r="C58" s="279">
        <v>0.12662576372721893</v>
      </c>
      <c r="D58" s="279">
        <v>0.13352048702840302</v>
      </c>
      <c r="E58" s="279">
        <v>1.1242817669735172E-5</v>
      </c>
      <c r="F58" s="279">
        <v>7.0298985740969667E-3</v>
      </c>
      <c r="G58" s="279">
        <v>3.5820140017528339E-5</v>
      </c>
      <c r="H58" s="279">
        <v>2.7793291123089504E-4</v>
      </c>
      <c r="I58" s="279">
        <v>1.4118887306179053E-5</v>
      </c>
      <c r="J58" s="279">
        <v>4.2539684531765407E-4</v>
      </c>
      <c r="K58" s="279">
        <v>1.417640869890793E-3</v>
      </c>
      <c r="L58" s="279">
        <v>0.84416206280474304</v>
      </c>
      <c r="M58" s="279">
        <f t="shared" si="0"/>
        <v>0.15583793719525696</v>
      </c>
      <c r="N58" s="279">
        <f t="shared" si="1"/>
        <v>0.15583793719525696</v>
      </c>
      <c r="O58" s="279">
        <v>0.38735691710302822</v>
      </c>
      <c r="P58" s="279">
        <v>0.20587740105408753</v>
      </c>
      <c r="Q58" s="279">
        <v>0.83277778927972501</v>
      </c>
      <c r="R58" s="279">
        <v>1.3167451184332759E-2</v>
      </c>
      <c r="S58" s="279">
        <v>3.8263419582670002E-2</v>
      </c>
      <c r="T58" s="279">
        <v>3.7954396755473435E-2</v>
      </c>
    </row>
    <row r="59" spans="1:20">
      <c r="A59" s="261" t="s">
        <v>182</v>
      </c>
      <c r="B59" s="262" t="s">
        <v>181</v>
      </c>
      <c r="C59" s="279">
        <v>9.8145894226241773E-2</v>
      </c>
      <c r="D59" s="279">
        <v>0.23917431437176287</v>
      </c>
      <c r="E59" s="279">
        <v>7.9956645729870909E-6</v>
      </c>
      <c r="F59" s="279">
        <v>4.2323717806345001E-3</v>
      </c>
      <c r="G59" s="279">
        <v>2.4875400893737618E-5</v>
      </c>
      <c r="H59" s="279">
        <v>2.2121338651930953E-4</v>
      </c>
      <c r="I59" s="279">
        <v>7.9956645729870909E-6</v>
      </c>
      <c r="J59" s="279">
        <v>2.6741055960767941E-4</v>
      </c>
      <c r="K59" s="279">
        <v>9.3105071916560803E-4</v>
      </c>
      <c r="L59" s="279">
        <v>0.9733653781791175</v>
      </c>
      <c r="M59" s="279">
        <f t="shared" si="0"/>
        <v>2.6634621820882498E-2</v>
      </c>
      <c r="N59" s="279">
        <f t="shared" si="1"/>
        <v>2.6634621820882498E-2</v>
      </c>
      <c r="O59" s="279">
        <v>0.29704857162177944</v>
      </c>
      <c r="P59" s="279">
        <v>0.1783889787111092</v>
      </c>
      <c r="Q59" s="279">
        <v>0.84061616927424354</v>
      </c>
      <c r="R59" s="279">
        <v>6.6357042997215688E-3</v>
      </c>
      <c r="S59" s="279">
        <v>3.3276571154567308E-2</v>
      </c>
      <c r="T59" s="279">
        <v>3.306755518943609E-2</v>
      </c>
    </row>
    <row r="60" spans="1:20">
      <c r="A60" s="261" t="s">
        <v>180</v>
      </c>
      <c r="B60" s="262" t="s">
        <v>179</v>
      </c>
      <c r="C60" s="279">
        <v>4.6230066562366348E-2</v>
      </c>
      <c r="D60" s="279">
        <v>0.29803920557391517</v>
      </c>
      <c r="E60" s="279">
        <v>9.700641875509821E-6</v>
      </c>
      <c r="F60" s="279">
        <v>1.3710076793473703E-2</v>
      </c>
      <c r="G60" s="279">
        <v>5.3292133847737493E-4</v>
      </c>
      <c r="H60" s="279">
        <v>1.4002078393220061E-3</v>
      </c>
      <c r="I60" s="279">
        <v>0</v>
      </c>
      <c r="J60" s="279">
        <v>7.7506900655972138E-4</v>
      </c>
      <c r="K60" s="279">
        <v>1.4014357686733365E-3</v>
      </c>
      <c r="L60" s="279">
        <v>0.97439553895072195</v>
      </c>
      <c r="M60" s="279">
        <f t="shared" si="0"/>
        <v>2.5604461049278049E-2</v>
      </c>
      <c r="N60" s="279">
        <f t="shared" si="1"/>
        <v>2.5604461049278049E-2</v>
      </c>
      <c r="O60" s="279">
        <v>0.15036056098122849</v>
      </c>
      <c r="P60" s="279">
        <v>7.6984830609637761E-2</v>
      </c>
      <c r="Q60" s="279">
        <v>0.84965542256075444</v>
      </c>
      <c r="R60" s="279">
        <v>1.8261155354891947E-2</v>
      </c>
      <c r="S60" s="279">
        <v>3.2586614915287367E-2</v>
      </c>
      <c r="T60" s="279">
        <v>3.2586614915287367E-2</v>
      </c>
    </row>
    <row r="61" spans="1:20">
      <c r="A61" s="261" t="s">
        <v>178</v>
      </c>
      <c r="B61" s="262" t="s">
        <v>177</v>
      </c>
      <c r="C61" s="279">
        <v>7.5929279461080246E-2</v>
      </c>
      <c r="D61" s="279">
        <v>0.17056565020507436</v>
      </c>
      <c r="E61" s="279">
        <v>4.2261586542220383E-6</v>
      </c>
      <c r="F61" s="279">
        <v>1.0379445654769325E-2</v>
      </c>
      <c r="G61" s="279">
        <v>3.9514583416976057E-4</v>
      </c>
      <c r="H61" s="279">
        <v>1.0755573774995086E-3</v>
      </c>
      <c r="I61" s="279">
        <v>0</v>
      </c>
      <c r="J61" s="279">
        <v>5.8743605293686333E-4</v>
      </c>
      <c r="K61" s="279">
        <v>1.3967454352203836E-3</v>
      </c>
      <c r="L61" s="279">
        <v>0.69481422835491713</v>
      </c>
      <c r="M61" s="279">
        <f t="shared" si="0"/>
        <v>0.30518577164508287</v>
      </c>
      <c r="N61" s="279">
        <f t="shared" si="1"/>
        <v>0.30518577164508287</v>
      </c>
      <c r="O61" s="279">
        <v>0.22008502052932491</v>
      </c>
      <c r="P61" s="279">
        <v>9.6456130454236011E-2</v>
      </c>
      <c r="Q61" s="279">
        <v>0.8416089611094707</v>
      </c>
      <c r="R61" s="279">
        <v>7.870015580539151E-4</v>
      </c>
      <c r="S61" s="279">
        <v>1.482208990273262E-2</v>
      </c>
      <c r="T61" s="279">
        <v>1.482208990273262E-2</v>
      </c>
    </row>
    <row r="62" spans="1:20">
      <c r="A62" s="261" t="s">
        <v>176</v>
      </c>
      <c r="B62" s="262" t="s">
        <v>175</v>
      </c>
      <c r="C62" s="279">
        <v>9.18358605328536E-2</v>
      </c>
      <c r="D62" s="279">
        <v>7.5387646706073846E-3</v>
      </c>
      <c r="E62" s="279">
        <v>8.5667780347811195E-5</v>
      </c>
      <c r="F62" s="279">
        <v>1.9446586138953139E-2</v>
      </c>
      <c r="G62" s="279">
        <v>7.7101002313030066E-4</v>
      </c>
      <c r="H62" s="279">
        <v>3.7693823353036923E-3</v>
      </c>
      <c r="I62" s="279">
        <v>0</v>
      </c>
      <c r="J62" s="279">
        <v>1.5420200462606013E-3</v>
      </c>
      <c r="K62" s="279">
        <v>3.5123789942602588E-3</v>
      </c>
      <c r="L62" s="279">
        <v>0.77425532443351208</v>
      </c>
      <c r="M62" s="279">
        <f t="shared" si="0"/>
        <v>0.22574467556648792</v>
      </c>
      <c r="N62" s="279">
        <f t="shared" si="1"/>
        <v>0.22574467556648792</v>
      </c>
      <c r="O62" s="279">
        <v>0.22120141923190645</v>
      </c>
      <c r="P62" s="279">
        <v>0.16888120503301685</v>
      </c>
      <c r="Q62" s="279">
        <v>0.84148660412502496</v>
      </c>
      <c r="R62" s="279">
        <v>2.9702118602965036E-5</v>
      </c>
      <c r="S62" s="279">
        <v>3.4504254410460268E-2</v>
      </c>
      <c r="T62" s="279">
        <v>3.4105916751535861E-2</v>
      </c>
    </row>
    <row r="63" spans="1:20">
      <c r="A63" s="261" t="s">
        <v>174</v>
      </c>
      <c r="B63" s="262" t="s">
        <v>173</v>
      </c>
      <c r="C63" s="279">
        <v>5.8007053078940232E-2</v>
      </c>
      <c r="D63" s="279">
        <v>0.16140699882448684</v>
      </c>
      <c r="E63" s="279">
        <v>0</v>
      </c>
      <c r="F63" s="279">
        <v>9.8110136540374357E-3</v>
      </c>
      <c r="G63" s="279">
        <v>4.06908400397866E-4</v>
      </c>
      <c r="H63" s="279">
        <v>2.7127226693191069E-4</v>
      </c>
      <c r="I63" s="279">
        <v>0</v>
      </c>
      <c r="J63" s="279">
        <v>4.9733248937516958E-4</v>
      </c>
      <c r="K63" s="279">
        <v>1.1303011122162944E-3</v>
      </c>
      <c r="L63" s="279">
        <v>0.84034136194864018</v>
      </c>
      <c r="M63" s="279">
        <f t="shared" si="0"/>
        <v>0.15965863805135982</v>
      </c>
      <c r="N63" s="279">
        <f t="shared" si="1"/>
        <v>0.15965863805135982</v>
      </c>
      <c r="O63" s="279">
        <v>0.31954767174269699</v>
      </c>
      <c r="P63" s="279">
        <v>0.22267366960658011</v>
      </c>
      <c r="Q63" s="279">
        <v>0.8232210849033279</v>
      </c>
      <c r="R63" s="279">
        <v>6.7300399017633804E-5</v>
      </c>
      <c r="S63" s="279">
        <v>4.1511137537299465E-2</v>
      </c>
      <c r="T63" s="279">
        <v>4.1037668329314353E-2</v>
      </c>
    </row>
    <row r="64" spans="1:20">
      <c r="A64" s="261" t="s">
        <v>172</v>
      </c>
      <c r="B64" s="262" t="s">
        <v>171</v>
      </c>
      <c r="C64" s="279">
        <v>0.16981599729836075</v>
      </c>
      <c r="D64" s="279">
        <v>0.44219514386538894</v>
      </c>
      <c r="E64" s="279">
        <v>1.2392840655953055E-5</v>
      </c>
      <c r="F64" s="279">
        <v>5.5241087223910747E-3</v>
      </c>
      <c r="G64" s="279">
        <v>3.2841027738275599E-4</v>
      </c>
      <c r="H64" s="279">
        <v>1.8589260983929584E-4</v>
      </c>
      <c r="I64" s="279">
        <v>0</v>
      </c>
      <c r="J64" s="279">
        <v>3.3460669771073249E-4</v>
      </c>
      <c r="K64" s="279">
        <v>1.0533914557560098E-3</v>
      </c>
      <c r="L64" s="279">
        <v>0.66228611423203732</v>
      </c>
      <c r="M64" s="279">
        <f t="shared" si="0"/>
        <v>0.33771388576796268</v>
      </c>
      <c r="N64" s="279">
        <f t="shared" si="1"/>
        <v>0.33771388576796268</v>
      </c>
      <c r="O64" s="279">
        <v>0.29845972082439942</v>
      </c>
      <c r="P64" s="279">
        <v>0.17210869470091453</v>
      </c>
      <c r="Q64" s="279">
        <v>0.84142682802806879</v>
      </c>
      <c r="R64" s="279">
        <v>3.348286362936358E-4</v>
      </c>
      <c r="S64" s="279">
        <v>3.8979565046164615E-2</v>
      </c>
      <c r="T64" s="279">
        <v>3.8546361528026957E-2</v>
      </c>
    </row>
    <row r="65" spans="1:20">
      <c r="A65" s="261" t="s">
        <v>87</v>
      </c>
      <c r="B65" s="262" t="s">
        <v>21</v>
      </c>
      <c r="C65" s="279">
        <v>0.10773705522454453</v>
      </c>
      <c r="D65" s="279">
        <v>0.48830302690418154</v>
      </c>
      <c r="E65" s="279">
        <v>5.39031018240483E-5</v>
      </c>
      <c r="F65" s="279">
        <v>2.2997567826708604E-2</v>
      </c>
      <c r="G65" s="279">
        <v>1.2005690860810757E-4</v>
      </c>
      <c r="H65" s="279">
        <v>2.5182004640022561E-4</v>
      </c>
      <c r="I65" s="279">
        <v>1.8784414272016832E-5</v>
      </c>
      <c r="J65" s="279">
        <v>1.2541999500171237E-3</v>
      </c>
      <c r="K65" s="279">
        <v>1.2209869276810939E-3</v>
      </c>
      <c r="L65" s="279">
        <v>0.90227283844403072</v>
      </c>
      <c r="M65" s="279">
        <f t="shared" si="0"/>
        <v>9.7727161555969277E-2</v>
      </c>
      <c r="N65" s="279">
        <f t="shared" si="1"/>
        <v>9.7727161555969277E-2</v>
      </c>
      <c r="O65" s="279">
        <v>0.49867069357891824</v>
      </c>
      <c r="P65" s="279">
        <v>0.33323053363676969</v>
      </c>
      <c r="Q65" s="279">
        <v>0.85900749960108502</v>
      </c>
      <c r="R65" s="279">
        <v>7.4638077331662068E-3</v>
      </c>
      <c r="S65" s="279">
        <v>0.16053767786119913</v>
      </c>
      <c r="T65" s="279">
        <v>0.10858838292532488</v>
      </c>
    </row>
    <row r="66" spans="1:20">
      <c r="A66" s="261" t="s">
        <v>170</v>
      </c>
      <c r="B66" s="262" t="s">
        <v>169</v>
      </c>
      <c r="C66" s="279">
        <v>0</v>
      </c>
      <c r="D66" s="279">
        <v>0</v>
      </c>
      <c r="E66" s="279">
        <v>0</v>
      </c>
      <c r="F66" s="279">
        <v>0</v>
      </c>
      <c r="G66" s="279">
        <v>0</v>
      </c>
      <c r="H66" s="279">
        <v>0</v>
      </c>
      <c r="I66" s="279">
        <v>0</v>
      </c>
      <c r="J66" s="279">
        <v>0</v>
      </c>
      <c r="K66" s="279">
        <v>0</v>
      </c>
      <c r="L66" s="279">
        <v>0.57746412608797926</v>
      </c>
      <c r="M66" s="279">
        <f t="shared" si="0"/>
        <v>0.42253587391202074</v>
      </c>
      <c r="N66" s="279">
        <f t="shared" si="1"/>
        <v>0.42253587391202074</v>
      </c>
      <c r="O66" s="279">
        <v>0.17666057178010561</v>
      </c>
      <c r="P66" s="279">
        <v>0.24516823595755224</v>
      </c>
      <c r="Q66" s="279">
        <v>0.87181989266048654</v>
      </c>
      <c r="R66" s="279">
        <v>2.5691286742318171E-4</v>
      </c>
      <c r="S66" s="279">
        <v>4.3678121635708063E-2</v>
      </c>
      <c r="T66" s="279">
        <v>3.8141458329773233E-2</v>
      </c>
    </row>
    <row r="67" spans="1:20">
      <c r="A67" s="261" t="s">
        <v>168</v>
      </c>
      <c r="B67" s="262" t="s">
        <v>167</v>
      </c>
      <c r="C67" s="279">
        <v>0</v>
      </c>
      <c r="D67" s="279">
        <v>0</v>
      </c>
      <c r="E67" s="279">
        <v>0</v>
      </c>
      <c r="F67" s="279">
        <v>0</v>
      </c>
      <c r="G67" s="279">
        <v>0</v>
      </c>
      <c r="H67" s="279">
        <v>0</v>
      </c>
      <c r="I67" s="279">
        <v>0</v>
      </c>
      <c r="J67" s="279">
        <v>0</v>
      </c>
      <c r="K67" s="279">
        <v>0</v>
      </c>
      <c r="L67" s="279">
        <v>0</v>
      </c>
      <c r="M67" s="279">
        <f t="shared" si="0"/>
        <v>1</v>
      </c>
      <c r="N67" s="279">
        <f t="shared" si="1"/>
        <v>1</v>
      </c>
      <c r="O67" s="279">
        <v>0.47219176707743105</v>
      </c>
      <c r="P67" s="279">
        <v>0.32839199875949759</v>
      </c>
      <c r="Q67" s="279">
        <v>0.86854143867387357</v>
      </c>
      <c r="R67" s="279">
        <v>0</v>
      </c>
      <c r="S67" s="279">
        <v>5.694863772769148E-2</v>
      </c>
      <c r="T67" s="279">
        <v>4.8249158556274117E-2</v>
      </c>
    </row>
    <row r="68" spans="1:20">
      <c r="A68" s="261" t="s">
        <v>166</v>
      </c>
      <c r="B68" s="262" t="s">
        <v>165</v>
      </c>
      <c r="C68" s="279">
        <v>0</v>
      </c>
      <c r="D68" s="279">
        <v>0</v>
      </c>
      <c r="E68" s="279">
        <v>0</v>
      </c>
      <c r="F68" s="279">
        <v>0</v>
      </c>
      <c r="G68" s="279">
        <v>0</v>
      </c>
      <c r="H68" s="279">
        <v>0</v>
      </c>
      <c r="I68" s="279">
        <v>0</v>
      </c>
      <c r="J68" s="279">
        <v>0</v>
      </c>
      <c r="K68" s="279">
        <v>0</v>
      </c>
      <c r="L68" s="279">
        <v>0</v>
      </c>
      <c r="M68" s="279">
        <f t="shared" si="0"/>
        <v>1</v>
      </c>
      <c r="N68" s="279">
        <f t="shared" si="1"/>
        <v>1</v>
      </c>
      <c r="O68" s="279">
        <v>0.47956001376617957</v>
      </c>
      <c r="P68" s="279">
        <v>0.34253470445899314</v>
      </c>
      <c r="Q68" s="279">
        <v>0.87485889185005872</v>
      </c>
      <c r="R68" s="279">
        <v>0</v>
      </c>
      <c r="S68" s="279">
        <v>9.7143251980881487E-2</v>
      </c>
      <c r="T68" s="279">
        <v>7.8913694292483474E-2</v>
      </c>
    </row>
    <row r="69" spans="1:20">
      <c r="A69" s="261" t="s">
        <v>164</v>
      </c>
      <c r="B69" s="262" t="s">
        <v>163</v>
      </c>
      <c r="C69" s="279">
        <v>0</v>
      </c>
      <c r="D69" s="279">
        <v>0</v>
      </c>
      <c r="E69" s="279">
        <v>0</v>
      </c>
      <c r="F69" s="279">
        <v>0</v>
      </c>
      <c r="G69" s="279">
        <v>0</v>
      </c>
      <c r="H69" s="279">
        <v>0</v>
      </c>
      <c r="I69" s="279">
        <v>0</v>
      </c>
      <c r="J69" s="279">
        <v>0</v>
      </c>
      <c r="K69" s="279">
        <v>0</v>
      </c>
      <c r="L69" s="279">
        <v>0</v>
      </c>
      <c r="M69" s="279">
        <f t="shared" si="0"/>
        <v>1</v>
      </c>
      <c r="N69" s="279">
        <f t="shared" si="1"/>
        <v>1</v>
      </c>
      <c r="O69" s="279">
        <v>0.4941875913378504</v>
      </c>
      <c r="P69" s="279">
        <v>0.32743955094991367</v>
      </c>
      <c r="Q69" s="279">
        <v>0.87234938200851042</v>
      </c>
      <c r="R69" s="279">
        <v>0</v>
      </c>
      <c r="S69" s="279">
        <v>7.5215889464594121E-2</v>
      </c>
      <c r="T69" s="279">
        <v>5.8751826757008102E-2</v>
      </c>
    </row>
    <row r="70" spans="1:20">
      <c r="A70" s="261" t="s">
        <v>162</v>
      </c>
      <c r="B70" s="262" t="s">
        <v>161</v>
      </c>
      <c r="C70" s="279">
        <v>0</v>
      </c>
      <c r="D70" s="279">
        <v>0</v>
      </c>
      <c r="E70" s="279">
        <v>0</v>
      </c>
      <c r="F70" s="279">
        <v>0</v>
      </c>
      <c r="G70" s="279">
        <v>0</v>
      </c>
      <c r="H70" s="279">
        <v>0</v>
      </c>
      <c r="I70" s="279">
        <v>0</v>
      </c>
      <c r="J70" s="279">
        <v>0</v>
      </c>
      <c r="K70" s="279">
        <v>0</v>
      </c>
      <c r="L70" s="279">
        <v>0</v>
      </c>
      <c r="M70" s="279">
        <f t="shared" ref="M70:M113" si="2">1-L70</f>
        <v>1</v>
      </c>
      <c r="N70" s="279">
        <f t="shared" si="1"/>
        <v>1</v>
      </c>
      <c r="O70" s="279">
        <v>0.50722545930728358</v>
      </c>
      <c r="P70" s="279">
        <v>0.40521981452870381</v>
      </c>
      <c r="Q70" s="279">
        <v>0.86453751766586096</v>
      </c>
      <c r="R70" s="279">
        <v>0</v>
      </c>
      <c r="S70" s="279">
        <v>6.7244941286452892E-2</v>
      </c>
      <c r="T70" s="279">
        <v>5.6347878212653295E-2</v>
      </c>
    </row>
    <row r="71" spans="1:20">
      <c r="A71" s="261" t="s">
        <v>160</v>
      </c>
      <c r="B71" s="262" t="s">
        <v>384</v>
      </c>
      <c r="C71" s="279">
        <v>0</v>
      </c>
      <c r="D71" s="279">
        <v>0</v>
      </c>
      <c r="E71" s="279">
        <v>0</v>
      </c>
      <c r="F71" s="279">
        <v>0</v>
      </c>
      <c r="G71" s="279">
        <v>0</v>
      </c>
      <c r="H71" s="279">
        <v>0</v>
      </c>
      <c r="I71" s="279">
        <v>0</v>
      </c>
      <c r="J71" s="279">
        <v>0</v>
      </c>
      <c r="K71" s="279">
        <v>0</v>
      </c>
      <c r="L71" s="279">
        <v>2.2577362486146647E-4</v>
      </c>
      <c r="M71" s="279">
        <f t="shared" si="2"/>
        <v>0.99977422637513857</v>
      </c>
      <c r="N71" s="279">
        <f t="shared" ref="N71:N113" si="3">+M71</f>
        <v>0.99977422637513857</v>
      </c>
      <c r="O71" s="279">
        <v>0.45003010550175732</v>
      </c>
      <c r="P71" s="279">
        <v>6.457861233666147E-2</v>
      </c>
      <c r="Q71" s="279">
        <v>0.62486758853674595</v>
      </c>
      <c r="R71" s="279">
        <v>2.0743164786883376E-2</v>
      </c>
      <c r="S71" s="279">
        <v>5.8639477834400633E-3</v>
      </c>
      <c r="T71" s="279">
        <v>5.8627152142790668E-3</v>
      </c>
    </row>
    <row r="72" spans="1:20">
      <c r="A72" s="261" t="s">
        <v>159</v>
      </c>
      <c r="B72" s="262" t="s">
        <v>158</v>
      </c>
      <c r="C72" s="279">
        <v>0</v>
      </c>
      <c r="D72" s="279">
        <v>0</v>
      </c>
      <c r="E72" s="279">
        <v>0</v>
      </c>
      <c r="F72" s="279">
        <v>0</v>
      </c>
      <c r="G72" s="279">
        <v>0</v>
      </c>
      <c r="H72" s="279">
        <v>0</v>
      </c>
      <c r="I72" s="279">
        <v>0</v>
      </c>
      <c r="J72" s="279">
        <v>0</v>
      </c>
      <c r="K72" s="279">
        <v>0</v>
      </c>
      <c r="L72" s="279">
        <v>1.1774357727776849E-4</v>
      </c>
      <c r="M72" s="279">
        <f t="shared" si="2"/>
        <v>0.99988225642272222</v>
      </c>
      <c r="N72" s="279">
        <f t="shared" si="3"/>
        <v>0.99988225642272222</v>
      </c>
      <c r="O72" s="279">
        <v>0.25003487336497571</v>
      </c>
      <c r="P72" s="279">
        <v>8.212766870660948E-2</v>
      </c>
      <c r="Q72" s="279">
        <v>0.83448380985562787</v>
      </c>
      <c r="R72" s="279">
        <v>6.1025303538134144E-3</v>
      </c>
      <c r="S72" s="279">
        <v>6.6956860753336215E-3</v>
      </c>
      <c r="T72" s="279">
        <v>6.6956860753336215E-3</v>
      </c>
    </row>
    <row r="73" spans="1:20">
      <c r="A73" s="261" t="s">
        <v>157</v>
      </c>
      <c r="B73" s="262" t="s">
        <v>22</v>
      </c>
      <c r="C73" s="279">
        <v>0</v>
      </c>
      <c r="D73" s="279">
        <v>0</v>
      </c>
      <c r="E73" s="279">
        <v>0</v>
      </c>
      <c r="F73" s="279">
        <v>0</v>
      </c>
      <c r="G73" s="279">
        <v>0</v>
      </c>
      <c r="H73" s="279">
        <v>0</v>
      </c>
      <c r="I73" s="279">
        <v>0</v>
      </c>
      <c r="J73" s="279">
        <v>0</v>
      </c>
      <c r="K73" s="279">
        <v>0</v>
      </c>
      <c r="L73" s="279">
        <v>2.643283592610084E-4</v>
      </c>
      <c r="M73" s="279">
        <f t="shared" si="2"/>
        <v>0.99973567164073895</v>
      </c>
      <c r="N73" s="279">
        <f t="shared" si="3"/>
        <v>0.99973567164073895</v>
      </c>
      <c r="O73" s="279">
        <v>0.47138576805153948</v>
      </c>
      <c r="P73" s="279">
        <v>0.11879606408248544</v>
      </c>
      <c r="Q73" s="279">
        <v>0.8363380116272241</v>
      </c>
      <c r="R73" s="279">
        <v>6.2144885156601541E-3</v>
      </c>
      <c r="S73" s="279">
        <v>1.7677445909038587E-2</v>
      </c>
      <c r="T73" s="279">
        <v>1.7677445909038587E-2</v>
      </c>
    </row>
    <row r="74" spans="1:20">
      <c r="A74" s="261" t="s">
        <v>156</v>
      </c>
      <c r="B74" s="262" t="s">
        <v>23</v>
      </c>
      <c r="C74" s="279">
        <v>0</v>
      </c>
      <c r="D74" s="279">
        <v>0</v>
      </c>
      <c r="E74" s="279">
        <v>0</v>
      </c>
      <c r="F74" s="279">
        <v>0</v>
      </c>
      <c r="G74" s="279">
        <v>0</v>
      </c>
      <c r="H74" s="279">
        <v>0</v>
      </c>
      <c r="I74" s="279">
        <v>0</v>
      </c>
      <c r="J74" s="279">
        <v>0</v>
      </c>
      <c r="K74" s="279">
        <v>0</v>
      </c>
      <c r="L74" s="279">
        <v>0.1939204338366044</v>
      </c>
      <c r="M74" s="279">
        <f t="shared" si="2"/>
        <v>0.8060795661633956</v>
      </c>
      <c r="N74" s="279">
        <f t="shared" si="3"/>
        <v>0.8060795661633956</v>
      </c>
      <c r="O74" s="279">
        <v>0.55383385078558656</v>
      </c>
      <c r="P74" s="279">
        <v>0.38353090601185436</v>
      </c>
      <c r="Q74" s="279">
        <v>0.86732040573524183</v>
      </c>
      <c r="R74" s="279">
        <v>8.869324535649471E-4</v>
      </c>
      <c r="S74" s="279">
        <v>7.3285351397121085E-2</v>
      </c>
      <c r="T74" s="279">
        <v>7.1716530247436253E-2</v>
      </c>
    </row>
    <row r="75" spans="1:20">
      <c r="A75" s="261" t="s">
        <v>155</v>
      </c>
      <c r="B75" s="262" t="s">
        <v>24</v>
      </c>
      <c r="C75" s="279"/>
      <c r="D75" s="279"/>
      <c r="E75" s="279">
        <v>0</v>
      </c>
      <c r="F75" s="279">
        <v>0</v>
      </c>
      <c r="G75" s="279">
        <v>0</v>
      </c>
      <c r="H75" s="279">
        <v>0</v>
      </c>
      <c r="I75" s="279">
        <v>0</v>
      </c>
      <c r="J75" s="279">
        <v>0</v>
      </c>
      <c r="K75" s="279">
        <v>0</v>
      </c>
      <c r="L75" s="279">
        <v>0.51151546571052797</v>
      </c>
      <c r="M75" s="279">
        <f t="shared" si="2"/>
        <v>0.48848453428947203</v>
      </c>
      <c r="N75" s="288">
        <v>1</v>
      </c>
      <c r="O75" s="279">
        <v>0.72368750282899197</v>
      </c>
      <c r="P75" s="279">
        <v>0.4840228874351859</v>
      </c>
      <c r="Q75" s="279">
        <v>0.84652130075496346</v>
      </c>
      <c r="R75" s="279">
        <v>0.18951415857636908</v>
      </c>
      <c r="S75" s="279">
        <v>0.15351460173422662</v>
      </c>
      <c r="T75" s="279">
        <v>0.14683071335171613</v>
      </c>
    </row>
    <row r="76" spans="1:20">
      <c r="A76" s="261" t="s">
        <v>154</v>
      </c>
      <c r="B76" s="262" t="s">
        <v>25</v>
      </c>
      <c r="C76" s="279">
        <v>0</v>
      </c>
      <c r="D76" s="279">
        <v>0</v>
      </c>
      <c r="E76" s="279">
        <v>0</v>
      </c>
      <c r="F76" s="279">
        <v>0</v>
      </c>
      <c r="G76" s="279">
        <v>0</v>
      </c>
      <c r="H76" s="279">
        <v>0</v>
      </c>
      <c r="I76" s="279">
        <v>0</v>
      </c>
      <c r="J76" s="279">
        <v>0</v>
      </c>
      <c r="K76" s="279">
        <v>0</v>
      </c>
      <c r="L76" s="279">
        <v>0.39779900868849799</v>
      </c>
      <c r="M76" s="279">
        <f t="shared" si="2"/>
        <v>0.60220099131150207</v>
      </c>
      <c r="N76" s="288">
        <v>1</v>
      </c>
      <c r="O76" s="279">
        <v>0.63505134979536115</v>
      </c>
      <c r="P76" s="279">
        <v>0.3050337162189074</v>
      </c>
      <c r="Q76" s="279">
        <v>0.82398839870929708</v>
      </c>
      <c r="R76" s="279">
        <v>6.6495042805302357E-2</v>
      </c>
      <c r="S76" s="279">
        <v>4.4246276249708824E-2</v>
      </c>
      <c r="T76" s="279">
        <v>4.3278300321170068E-2</v>
      </c>
    </row>
    <row r="77" spans="1:20">
      <c r="A77" s="281" t="s">
        <v>153</v>
      </c>
      <c r="B77" s="262" t="s">
        <v>152</v>
      </c>
      <c r="C77" s="279">
        <v>0</v>
      </c>
      <c r="D77" s="279">
        <v>0</v>
      </c>
      <c r="E77" s="279">
        <v>0</v>
      </c>
      <c r="F77" s="279">
        <v>0</v>
      </c>
      <c r="G77" s="279">
        <v>0</v>
      </c>
      <c r="H77" s="279">
        <v>0</v>
      </c>
      <c r="I77" s="279">
        <v>0</v>
      </c>
      <c r="J77" s="279">
        <v>0</v>
      </c>
      <c r="K77" s="279">
        <v>0</v>
      </c>
      <c r="L77" s="279">
        <v>6.552463270931877E-2</v>
      </c>
      <c r="M77" s="279">
        <f t="shared" si="2"/>
        <v>0.93447536729068126</v>
      </c>
      <c r="N77" s="288">
        <v>1</v>
      </c>
      <c r="O77" s="279">
        <v>0.70932588321814805</v>
      </c>
      <c r="P77" s="279">
        <v>0.19128378951735323</v>
      </c>
      <c r="Q77" s="279">
        <v>0.88058372663306672</v>
      </c>
      <c r="R77" s="279">
        <v>2.9410849587791594E-3</v>
      </c>
      <c r="S77" s="279">
        <v>4.0818491245603945E-2</v>
      </c>
      <c r="T77" s="279">
        <v>3.758803895871244E-2</v>
      </c>
    </row>
    <row r="78" spans="1:20">
      <c r="A78" s="261" t="s">
        <v>151</v>
      </c>
      <c r="B78" s="262" t="s">
        <v>150</v>
      </c>
      <c r="C78" s="279">
        <v>0</v>
      </c>
      <c r="D78" s="279">
        <v>0</v>
      </c>
      <c r="E78" s="279">
        <v>0</v>
      </c>
      <c r="F78" s="279">
        <v>0</v>
      </c>
      <c r="G78" s="279">
        <v>0</v>
      </c>
      <c r="H78" s="279">
        <v>0</v>
      </c>
      <c r="I78" s="279">
        <v>0</v>
      </c>
      <c r="J78" s="279">
        <v>0</v>
      </c>
      <c r="K78" s="279">
        <v>0</v>
      </c>
      <c r="L78" s="279">
        <v>1.0412171280217559E-4</v>
      </c>
      <c r="M78" s="279">
        <f t="shared" si="2"/>
        <v>0.99989587828719784</v>
      </c>
      <c r="N78" s="288">
        <v>1</v>
      </c>
      <c r="O78" s="279">
        <v>0.64081850755377545</v>
      </c>
      <c r="P78" s="279">
        <v>0.10239623094622489</v>
      </c>
      <c r="Q78" s="279">
        <v>0.89270417810919345</v>
      </c>
      <c r="R78" s="279">
        <v>7.6316874542277535E-2</v>
      </c>
      <c r="S78" s="279">
        <v>2.6976156739215662E-2</v>
      </c>
      <c r="T78" s="279">
        <v>1.807418922034747E-2</v>
      </c>
    </row>
    <row r="79" spans="1:20">
      <c r="A79" s="261" t="s">
        <v>149</v>
      </c>
      <c r="B79" s="262" t="s">
        <v>148</v>
      </c>
      <c r="C79" s="279">
        <v>0</v>
      </c>
      <c r="D79" s="279">
        <v>0</v>
      </c>
      <c r="E79" s="279">
        <v>0</v>
      </c>
      <c r="F79" s="279">
        <v>0</v>
      </c>
      <c r="G79" s="279">
        <v>0</v>
      </c>
      <c r="H79" s="279">
        <v>0</v>
      </c>
      <c r="I79" s="279">
        <v>0</v>
      </c>
      <c r="J79" s="279">
        <v>0</v>
      </c>
      <c r="K79" s="279">
        <v>0</v>
      </c>
      <c r="L79" s="279">
        <v>0</v>
      </c>
      <c r="M79" s="279">
        <f t="shared" si="2"/>
        <v>1</v>
      </c>
      <c r="N79" s="288">
        <v>1</v>
      </c>
      <c r="O79" s="279">
        <v>0.89095986062035193</v>
      </c>
      <c r="P79" s="279">
        <v>0</v>
      </c>
      <c r="Q79" s="279">
        <v>0</v>
      </c>
      <c r="R79" s="288">
        <v>0</v>
      </c>
      <c r="S79" s="279">
        <v>0</v>
      </c>
      <c r="T79" s="279">
        <v>0</v>
      </c>
    </row>
    <row r="80" spans="1:20">
      <c r="A80" s="261" t="s">
        <v>82</v>
      </c>
      <c r="B80" s="262" t="s">
        <v>81</v>
      </c>
      <c r="C80" s="279">
        <v>0</v>
      </c>
      <c r="D80" s="279">
        <v>0</v>
      </c>
      <c r="E80" s="279"/>
      <c r="F80" s="279">
        <v>0</v>
      </c>
      <c r="G80" s="279">
        <v>0</v>
      </c>
      <c r="H80" s="279">
        <v>0</v>
      </c>
      <c r="I80" s="279">
        <v>0</v>
      </c>
      <c r="J80" s="279">
        <v>0</v>
      </c>
      <c r="K80" s="279">
        <v>0</v>
      </c>
      <c r="L80" s="279">
        <v>0.24284007123052223</v>
      </c>
      <c r="M80" s="279">
        <f t="shared" si="2"/>
        <v>0.7571599287694778</v>
      </c>
      <c r="N80" s="288">
        <v>1</v>
      </c>
      <c r="O80" s="279">
        <v>0.65410089020771511</v>
      </c>
      <c r="P80" s="279">
        <v>0.29117705242334324</v>
      </c>
      <c r="Q80" s="279">
        <v>0.79538691487193425</v>
      </c>
      <c r="R80" s="279">
        <v>1.846300425948252E-2</v>
      </c>
      <c r="S80" s="279">
        <v>2.5709198813056378E-2</v>
      </c>
      <c r="T80" s="279">
        <v>2.5709198813056378E-2</v>
      </c>
    </row>
    <row r="81" spans="1:20">
      <c r="A81" s="261" t="s">
        <v>80</v>
      </c>
      <c r="B81" s="262" t="s">
        <v>79</v>
      </c>
      <c r="C81" s="279">
        <v>0</v>
      </c>
      <c r="D81" s="279">
        <v>0</v>
      </c>
      <c r="E81" s="279">
        <v>0</v>
      </c>
      <c r="F81" s="279"/>
      <c r="G81" s="279">
        <v>0</v>
      </c>
      <c r="H81" s="279">
        <v>0</v>
      </c>
      <c r="I81" s="279">
        <v>0</v>
      </c>
      <c r="J81" s="279">
        <v>0</v>
      </c>
      <c r="K81" s="279">
        <v>0</v>
      </c>
      <c r="L81" s="279">
        <v>0.49732747269443084</v>
      </c>
      <c r="M81" s="279">
        <f t="shared" si="2"/>
        <v>0.50267252730556922</v>
      </c>
      <c r="N81" s="288">
        <v>1</v>
      </c>
      <c r="O81" s="279">
        <v>0.77489764476687339</v>
      </c>
      <c r="P81" s="279">
        <v>0.60292179664400902</v>
      </c>
      <c r="Q81" s="279">
        <v>0.84944432693172678</v>
      </c>
      <c r="R81" s="279">
        <v>1.7619056209952143E-2</v>
      </c>
      <c r="S81" s="279">
        <v>0.17694665507642376</v>
      </c>
      <c r="T81" s="279">
        <v>0.16803115879463429</v>
      </c>
    </row>
    <row r="82" spans="1:20">
      <c r="A82" s="261" t="s">
        <v>147</v>
      </c>
      <c r="B82" s="262" t="s">
        <v>146</v>
      </c>
      <c r="C82" s="279">
        <v>0</v>
      </c>
      <c r="D82" s="279">
        <v>0</v>
      </c>
      <c r="E82" s="279">
        <v>0</v>
      </c>
      <c r="F82" s="279">
        <v>0</v>
      </c>
      <c r="G82" s="279">
        <v>0</v>
      </c>
      <c r="H82" s="279">
        <v>0</v>
      </c>
      <c r="I82" s="279">
        <v>0</v>
      </c>
      <c r="J82" s="279">
        <v>0</v>
      </c>
      <c r="K82" s="279">
        <v>0</v>
      </c>
      <c r="L82" s="279">
        <v>0</v>
      </c>
      <c r="M82" s="279">
        <f t="shared" si="2"/>
        <v>1</v>
      </c>
      <c r="N82" s="288">
        <v>1</v>
      </c>
      <c r="O82" s="279">
        <v>0</v>
      </c>
      <c r="P82" s="279">
        <v>0</v>
      </c>
      <c r="Q82" s="279">
        <v>0</v>
      </c>
      <c r="R82" s="279">
        <v>0</v>
      </c>
      <c r="S82" s="279">
        <v>0</v>
      </c>
      <c r="T82" s="279">
        <v>0</v>
      </c>
    </row>
    <row r="83" spans="1:20">
      <c r="A83" s="261" t="s">
        <v>78</v>
      </c>
      <c r="B83" s="262" t="s">
        <v>77</v>
      </c>
      <c r="C83" s="279">
        <v>0</v>
      </c>
      <c r="D83" s="279">
        <v>0</v>
      </c>
      <c r="E83" s="279">
        <v>0</v>
      </c>
      <c r="F83" s="279">
        <v>0</v>
      </c>
      <c r="G83" s="279"/>
      <c r="H83" s="279"/>
      <c r="I83" s="279">
        <v>0</v>
      </c>
      <c r="J83" s="279">
        <v>0</v>
      </c>
      <c r="K83" s="279">
        <v>0</v>
      </c>
      <c r="L83" s="279">
        <v>0.79385692343855152</v>
      </c>
      <c r="M83" s="279">
        <f t="shared" si="2"/>
        <v>0.20614307656144848</v>
      </c>
      <c r="N83" s="288">
        <v>1</v>
      </c>
      <c r="O83" s="279">
        <v>0.23463073104375454</v>
      </c>
      <c r="P83" s="279">
        <v>0.11117015599203349</v>
      </c>
      <c r="Q83" s="279">
        <v>0.78675464220783198</v>
      </c>
      <c r="R83" s="279">
        <v>5.8698288964486364E-4</v>
      </c>
      <c r="S83" s="279">
        <v>1.2885409782828386E-2</v>
      </c>
      <c r="T83" s="279">
        <v>1.2742339494439562E-2</v>
      </c>
    </row>
    <row r="84" spans="1:20">
      <c r="A84" s="261" t="s">
        <v>76</v>
      </c>
      <c r="B84" s="262" t="s">
        <v>75</v>
      </c>
      <c r="C84" s="279">
        <v>0</v>
      </c>
      <c r="D84" s="279">
        <v>0</v>
      </c>
      <c r="E84" s="279">
        <v>0</v>
      </c>
      <c r="F84" s="279">
        <v>0</v>
      </c>
      <c r="G84" s="279">
        <v>0</v>
      </c>
      <c r="H84" s="279">
        <v>0</v>
      </c>
      <c r="I84" s="279"/>
      <c r="J84" s="279">
        <v>0</v>
      </c>
      <c r="K84" s="279">
        <v>0</v>
      </c>
      <c r="L84" s="279">
        <v>1</v>
      </c>
      <c r="M84" s="279">
        <f t="shared" si="2"/>
        <v>0</v>
      </c>
      <c r="N84" s="288">
        <v>1</v>
      </c>
      <c r="O84" s="279">
        <v>0</v>
      </c>
      <c r="P84" s="279">
        <v>0</v>
      </c>
      <c r="Q84" s="279">
        <v>0</v>
      </c>
      <c r="R84" s="279">
        <v>6.0671806492788999E-3</v>
      </c>
      <c r="S84" s="279">
        <v>0</v>
      </c>
      <c r="T84" s="279">
        <v>0</v>
      </c>
    </row>
    <row r="85" spans="1:20">
      <c r="A85" s="261" t="s">
        <v>145</v>
      </c>
      <c r="B85" s="262" t="s">
        <v>144</v>
      </c>
      <c r="C85" s="279">
        <v>0</v>
      </c>
      <c r="D85" s="279">
        <v>0</v>
      </c>
      <c r="E85" s="279">
        <v>0</v>
      </c>
      <c r="F85" s="279">
        <v>0</v>
      </c>
      <c r="G85" s="279">
        <v>0</v>
      </c>
      <c r="H85" s="279">
        <v>0</v>
      </c>
      <c r="I85" s="279">
        <v>0</v>
      </c>
      <c r="J85" s="279"/>
      <c r="K85" s="279">
        <v>0</v>
      </c>
      <c r="L85" s="279">
        <v>0.48012942095280597</v>
      </c>
      <c r="M85" s="279">
        <f t="shared" si="2"/>
        <v>0.51987057904719403</v>
      </c>
      <c r="N85" s="288">
        <v>1</v>
      </c>
      <c r="O85" s="279">
        <v>0.6760740451727576</v>
      </c>
      <c r="P85" s="279">
        <v>0.45731998092513115</v>
      </c>
      <c r="Q85" s="279">
        <v>0.82657123897999807</v>
      </c>
      <c r="R85" s="279">
        <v>6.92143031388812E-4</v>
      </c>
      <c r="S85" s="279">
        <v>0.1897732691724108</v>
      </c>
      <c r="T85" s="279">
        <v>0.18506957991936532</v>
      </c>
    </row>
    <row r="86" spans="1:20">
      <c r="A86" s="261" t="s">
        <v>143</v>
      </c>
      <c r="B86" s="262" t="s">
        <v>142</v>
      </c>
      <c r="C86" s="279">
        <v>0</v>
      </c>
      <c r="D86" s="279">
        <v>0</v>
      </c>
      <c r="E86" s="279">
        <v>0</v>
      </c>
      <c r="F86" s="279">
        <v>0</v>
      </c>
      <c r="G86" s="279">
        <v>0</v>
      </c>
      <c r="H86" s="279">
        <v>0</v>
      </c>
      <c r="I86" s="279">
        <v>0</v>
      </c>
      <c r="J86" s="279">
        <v>0</v>
      </c>
      <c r="K86" s="279"/>
      <c r="L86" s="279">
        <v>0.14087587744740637</v>
      </c>
      <c r="M86" s="279">
        <f t="shared" si="2"/>
        <v>0.85912412255259363</v>
      </c>
      <c r="N86" s="288">
        <v>1</v>
      </c>
      <c r="O86" s="279">
        <v>0.59407706316640596</v>
      </c>
      <c r="P86" s="279">
        <v>0.30751966629638866</v>
      </c>
      <c r="Q86" s="279">
        <v>0.85570708932301265</v>
      </c>
      <c r="R86" s="279">
        <v>1.7260695965610384E-3</v>
      </c>
      <c r="S86" s="279">
        <v>6.9959873954342458E-2</v>
      </c>
      <c r="T86" s="279">
        <v>6.9752064866662133E-2</v>
      </c>
    </row>
    <row r="87" spans="1:20">
      <c r="A87" s="261" t="s">
        <v>74</v>
      </c>
      <c r="B87" s="262" t="s">
        <v>73</v>
      </c>
      <c r="C87" s="279">
        <v>0</v>
      </c>
      <c r="D87" s="279">
        <v>0</v>
      </c>
      <c r="E87" s="279">
        <v>0</v>
      </c>
      <c r="F87" s="279">
        <v>0</v>
      </c>
      <c r="G87" s="279">
        <v>0</v>
      </c>
      <c r="H87" s="279">
        <v>0</v>
      </c>
      <c r="I87" s="279">
        <v>0</v>
      </c>
      <c r="J87" s="279">
        <v>0</v>
      </c>
      <c r="K87" s="279">
        <v>0</v>
      </c>
      <c r="L87" s="279">
        <v>0.29392777997837466</v>
      </c>
      <c r="M87" s="279">
        <f t="shared" si="2"/>
        <v>0.7060722200216254</v>
      </c>
      <c r="N87" s="288">
        <v>1</v>
      </c>
      <c r="O87" s="279">
        <v>0.60278904129669508</v>
      </c>
      <c r="P87" s="279">
        <v>0.258006799069601</v>
      </c>
      <c r="Q87" s="279">
        <v>0.85585615694400352</v>
      </c>
      <c r="R87" s="279">
        <v>1.0455720965329313E-2</v>
      </c>
      <c r="S87" s="279">
        <v>9.7459079474096058E-2</v>
      </c>
      <c r="T87" s="279">
        <v>6.8467105135517917E-2</v>
      </c>
    </row>
    <row r="88" spans="1:20">
      <c r="A88" s="261" t="s">
        <v>141</v>
      </c>
      <c r="B88" s="262" t="s">
        <v>140</v>
      </c>
      <c r="C88" s="279">
        <v>0</v>
      </c>
      <c r="D88" s="279">
        <v>0</v>
      </c>
      <c r="E88" s="279">
        <v>0</v>
      </c>
      <c r="F88" s="279">
        <v>0</v>
      </c>
      <c r="G88" s="279">
        <v>0</v>
      </c>
      <c r="H88" s="279">
        <v>0</v>
      </c>
      <c r="I88" s="279">
        <v>0</v>
      </c>
      <c r="J88" s="279">
        <v>0</v>
      </c>
      <c r="K88" s="279">
        <v>0</v>
      </c>
      <c r="L88" s="279">
        <v>0.11823556161891768</v>
      </c>
      <c r="M88" s="279">
        <f t="shared" si="2"/>
        <v>0.88176443838108232</v>
      </c>
      <c r="N88" s="288">
        <v>1</v>
      </c>
      <c r="O88" s="279">
        <v>0.78045129213790088</v>
      </c>
      <c r="P88" s="279">
        <v>0.59427416270556743</v>
      </c>
      <c r="Q88" s="279">
        <v>0.83412705709294843</v>
      </c>
      <c r="R88" s="279">
        <v>5.5456156300078203E-4</v>
      </c>
      <c r="S88" s="279">
        <v>0.11725946566136698</v>
      </c>
      <c r="T88" s="279">
        <v>0.11701906791236409</v>
      </c>
    </row>
    <row r="89" spans="1:20">
      <c r="A89" s="261" t="s">
        <v>139</v>
      </c>
      <c r="B89" s="262" t="s">
        <v>138</v>
      </c>
      <c r="C89" s="279">
        <v>0</v>
      </c>
      <c r="D89" s="279">
        <v>0</v>
      </c>
      <c r="E89" s="279">
        <v>0</v>
      </c>
      <c r="F89" s="279">
        <v>0</v>
      </c>
      <c r="G89" s="279">
        <v>0</v>
      </c>
      <c r="H89" s="279">
        <v>0</v>
      </c>
      <c r="I89" s="279">
        <v>0</v>
      </c>
      <c r="J89" s="279">
        <v>0</v>
      </c>
      <c r="K89" s="279">
        <v>0</v>
      </c>
      <c r="L89" s="279">
        <v>0.22436310385307431</v>
      </c>
      <c r="M89" s="279">
        <f t="shared" si="2"/>
        <v>0.77563689614692566</v>
      </c>
      <c r="N89" s="288">
        <v>1</v>
      </c>
      <c r="O89" s="279">
        <v>0.45444757024339572</v>
      </c>
      <c r="P89" s="279">
        <v>6.9344927702524109E-2</v>
      </c>
      <c r="Q89" s="279">
        <v>0.75921876846708425</v>
      </c>
      <c r="R89" s="279">
        <v>3.4978009712279032E-2</v>
      </c>
      <c r="S89" s="279">
        <v>7.2184783210020222E-3</v>
      </c>
      <c r="T89" s="279">
        <v>7.0648064861808038E-3</v>
      </c>
    </row>
    <row r="90" spans="1:20">
      <c r="A90" s="261" t="s">
        <v>137</v>
      </c>
      <c r="B90" s="262" t="s">
        <v>136</v>
      </c>
      <c r="C90" s="279">
        <v>0</v>
      </c>
      <c r="D90" s="279">
        <v>0</v>
      </c>
      <c r="E90" s="279">
        <v>0</v>
      </c>
      <c r="F90" s="279">
        <v>0</v>
      </c>
      <c r="G90" s="279">
        <v>0</v>
      </c>
      <c r="H90" s="279">
        <v>0</v>
      </c>
      <c r="I90" s="279">
        <v>0</v>
      </c>
      <c r="J90" s="279">
        <v>0</v>
      </c>
      <c r="K90" s="279">
        <v>0</v>
      </c>
      <c r="L90" s="279">
        <v>0.75379407848037405</v>
      </c>
      <c r="M90" s="279">
        <f t="shared" si="2"/>
        <v>0.24620592151962595</v>
      </c>
      <c r="N90" s="288">
        <v>1</v>
      </c>
      <c r="O90" s="279">
        <v>0.51224777290186585</v>
      </c>
      <c r="P90" s="279">
        <v>0.16149628563610383</v>
      </c>
      <c r="Q90" s="279">
        <v>0.87687480389080641</v>
      </c>
      <c r="R90" s="279">
        <v>6.764030002277337E-3</v>
      </c>
      <c r="S90" s="279">
        <v>2.7515683432822208E-2</v>
      </c>
      <c r="T90" s="279">
        <v>2.7515683432822208E-2</v>
      </c>
    </row>
    <row r="91" spans="1:20">
      <c r="A91" s="261" t="s">
        <v>135</v>
      </c>
      <c r="B91" s="262" t="s">
        <v>134</v>
      </c>
      <c r="C91" s="279">
        <v>5.9545179385253715E-2</v>
      </c>
      <c r="D91" s="279">
        <v>0.12767382125849316</v>
      </c>
      <c r="E91" s="279">
        <v>5.3752225278135769E-5</v>
      </c>
      <c r="F91" s="279">
        <v>1.4778534432779643E-2</v>
      </c>
      <c r="G91" s="279">
        <v>0</v>
      </c>
      <c r="H91" s="279">
        <v>0</v>
      </c>
      <c r="I91" s="279">
        <v>3.9418298537299564E-5</v>
      </c>
      <c r="J91" s="279">
        <v>8.4698149259691076E-4</v>
      </c>
      <c r="K91" s="279">
        <v>5.0946871044572116E-3</v>
      </c>
      <c r="L91" s="279">
        <v>0.39951391936113267</v>
      </c>
      <c r="M91" s="279">
        <f t="shared" si="2"/>
        <v>0.60048608063886733</v>
      </c>
      <c r="N91" s="288">
        <v>1</v>
      </c>
      <c r="O91" s="279">
        <v>0.67622123229289277</v>
      </c>
      <c r="P91" s="279">
        <v>0.37261501284363241</v>
      </c>
      <c r="Q91" s="279">
        <v>0.84374905779474851</v>
      </c>
      <c r="R91" s="279">
        <v>2.3989690018127181E-2</v>
      </c>
      <c r="S91" s="279">
        <v>5.7542662313941284E-2</v>
      </c>
      <c r="T91" s="279">
        <v>5.4579639218596883E-2</v>
      </c>
    </row>
    <row r="92" spans="1:20">
      <c r="A92" s="261" t="s">
        <v>133</v>
      </c>
      <c r="B92" s="262" t="s">
        <v>132</v>
      </c>
      <c r="C92" s="279">
        <v>0</v>
      </c>
      <c r="D92" s="279">
        <v>0</v>
      </c>
      <c r="E92" s="279">
        <v>0</v>
      </c>
      <c r="F92" s="279">
        <v>0</v>
      </c>
      <c r="G92" s="279">
        <v>0</v>
      </c>
      <c r="H92" s="279">
        <v>0</v>
      </c>
      <c r="I92" s="279">
        <v>0</v>
      </c>
      <c r="J92" s="279">
        <v>0</v>
      </c>
      <c r="K92" s="279">
        <v>0</v>
      </c>
      <c r="L92" s="279">
        <v>0.95025153239134297</v>
      </c>
      <c r="M92" s="279">
        <f t="shared" si="2"/>
        <v>4.9748467608657032E-2</v>
      </c>
      <c r="N92" s="288">
        <v>1</v>
      </c>
      <c r="O92" s="279">
        <v>0.44251698369565218</v>
      </c>
      <c r="P92" s="279">
        <v>0.25746942934782607</v>
      </c>
      <c r="Q92" s="279">
        <v>0.83618517394688585</v>
      </c>
      <c r="R92" s="279">
        <v>8.677463491363769E-3</v>
      </c>
      <c r="S92" s="279">
        <v>5.730638586956522E-2</v>
      </c>
      <c r="T92" s="279">
        <v>4.5838994565217395E-2</v>
      </c>
    </row>
    <row r="93" spans="1:20">
      <c r="A93" s="261" t="s">
        <v>131</v>
      </c>
      <c r="B93" s="262" t="s">
        <v>130</v>
      </c>
      <c r="C93" s="279">
        <v>7.9342323220357738E-2</v>
      </c>
      <c r="D93" s="279">
        <v>0.33126338724805759</v>
      </c>
      <c r="E93" s="279">
        <v>1.742891043579073E-4</v>
      </c>
      <c r="F93" s="279">
        <v>3.0960833014531536E-2</v>
      </c>
      <c r="G93" s="279">
        <v>1.4564549110688631E-5</v>
      </c>
      <c r="H93" s="279">
        <v>1.5535519051401207E-4</v>
      </c>
      <c r="I93" s="279">
        <v>4.9033982005985056E-5</v>
      </c>
      <c r="J93" s="279">
        <v>2.0336965408224894E-3</v>
      </c>
      <c r="K93" s="279">
        <v>5.4068461148579763E-3</v>
      </c>
      <c r="L93" s="279">
        <v>0.72961757769352475</v>
      </c>
      <c r="M93" s="279">
        <f t="shared" si="2"/>
        <v>0.27038242230647525</v>
      </c>
      <c r="N93" s="288">
        <v>1</v>
      </c>
      <c r="O93" s="279">
        <v>0.52042672390272293</v>
      </c>
      <c r="P93" s="279">
        <v>0.23413427433290285</v>
      </c>
      <c r="Q93" s="279">
        <v>0.84633312616532008</v>
      </c>
      <c r="R93" s="279">
        <v>4.7235258297310366E-3</v>
      </c>
      <c r="S93" s="279">
        <v>6.758280735580334E-2</v>
      </c>
      <c r="T93" s="279">
        <v>5.0211906797387997E-2</v>
      </c>
    </row>
    <row r="94" spans="1:20">
      <c r="A94" s="261" t="s">
        <v>129</v>
      </c>
      <c r="B94" s="262" t="s">
        <v>26</v>
      </c>
      <c r="C94" s="279">
        <v>0</v>
      </c>
      <c r="D94" s="279">
        <v>0</v>
      </c>
      <c r="E94" s="279">
        <v>0</v>
      </c>
      <c r="F94" s="279">
        <v>0</v>
      </c>
      <c r="G94" s="279">
        <v>0</v>
      </c>
      <c r="H94" s="279">
        <v>0</v>
      </c>
      <c r="I94" s="279">
        <v>0</v>
      </c>
      <c r="J94" s="279">
        <v>0</v>
      </c>
      <c r="K94" s="279">
        <v>0</v>
      </c>
      <c r="L94" s="279">
        <v>0</v>
      </c>
      <c r="M94" s="279">
        <f t="shared" si="2"/>
        <v>1</v>
      </c>
      <c r="N94" s="288">
        <v>1</v>
      </c>
      <c r="O94" s="279">
        <v>0.71666275000185831</v>
      </c>
      <c r="P94" s="279">
        <v>0.34185107868379477</v>
      </c>
      <c r="Q94" s="279">
        <v>0.74211709451458163</v>
      </c>
      <c r="R94" s="279">
        <v>4.4293807291294904E-3</v>
      </c>
      <c r="S94" s="279">
        <v>6.3385359221058271E-2</v>
      </c>
      <c r="T94" s="279">
        <v>6.3385359221058271E-2</v>
      </c>
    </row>
    <row r="95" spans="1:20">
      <c r="A95" s="261" t="s">
        <v>68</v>
      </c>
      <c r="B95" s="262" t="s">
        <v>67</v>
      </c>
      <c r="C95" s="279">
        <v>0</v>
      </c>
      <c r="D95" s="279">
        <v>0</v>
      </c>
      <c r="E95" s="279">
        <v>0</v>
      </c>
      <c r="F95" s="279">
        <v>0</v>
      </c>
      <c r="G95" s="279">
        <v>0</v>
      </c>
      <c r="H95" s="279">
        <v>0</v>
      </c>
      <c r="I95" s="279">
        <v>0</v>
      </c>
      <c r="J95" s="279">
        <v>0</v>
      </c>
      <c r="K95" s="279">
        <v>0</v>
      </c>
      <c r="L95" s="279">
        <v>0.22015997615767094</v>
      </c>
      <c r="M95" s="279">
        <f t="shared" si="2"/>
        <v>0.77984002384232909</v>
      </c>
      <c r="N95" s="288">
        <v>1</v>
      </c>
      <c r="O95" s="279">
        <v>0.79030824977213332</v>
      </c>
      <c r="P95" s="279">
        <v>0.59585231216020074</v>
      </c>
      <c r="Q95" s="279">
        <v>0.80559303460699028</v>
      </c>
      <c r="R95" s="279">
        <v>4.0626170860914336E-2</v>
      </c>
      <c r="S95" s="279">
        <v>9.9283450503239667E-2</v>
      </c>
      <c r="T95" s="279">
        <v>9.905573478185499E-2</v>
      </c>
    </row>
    <row r="96" spans="1:20">
      <c r="A96" s="261" t="s">
        <v>128</v>
      </c>
      <c r="B96" s="262" t="s">
        <v>127</v>
      </c>
      <c r="C96" s="279">
        <v>0</v>
      </c>
      <c r="D96" s="279">
        <v>0</v>
      </c>
      <c r="E96" s="279">
        <v>0</v>
      </c>
      <c r="F96" s="279">
        <v>0</v>
      </c>
      <c r="G96" s="279">
        <v>0</v>
      </c>
      <c r="H96" s="279">
        <v>0</v>
      </c>
      <c r="I96" s="279">
        <v>0</v>
      </c>
      <c r="J96" s="279">
        <v>0</v>
      </c>
      <c r="K96" s="279">
        <v>0</v>
      </c>
      <c r="L96" s="279">
        <v>0.41595294964172569</v>
      </c>
      <c r="M96" s="279">
        <f t="shared" si="2"/>
        <v>0.58404705035827431</v>
      </c>
      <c r="N96" s="288">
        <v>1</v>
      </c>
      <c r="O96" s="279">
        <v>0.5451592089333227</v>
      </c>
      <c r="P96" s="279">
        <v>0.36871116908165635</v>
      </c>
      <c r="Q96" s="279">
        <v>0.8177075493000151</v>
      </c>
      <c r="R96" s="279">
        <v>1.9282845483879149E-3</v>
      </c>
      <c r="S96" s="279">
        <v>6.8895285306432533E-2</v>
      </c>
      <c r="T96" s="279">
        <v>6.8890515456049725E-2</v>
      </c>
    </row>
    <row r="97" spans="1:20">
      <c r="A97" s="261" t="s">
        <v>126</v>
      </c>
      <c r="B97" s="262" t="s">
        <v>125</v>
      </c>
      <c r="C97" s="279">
        <v>0</v>
      </c>
      <c r="D97" s="279">
        <v>0</v>
      </c>
      <c r="E97" s="279">
        <v>0</v>
      </c>
      <c r="F97" s="279">
        <v>0</v>
      </c>
      <c r="G97" s="279">
        <v>0</v>
      </c>
      <c r="H97" s="279">
        <v>0</v>
      </c>
      <c r="I97" s="279">
        <v>0</v>
      </c>
      <c r="J97" s="279">
        <v>0</v>
      </c>
      <c r="K97" s="279">
        <v>0</v>
      </c>
      <c r="L97" s="279">
        <v>5.1717763188272453E-2</v>
      </c>
      <c r="M97" s="279">
        <f t="shared" si="2"/>
        <v>0.94828223681172752</v>
      </c>
      <c r="N97" s="288">
        <v>1</v>
      </c>
      <c r="O97" s="279">
        <v>0.51458879674911995</v>
      </c>
      <c r="P97" s="279">
        <v>0.43635867468019007</v>
      </c>
      <c r="Q97" s="279">
        <v>0.86287412322379009</v>
      </c>
      <c r="R97" s="279">
        <v>2.6131484690205074E-2</v>
      </c>
      <c r="S97" s="279">
        <v>9.4976208354348113E-2</v>
      </c>
      <c r="T97" s="279">
        <v>8.9403995051639013E-2</v>
      </c>
    </row>
    <row r="98" spans="1:20">
      <c r="A98" s="261" t="s">
        <v>124</v>
      </c>
      <c r="B98" s="262" t="s">
        <v>123</v>
      </c>
      <c r="C98" s="279">
        <v>0</v>
      </c>
      <c r="D98" s="279">
        <v>0</v>
      </c>
      <c r="E98" s="279">
        <v>0</v>
      </c>
      <c r="F98" s="279">
        <v>0</v>
      </c>
      <c r="G98" s="279">
        <v>0</v>
      </c>
      <c r="H98" s="279">
        <v>0</v>
      </c>
      <c r="I98" s="279">
        <v>0</v>
      </c>
      <c r="J98" s="279">
        <v>0</v>
      </c>
      <c r="K98" s="279">
        <v>0</v>
      </c>
      <c r="L98" s="279">
        <v>0.19701516970424535</v>
      </c>
      <c r="M98" s="279">
        <f t="shared" si="2"/>
        <v>0.80298483029575463</v>
      </c>
      <c r="N98" s="288">
        <v>1</v>
      </c>
      <c r="O98" s="279">
        <v>0.5529203578018278</v>
      </c>
      <c r="P98" s="279">
        <v>0.50024277868295264</v>
      </c>
      <c r="Q98" s="279">
        <v>0.80440456418110051</v>
      </c>
      <c r="R98" s="279">
        <v>2.8865439205698416E-4</v>
      </c>
      <c r="S98" s="279">
        <v>9.6183519103984802E-2</v>
      </c>
      <c r="T98" s="279">
        <v>9.2558024105225678E-2</v>
      </c>
    </row>
    <row r="99" spans="1:20">
      <c r="A99" s="261" t="s">
        <v>122</v>
      </c>
      <c r="B99" s="262" t="s">
        <v>121</v>
      </c>
      <c r="C99" s="279">
        <v>0</v>
      </c>
      <c r="D99" s="279">
        <v>0</v>
      </c>
      <c r="E99" s="279">
        <v>0</v>
      </c>
      <c r="F99" s="279">
        <v>0</v>
      </c>
      <c r="G99" s="279">
        <v>0</v>
      </c>
      <c r="H99" s="279">
        <v>0</v>
      </c>
      <c r="I99" s="279">
        <v>0</v>
      </c>
      <c r="J99" s="279">
        <v>0</v>
      </c>
      <c r="K99" s="279">
        <v>0</v>
      </c>
      <c r="L99" s="279">
        <v>3.0644365174560879E-2</v>
      </c>
      <c r="M99" s="279">
        <f t="shared" si="2"/>
        <v>0.96935563482543907</v>
      </c>
      <c r="N99" s="288">
        <v>1</v>
      </c>
      <c r="O99" s="279">
        <v>0.69902260264388361</v>
      </c>
      <c r="P99" s="279">
        <v>0.63175590939933102</v>
      </c>
      <c r="Q99" s="279">
        <v>0.8424615886110467</v>
      </c>
      <c r="R99" s="279">
        <v>2.8985921038904808E-2</v>
      </c>
      <c r="S99" s="279">
        <v>0.20278882989536937</v>
      </c>
      <c r="T99" s="279">
        <v>0.20252085087957841</v>
      </c>
    </row>
    <row r="100" spans="1:20">
      <c r="A100" s="261" t="s">
        <v>120</v>
      </c>
      <c r="B100" s="262" t="s">
        <v>119</v>
      </c>
      <c r="C100" s="279">
        <v>0</v>
      </c>
      <c r="D100" s="279">
        <v>0</v>
      </c>
      <c r="E100" s="279">
        <v>0</v>
      </c>
      <c r="F100" s="279">
        <v>0</v>
      </c>
      <c r="G100" s="279">
        <v>0</v>
      </c>
      <c r="H100" s="279">
        <v>0</v>
      </c>
      <c r="I100" s="279">
        <v>0</v>
      </c>
      <c r="J100" s="279">
        <v>0</v>
      </c>
      <c r="K100" s="279">
        <v>0</v>
      </c>
      <c r="L100" s="279">
        <v>4.9822682562474909E-3</v>
      </c>
      <c r="M100" s="279">
        <f t="shared" si="2"/>
        <v>0.99501773174375252</v>
      </c>
      <c r="N100" s="288">
        <v>1</v>
      </c>
      <c r="O100" s="279">
        <v>0.76703238194026802</v>
      </c>
      <c r="P100" s="279">
        <v>0.65129549830890021</v>
      </c>
      <c r="Q100" s="279">
        <v>0.87659767330056271</v>
      </c>
      <c r="R100" s="279">
        <v>3.7673581560422765E-3</v>
      </c>
      <c r="S100" s="279">
        <v>0.16072482799335699</v>
      </c>
      <c r="T100" s="279">
        <v>0.16072482799335699</v>
      </c>
    </row>
    <row r="101" spans="1:20">
      <c r="A101" s="261" t="s">
        <v>118</v>
      </c>
      <c r="B101" s="262" t="s">
        <v>27</v>
      </c>
      <c r="C101" s="279">
        <v>0</v>
      </c>
      <c r="D101" s="279">
        <v>0</v>
      </c>
      <c r="E101" s="279">
        <v>0</v>
      </c>
      <c r="F101" s="279">
        <v>0</v>
      </c>
      <c r="G101" s="279">
        <v>0</v>
      </c>
      <c r="H101" s="279">
        <v>0</v>
      </c>
      <c r="I101" s="279">
        <v>0</v>
      </c>
      <c r="J101" s="279">
        <v>0</v>
      </c>
      <c r="K101" s="279">
        <v>0</v>
      </c>
      <c r="L101" s="279">
        <v>0.18971552878179385</v>
      </c>
      <c r="M101" s="279">
        <f t="shared" si="2"/>
        <v>0.81028447121820613</v>
      </c>
      <c r="N101" s="288">
        <v>1</v>
      </c>
      <c r="O101" s="279">
        <v>0.62762584714708036</v>
      </c>
      <c r="P101" s="279">
        <v>0.53467229921687787</v>
      </c>
      <c r="Q101" s="279">
        <v>0.89871243974187187</v>
      </c>
      <c r="R101" s="279">
        <v>1.1833784225089766E-2</v>
      </c>
      <c r="S101" s="279">
        <v>0.10451509836376063</v>
      </c>
      <c r="T101" s="279">
        <v>0.10031950723420374</v>
      </c>
    </row>
    <row r="102" spans="1:20">
      <c r="A102" s="261" t="s">
        <v>72</v>
      </c>
      <c r="B102" s="262" t="s">
        <v>71</v>
      </c>
      <c r="C102" s="279">
        <v>0</v>
      </c>
      <c r="D102" s="279">
        <v>0</v>
      </c>
      <c r="E102" s="279">
        <v>0</v>
      </c>
      <c r="F102" s="279">
        <v>0</v>
      </c>
      <c r="G102" s="279">
        <v>0</v>
      </c>
      <c r="H102" s="279">
        <v>0</v>
      </c>
      <c r="I102" s="279">
        <v>0</v>
      </c>
      <c r="J102" s="279">
        <v>0</v>
      </c>
      <c r="K102" s="279">
        <v>0</v>
      </c>
      <c r="L102" s="279">
        <v>0.2396188383579527</v>
      </c>
      <c r="M102" s="279">
        <f t="shared" si="2"/>
        <v>0.76038116164204728</v>
      </c>
      <c r="N102" s="288">
        <v>1</v>
      </c>
      <c r="O102" s="279">
        <v>0.64959799671861096</v>
      </c>
      <c r="P102" s="279">
        <v>0.14508332652470868</v>
      </c>
      <c r="Q102" s="279">
        <v>0.86320051139995735</v>
      </c>
      <c r="R102" s="279">
        <v>2.0533158258169456E-3</v>
      </c>
      <c r="S102" s="279">
        <v>3.3608843409729784E-2</v>
      </c>
      <c r="T102" s="279">
        <v>3.291546779667754E-2</v>
      </c>
    </row>
    <row r="103" spans="1:20">
      <c r="A103" s="261" t="s">
        <v>117</v>
      </c>
      <c r="B103" s="262" t="s">
        <v>116</v>
      </c>
      <c r="C103" s="279">
        <v>0</v>
      </c>
      <c r="D103" s="279">
        <v>0</v>
      </c>
      <c r="E103" s="279">
        <v>0</v>
      </c>
      <c r="F103" s="279">
        <v>0</v>
      </c>
      <c r="G103" s="279">
        <v>0</v>
      </c>
      <c r="H103" s="279">
        <v>0</v>
      </c>
      <c r="I103" s="279">
        <v>0</v>
      </c>
      <c r="J103" s="279">
        <v>0</v>
      </c>
      <c r="K103" s="279">
        <v>0</v>
      </c>
      <c r="L103" s="279">
        <v>0.89694882767618089</v>
      </c>
      <c r="M103" s="279">
        <f t="shared" si="2"/>
        <v>0.10305117232381911</v>
      </c>
      <c r="N103" s="288">
        <v>1</v>
      </c>
      <c r="O103" s="279">
        <v>0.20271260570670824</v>
      </c>
      <c r="P103" s="279">
        <v>0.11249403854877921</v>
      </c>
      <c r="Q103" s="279">
        <v>0.82855961120876853</v>
      </c>
      <c r="R103" s="279">
        <v>1.709963518163656E-5</v>
      </c>
      <c r="S103" s="279">
        <v>7.1386197350207639E-2</v>
      </c>
      <c r="T103" s="279">
        <v>6.0707929602531144E-2</v>
      </c>
    </row>
    <row r="104" spans="1:20">
      <c r="A104" s="261" t="s">
        <v>115</v>
      </c>
      <c r="B104" s="262" t="s">
        <v>114</v>
      </c>
      <c r="C104" s="279">
        <v>0</v>
      </c>
      <c r="D104" s="279">
        <v>0</v>
      </c>
      <c r="E104" s="279">
        <v>0</v>
      </c>
      <c r="F104" s="279">
        <v>0</v>
      </c>
      <c r="G104" s="279">
        <v>0</v>
      </c>
      <c r="H104" s="279">
        <v>0</v>
      </c>
      <c r="I104" s="279">
        <v>0</v>
      </c>
      <c r="J104" s="279">
        <v>0</v>
      </c>
      <c r="K104" s="279">
        <v>0</v>
      </c>
      <c r="L104" s="279">
        <v>0.11939415616574038</v>
      </c>
      <c r="M104" s="279">
        <f t="shared" si="2"/>
        <v>0.88060584383425966</v>
      </c>
      <c r="N104" s="288">
        <v>1</v>
      </c>
      <c r="O104" s="279">
        <v>0.32261043296055358</v>
      </c>
      <c r="P104" s="279">
        <v>0.22870526033672003</v>
      </c>
      <c r="Q104" s="279">
        <v>0.86398913361919727</v>
      </c>
      <c r="R104" s="279">
        <v>8.7138590451448679E-3</v>
      </c>
      <c r="S104" s="279">
        <v>5.4435591940160323E-2</v>
      </c>
      <c r="T104" s="279">
        <v>4.8865823648368785E-2</v>
      </c>
    </row>
    <row r="105" spans="1:20">
      <c r="A105" s="261" t="s">
        <v>113</v>
      </c>
      <c r="B105" s="262" t="s">
        <v>112</v>
      </c>
      <c r="C105" s="279">
        <v>0</v>
      </c>
      <c r="D105" s="279">
        <v>0</v>
      </c>
      <c r="E105" s="279">
        <v>0</v>
      </c>
      <c r="F105" s="279">
        <v>0</v>
      </c>
      <c r="G105" s="279">
        <v>0</v>
      </c>
      <c r="H105" s="279">
        <v>0</v>
      </c>
      <c r="I105" s="279">
        <v>0</v>
      </c>
      <c r="J105" s="279">
        <v>0</v>
      </c>
      <c r="K105" s="279">
        <v>0</v>
      </c>
      <c r="L105" s="279">
        <v>0.26380400373451812</v>
      </c>
      <c r="M105" s="279">
        <f t="shared" si="2"/>
        <v>0.73619599626548182</v>
      </c>
      <c r="N105" s="288">
        <v>1</v>
      </c>
      <c r="O105" s="279">
        <v>0.6649564669515905</v>
      </c>
      <c r="P105" s="279">
        <v>0.39620807304330852</v>
      </c>
      <c r="Q105" s="279">
        <v>0.85167239715010834</v>
      </c>
      <c r="R105" s="279">
        <v>4.7599213835121347E-3</v>
      </c>
      <c r="S105" s="279">
        <v>0.1180631561538223</v>
      </c>
      <c r="T105" s="279">
        <v>0.10324300116612174</v>
      </c>
    </row>
    <row r="106" spans="1:20">
      <c r="A106" s="261" t="s">
        <v>105</v>
      </c>
      <c r="B106" s="262" t="s">
        <v>104</v>
      </c>
      <c r="C106" s="279">
        <v>0</v>
      </c>
      <c r="D106" s="279">
        <v>0</v>
      </c>
      <c r="E106" s="279">
        <v>0</v>
      </c>
      <c r="F106" s="279">
        <v>0</v>
      </c>
      <c r="G106" s="279">
        <v>0</v>
      </c>
      <c r="H106" s="279">
        <v>0</v>
      </c>
      <c r="I106" s="279">
        <v>0</v>
      </c>
      <c r="J106" s="279">
        <v>0</v>
      </c>
      <c r="K106" s="279">
        <v>0</v>
      </c>
      <c r="L106" s="279">
        <v>0.86537307182243317</v>
      </c>
      <c r="M106" s="279">
        <f t="shared" si="2"/>
        <v>0.13462692817756683</v>
      </c>
      <c r="N106" s="288">
        <v>1</v>
      </c>
      <c r="O106" s="279">
        <v>0.4227541246869444</v>
      </c>
      <c r="P106" s="279">
        <v>0.350112476978862</v>
      </c>
      <c r="Q106" s="279">
        <v>0.85562431743720424</v>
      </c>
      <c r="R106" s="279">
        <v>8.1370208931918608E-3</v>
      </c>
      <c r="S106" s="279">
        <v>0.12483988758674747</v>
      </c>
      <c r="T106" s="279">
        <v>0.12260946590959783</v>
      </c>
    </row>
    <row r="107" spans="1:20">
      <c r="A107" s="261" t="s">
        <v>103</v>
      </c>
      <c r="B107" s="262" t="s">
        <v>102</v>
      </c>
      <c r="C107" s="279">
        <v>0</v>
      </c>
      <c r="D107" s="279">
        <v>0</v>
      </c>
      <c r="E107" s="279">
        <v>0</v>
      </c>
      <c r="F107" s="279">
        <v>0</v>
      </c>
      <c r="G107" s="279">
        <v>0</v>
      </c>
      <c r="H107" s="279">
        <v>0</v>
      </c>
      <c r="I107" s="279">
        <v>0</v>
      </c>
      <c r="J107" s="279">
        <v>0</v>
      </c>
      <c r="K107" s="279">
        <v>0</v>
      </c>
      <c r="L107" s="279">
        <v>0.18536436002763984</v>
      </c>
      <c r="M107" s="279">
        <f t="shared" si="2"/>
        <v>0.81463563997236021</v>
      </c>
      <c r="N107" s="288">
        <v>1</v>
      </c>
      <c r="O107" s="279">
        <v>0.40972345749797512</v>
      </c>
      <c r="P107" s="279">
        <v>0.31563459017724071</v>
      </c>
      <c r="Q107" s="279">
        <v>0.91050304761279455</v>
      </c>
      <c r="R107" s="279">
        <v>5.7393853491685368E-2</v>
      </c>
      <c r="S107" s="279">
        <v>0.2218306757874631</v>
      </c>
      <c r="T107" s="279">
        <v>0.20887308887250169</v>
      </c>
    </row>
    <row r="108" spans="1:20">
      <c r="A108" s="261" t="s">
        <v>66</v>
      </c>
      <c r="B108" s="262" t="s">
        <v>65</v>
      </c>
      <c r="C108" s="279">
        <v>0</v>
      </c>
      <c r="D108" s="279">
        <v>0</v>
      </c>
      <c r="E108" s="279">
        <v>0</v>
      </c>
      <c r="F108" s="279">
        <v>0</v>
      </c>
      <c r="G108" s="279">
        <v>0</v>
      </c>
      <c r="H108" s="279">
        <v>0</v>
      </c>
      <c r="I108" s="279">
        <v>0</v>
      </c>
      <c r="J108" s="279">
        <v>0</v>
      </c>
      <c r="K108" s="279">
        <v>0</v>
      </c>
      <c r="L108" s="279">
        <v>0.18144837552855536</v>
      </c>
      <c r="M108" s="279">
        <f t="shared" si="2"/>
        <v>0.81855162447144458</v>
      </c>
      <c r="N108" s="288">
        <v>1</v>
      </c>
      <c r="O108" s="279">
        <v>0.6600856228438422</v>
      </c>
      <c r="P108" s="279">
        <v>0.3421519320559181</v>
      </c>
      <c r="Q108" s="279">
        <v>0.89056710736773903</v>
      </c>
      <c r="R108" s="279">
        <v>1.3910683951417166E-2</v>
      </c>
      <c r="S108" s="279">
        <v>0.22500242459509262</v>
      </c>
      <c r="T108" s="279">
        <v>0.14799728445349628</v>
      </c>
    </row>
    <row r="109" spans="1:20">
      <c r="A109" s="261" t="s">
        <v>64</v>
      </c>
      <c r="B109" s="262" t="s">
        <v>63</v>
      </c>
      <c r="C109" s="279">
        <v>0</v>
      </c>
      <c r="D109" s="279">
        <v>0</v>
      </c>
      <c r="E109" s="279">
        <v>0</v>
      </c>
      <c r="F109" s="279">
        <v>0</v>
      </c>
      <c r="G109" s="279">
        <v>0</v>
      </c>
      <c r="H109" s="279">
        <v>0</v>
      </c>
      <c r="I109" s="279">
        <v>0</v>
      </c>
      <c r="J109" s="279">
        <v>0</v>
      </c>
      <c r="K109" s="279">
        <v>0</v>
      </c>
      <c r="L109" s="279">
        <v>0.25460647047497043</v>
      </c>
      <c r="M109" s="279">
        <f t="shared" si="2"/>
        <v>0.74539352952502957</v>
      </c>
      <c r="N109" s="288">
        <v>1</v>
      </c>
      <c r="O109" s="279">
        <v>0.68223856783579873</v>
      </c>
      <c r="P109" s="279">
        <v>0.29108638236115991</v>
      </c>
      <c r="Q109" s="279">
        <v>0.84137060749870329</v>
      </c>
      <c r="R109" s="279">
        <v>2.4019392136730149E-2</v>
      </c>
      <c r="S109" s="279">
        <v>0.1205571630745378</v>
      </c>
      <c r="T109" s="279">
        <v>0.10253567340021814</v>
      </c>
    </row>
    <row r="110" spans="1:20">
      <c r="A110" s="261" t="s">
        <v>385</v>
      </c>
      <c r="B110" s="262" t="s">
        <v>386</v>
      </c>
      <c r="C110" s="279">
        <v>0</v>
      </c>
      <c r="D110" s="279">
        <v>0</v>
      </c>
      <c r="E110" s="279">
        <v>0</v>
      </c>
      <c r="F110" s="279">
        <v>0</v>
      </c>
      <c r="G110" s="279">
        <v>0</v>
      </c>
      <c r="H110" s="279">
        <v>0</v>
      </c>
      <c r="I110" s="279">
        <v>0</v>
      </c>
      <c r="J110" s="279">
        <v>0</v>
      </c>
      <c r="K110" s="279">
        <v>0</v>
      </c>
      <c r="L110" s="279">
        <v>0.41942263864269436</v>
      </c>
      <c r="M110" s="279">
        <f t="shared" si="2"/>
        <v>0.58057736135730564</v>
      </c>
      <c r="N110" s="288">
        <v>1</v>
      </c>
      <c r="O110" s="279">
        <v>0.72153034190708643</v>
      </c>
      <c r="P110" s="279">
        <v>0.38210568037215514</v>
      </c>
      <c r="Q110" s="279">
        <v>0.86668122509144507</v>
      </c>
      <c r="R110" s="279">
        <v>4.0740534476028222E-3</v>
      </c>
      <c r="S110" s="279">
        <v>8.429814131046999E-2</v>
      </c>
      <c r="T110" s="279">
        <v>5.6615975134030085E-2</v>
      </c>
    </row>
    <row r="111" spans="1:20">
      <c r="A111" s="261" t="s">
        <v>109</v>
      </c>
      <c r="B111" s="262" t="s">
        <v>108</v>
      </c>
      <c r="C111" s="279">
        <v>0</v>
      </c>
      <c r="D111" s="279">
        <v>0</v>
      </c>
      <c r="E111" s="279">
        <v>0</v>
      </c>
      <c r="F111" s="279">
        <v>0</v>
      </c>
      <c r="G111" s="279">
        <v>0</v>
      </c>
      <c r="H111" s="279">
        <v>0</v>
      </c>
      <c r="I111" s="279">
        <v>0</v>
      </c>
      <c r="J111" s="279">
        <v>0</v>
      </c>
      <c r="K111" s="279">
        <v>0</v>
      </c>
      <c r="L111" s="279">
        <v>0.15959137895252773</v>
      </c>
      <c r="M111" s="279">
        <f t="shared" si="2"/>
        <v>0.84040862104747227</v>
      </c>
      <c r="N111" s="288">
        <v>1</v>
      </c>
      <c r="O111" s="279">
        <v>0.77674561700564182</v>
      </c>
      <c r="P111" s="279">
        <v>0.44333260292649673</v>
      </c>
      <c r="Q111" s="279">
        <v>0.85579558559952873</v>
      </c>
      <c r="R111" s="279">
        <v>2.099066501108731E-2</v>
      </c>
      <c r="S111" s="279">
        <v>0.17996339112400758</v>
      </c>
      <c r="T111" s="279">
        <v>0.10735431150302234</v>
      </c>
    </row>
    <row r="112" spans="1:20">
      <c r="A112" s="261" t="s">
        <v>107</v>
      </c>
      <c r="B112" s="262" t="s">
        <v>28</v>
      </c>
      <c r="C112" s="279">
        <v>0</v>
      </c>
      <c r="D112" s="279">
        <v>0</v>
      </c>
      <c r="E112" s="279">
        <v>0</v>
      </c>
      <c r="F112" s="279">
        <v>0</v>
      </c>
      <c r="G112" s="279">
        <v>0</v>
      </c>
      <c r="H112" s="279">
        <v>0</v>
      </c>
      <c r="I112" s="279">
        <v>0</v>
      </c>
      <c r="J112" s="279">
        <v>0</v>
      </c>
      <c r="K112" s="279">
        <v>0</v>
      </c>
      <c r="L112" s="279">
        <v>0</v>
      </c>
      <c r="M112" s="279">
        <f t="shared" si="2"/>
        <v>1</v>
      </c>
      <c r="N112" s="279">
        <f t="shared" si="3"/>
        <v>1</v>
      </c>
      <c r="O112" s="279">
        <v>0</v>
      </c>
      <c r="P112" s="279">
        <v>0</v>
      </c>
      <c r="Q112" s="279">
        <v>0</v>
      </c>
      <c r="R112" s="279">
        <v>0</v>
      </c>
      <c r="S112" s="279">
        <v>0</v>
      </c>
      <c r="T112" s="279">
        <v>0</v>
      </c>
    </row>
    <row r="113" spans="1:20">
      <c r="A113" s="264" t="s">
        <v>106</v>
      </c>
      <c r="B113" s="265" t="s">
        <v>29</v>
      </c>
      <c r="C113" s="279">
        <v>1.5392254220456803E-2</v>
      </c>
      <c r="D113" s="279">
        <v>1.4399205561072492E-2</v>
      </c>
      <c r="E113" s="279">
        <v>3.4756703078450842E-3</v>
      </c>
      <c r="F113" s="279">
        <v>4.9652432969215492E-3</v>
      </c>
      <c r="G113" s="279">
        <v>4.4687189672293947E-3</v>
      </c>
      <c r="H113" s="279">
        <v>4.9652432969215492E-3</v>
      </c>
      <c r="I113" s="279">
        <v>0</v>
      </c>
      <c r="J113" s="279">
        <v>5.4617676266137038E-3</v>
      </c>
      <c r="K113" s="279">
        <v>4.4190665342601784E-2</v>
      </c>
      <c r="L113" s="279">
        <v>0.29145191390218389</v>
      </c>
      <c r="M113" s="279">
        <f t="shared" si="2"/>
        <v>0.70854808609781617</v>
      </c>
      <c r="N113" s="279">
        <f t="shared" si="3"/>
        <v>0.70854808609781617</v>
      </c>
      <c r="O113" s="279">
        <v>0.64870427683474574</v>
      </c>
      <c r="P113" s="279">
        <v>7.4226057570454407E-3</v>
      </c>
      <c r="Q113" s="279">
        <v>0.92218350754936118</v>
      </c>
      <c r="R113" s="279">
        <v>7.2163598014246035E-6</v>
      </c>
      <c r="S113" s="279">
        <v>2.2047983999586196E-3</v>
      </c>
      <c r="T113" s="279">
        <v>2.1487624679948619E-3</v>
      </c>
    </row>
    <row r="114" spans="1:20" ht="1.1499999999999999" customHeight="1">
      <c r="A114" s="262"/>
      <c r="C114" s="289"/>
      <c r="D114" s="289"/>
      <c r="E114" s="289"/>
      <c r="F114" s="289"/>
      <c r="G114" s="289"/>
      <c r="H114" s="289"/>
      <c r="I114" s="289"/>
      <c r="J114" s="289"/>
      <c r="K114" s="289"/>
      <c r="L114" s="289"/>
      <c r="M114" s="289"/>
      <c r="N114" s="289"/>
      <c r="O114" s="289"/>
      <c r="P114" s="289"/>
      <c r="Q114" s="289"/>
      <c r="R114" s="289"/>
      <c r="S114" s="289"/>
      <c r="T114" s="289"/>
    </row>
    <row r="115" spans="1:20">
      <c r="A115" s="276"/>
      <c r="B115" s="273" t="s">
        <v>431</v>
      </c>
      <c r="C115" s="273"/>
      <c r="L115" s="273"/>
      <c r="M115" s="273"/>
      <c r="N115" s="273"/>
      <c r="O115" s="273"/>
      <c r="P115" s="273"/>
      <c r="Q115" s="273"/>
      <c r="R115" s="273"/>
      <c r="S115" s="273"/>
      <c r="T115" s="273"/>
    </row>
    <row r="116" spans="1:20">
      <c r="A116" s="276"/>
      <c r="B116" s="273" t="s">
        <v>636</v>
      </c>
      <c r="C116" s="273"/>
      <c r="L116" s="273"/>
      <c r="M116" s="273"/>
      <c r="N116" s="273"/>
      <c r="O116" s="273"/>
      <c r="P116" s="273"/>
      <c r="Q116" s="273"/>
      <c r="R116" s="273"/>
      <c r="S116" s="273"/>
      <c r="T116" s="273"/>
    </row>
    <row r="117" spans="1:20">
      <c r="B117" s="273" t="s">
        <v>432</v>
      </c>
    </row>
    <row r="118" spans="1:20">
      <c r="B118" s="273" t="s">
        <v>648</v>
      </c>
    </row>
  </sheetData>
  <mergeCells count="12">
    <mergeCell ref="O4:O5"/>
    <mergeCell ref="N4:N5"/>
    <mergeCell ref="B2:B3"/>
    <mergeCell ref="C4:D4"/>
    <mergeCell ref="E4:K4"/>
    <mergeCell ref="L4:L5"/>
    <mergeCell ref="M4:M5"/>
    <mergeCell ref="P4:P5"/>
    <mergeCell ref="Q4:Q5"/>
    <mergeCell ref="R4:R5"/>
    <mergeCell ref="S4:S5"/>
    <mergeCell ref="T4:T5"/>
  </mergeCells>
  <phoneticPr fontId="3"/>
  <pageMargins left="0.70866141732283472" right="0.70866141732283472" top="0.74803149606299213" bottom="0.74803149606299213" header="0.31496062992125984" footer="0.31496062992125984"/>
  <pageSetup paperSize="9" scale="45" fitToWidth="2" orientation="portrait" r:id="rId1"/>
  <colBreaks count="2" manualBreakCount="2">
    <brk id="11" max="1048575" man="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1F49A-E44D-4B63-981F-166E011F78EF}">
  <sheetPr codeName="Sheet2">
    <tabColor theme="0" tint="-0.499984740745262"/>
    <pageSetUpPr fitToPage="1"/>
  </sheetPr>
  <dimension ref="A1:I57"/>
  <sheetViews>
    <sheetView showGridLines="0" view="pageBreakPreview" zoomScaleNormal="100" zoomScaleSheetLayoutView="100" workbookViewId="0"/>
  </sheetViews>
  <sheetFormatPr defaultColWidth="8.875" defaultRowHeight="13.5"/>
  <cols>
    <col min="1" max="1" width="2.75" style="294" customWidth="1"/>
    <col min="2" max="2" width="3.875" style="46" customWidth="1"/>
    <col min="3" max="3" width="27.875" style="46" customWidth="1"/>
    <col min="4" max="4" width="13.25" style="46" customWidth="1"/>
    <col min="5" max="5" width="54.625" style="46" customWidth="1"/>
    <col min="6" max="7" width="8.875" style="46"/>
    <col min="8" max="8" width="3.875" style="46" customWidth="1"/>
    <col min="9" max="9" width="2.75" style="46" customWidth="1"/>
    <col min="10" max="10" width="5.75" style="46" customWidth="1"/>
    <col min="11" max="16384" width="8.875" style="46"/>
  </cols>
  <sheetData>
    <row r="1" spans="1:9" ht="4.9000000000000004" customHeight="1">
      <c r="A1" s="295"/>
    </row>
    <row r="2" spans="1:9" ht="28.15" customHeight="1">
      <c r="A2" s="478"/>
      <c r="B2" s="509" t="s">
        <v>467</v>
      </c>
      <c r="C2" s="509"/>
      <c r="D2" s="509"/>
      <c r="E2" s="509"/>
      <c r="F2" s="509"/>
      <c r="G2" s="509"/>
      <c r="H2" s="509"/>
      <c r="I2" s="477"/>
    </row>
    <row r="3" spans="1:9" ht="28.15" customHeight="1">
      <c r="A3" s="478"/>
      <c r="B3" s="509" t="s">
        <v>629</v>
      </c>
      <c r="C3" s="509"/>
      <c r="D3" s="509"/>
      <c r="E3" s="509"/>
      <c r="F3" s="509"/>
      <c r="G3" s="509"/>
      <c r="H3" s="509"/>
      <c r="I3" s="479"/>
    </row>
    <row r="4" spans="1:9" ht="4.9000000000000004" customHeight="1">
      <c r="A4" s="295"/>
    </row>
    <row r="5" spans="1:9" ht="15" customHeight="1">
      <c r="A5" s="295" t="s">
        <v>468</v>
      </c>
    </row>
    <row r="6" spans="1:9" ht="4.9000000000000004" customHeight="1">
      <c r="A6" s="295"/>
    </row>
    <row r="7" spans="1:9" ht="15" customHeight="1">
      <c r="B7" s="46" t="s">
        <v>469</v>
      </c>
      <c r="C7" s="46" t="s">
        <v>550</v>
      </c>
    </row>
    <row r="8" spans="1:9" ht="15" customHeight="1">
      <c r="C8" s="46" t="s">
        <v>470</v>
      </c>
    </row>
    <row r="9" spans="1:9" ht="4.9000000000000004" customHeight="1">
      <c r="A9" s="295"/>
    </row>
    <row r="10" spans="1:9" ht="15" customHeight="1">
      <c r="B10" s="46" t="s">
        <v>469</v>
      </c>
      <c r="C10" s="46" t="s">
        <v>556</v>
      </c>
    </row>
    <row r="11" spans="1:9" ht="4.9000000000000004" customHeight="1">
      <c r="A11" s="295"/>
    </row>
    <row r="12" spans="1:9" ht="15" customHeight="1">
      <c r="B12" s="46" t="s">
        <v>469</v>
      </c>
      <c r="C12" s="46" t="s">
        <v>471</v>
      </c>
    </row>
    <row r="13" spans="1:9" ht="15" customHeight="1">
      <c r="C13" s="142" t="s">
        <v>472</v>
      </c>
    </row>
    <row r="14" spans="1:9" ht="4.9000000000000004" customHeight="1">
      <c r="A14" s="295"/>
    </row>
    <row r="15" spans="1:9" ht="15" customHeight="1">
      <c r="B15" s="46" t="s">
        <v>469</v>
      </c>
      <c r="C15" s="46" t="s">
        <v>473</v>
      </c>
    </row>
    <row r="16" spans="1:9" ht="4.9000000000000004" customHeight="1">
      <c r="A16" s="295"/>
    </row>
    <row r="17" spans="1:3" ht="15" customHeight="1">
      <c r="B17" s="46" t="s">
        <v>469</v>
      </c>
      <c r="C17" s="46" t="s">
        <v>474</v>
      </c>
    </row>
    <row r="18" spans="1:3" ht="15" customHeight="1">
      <c r="C18" s="46" t="s">
        <v>475</v>
      </c>
    </row>
    <row r="19" spans="1:3" ht="4.9000000000000004" customHeight="1">
      <c r="A19" s="295"/>
    </row>
    <row r="20" spans="1:3" ht="15" customHeight="1">
      <c r="B20" s="46" t="s">
        <v>469</v>
      </c>
      <c r="C20" s="46" t="s">
        <v>551</v>
      </c>
    </row>
    <row r="21" spans="1:3" ht="15" customHeight="1">
      <c r="C21" s="46" t="s">
        <v>476</v>
      </c>
    </row>
    <row r="22" spans="1:3" ht="4.9000000000000004" customHeight="1">
      <c r="A22" s="295"/>
    </row>
    <row r="23" spans="1:3" ht="15" customHeight="1">
      <c r="A23" s="295" t="s">
        <v>477</v>
      </c>
    </row>
    <row r="24" spans="1:3" ht="4.9000000000000004" customHeight="1">
      <c r="A24" s="295"/>
    </row>
    <row r="25" spans="1:3" s="350" customFormat="1" ht="15" customHeight="1">
      <c r="A25" s="471"/>
      <c r="B25" s="350" t="s">
        <v>469</v>
      </c>
      <c r="C25" s="472" t="s">
        <v>478</v>
      </c>
    </row>
    <row r="26" spans="1:3" ht="4.9000000000000004" customHeight="1">
      <c r="A26" s="295"/>
    </row>
    <row r="27" spans="1:3" ht="15" customHeight="1">
      <c r="A27" s="295" t="s">
        <v>637</v>
      </c>
    </row>
    <row r="28" spans="1:3" ht="4.9000000000000004" customHeight="1">
      <c r="A28" s="295"/>
    </row>
    <row r="29" spans="1:3" ht="15" customHeight="1">
      <c r="B29" s="46" t="s">
        <v>630</v>
      </c>
    </row>
    <row r="30" spans="1:3" ht="15" customHeight="1">
      <c r="B30" s="46" t="s">
        <v>628</v>
      </c>
    </row>
    <row r="31" spans="1:3" ht="5.0999999999999996" customHeight="1"/>
    <row r="32" spans="1:3" ht="4.9000000000000004" customHeight="1">
      <c r="A32" s="295"/>
    </row>
    <row r="33" spans="1:3" ht="15" customHeight="1">
      <c r="B33" s="46" t="s">
        <v>469</v>
      </c>
      <c r="C33" s="46" t="s">
        <v>623</v>
      </c>
    </row>
    <row r="34" spans="1:3" ht="4.9000000000000004" customHeight="1">
      <c r="A34" s="295"/>
    </row>
    <row r="35" spans="1:3" ht="15" customHeight="1">
      <c r="B35" s="46" t="s">
        <v>469</v>
      </c>
      <c r="C35" s="46" t="s">
        <v>622</v>
      </c>
    </row>
    <row r="36" spans="1:3" ht="4.9000000000000004" customHeight="1">
      <c r="A36" s="295"/>
    </row>
    <row r="37" spans="1:3" ht="15" customHeight="1">
      <c r="B37" s="46" t="s">
        <v>469</v>
      </c>
      <c r="C37" s="46" t="s">
        <v>479</v>
      </c>
    </row>
    <row r="38" spans="1:3" ht="15" customHeight="1">
      <c r="C38" s="46" t="s">
        <v>480</v>
      </c>
    </row>
    <row r="39" spans="1:3" ht="4.9000000000000004" customHeight="1">
      <c r="A39" s="295"/>
    </row>
    <row r="40" spans="1:3" ht="15" customHeight="1">
      <c r="A40" s="295" t="s">
        <v>481</v>
      </c>
    </row>
    <row r="41" spans="1:3" ht="4.9000000000000004" customHeight="1">
      <c r="A41" s="295"/>
    </row>
    <row r="42" spans="1:3" ht="15" customHeight="1">
      <c r="B42" s="351" t="s">
        <v>469</v>
      </c>
      <c r="C42" s="46" t="s">
        <v>482</v>
      </c>
    </row>
    <row r="43" spans="1:3" ht="15" customHeight="1">
      <c r="B43" s="351"/>
      <c r="C43" s="46" t="s">
        <v>483</v>
      </c>
    </row>
    <row r="44" spans="1:3" ht="4.9000000000000004" customHeight="1">
      <c r="A44" s="295"/>
    </row>
    <row r="45" spans="1:3" ht="15" customHeight="1">
      <c r="B45" s="351" t="s">
        <v>469</v>
      </c>
      <c r="C45" s="46" t="s">
        <v>484</v>
      </c>
    </row>
    <row r="46" spans="1:3" ht="15" customHeight="1">
      <c r="C46" s="46" t="s">
        <v>485</v>
      </c>
    </row>
    <row r="47" spans="1:3" ht="4.9000000000000004" customHeight="1">
      <c r="A47" s="295"/>
    </row>
    <row r="48" spans="1:3" ht="15" customHeight="1">
      <c r="B48" s="351" t="s">
        <v>469</v>
      </c>
      <c r="C48" s="46" t="s">
        <v>486</v>
      </c>
    </row>
    <row r="49" spans="1:3" ht="15" customHeight="1">
      <c r="B49" s="351"/>
      <c r="C49" s="46" t="s">
        <v>487</v>
      </c>
    </row>
    <row r="50" spans="1:3" ht="4.9000000000000004" customHeight="1">
      <c r="A50" s="295"/>
    </row>
    <row r="51" spans="1:3" ht="15" customHeight="1"/>
    <row r="52" spans="1:3" ht="15" customHeight="1"/>
    <row r="53" spans="1:3" ht="15" customHeight="1"/>
    <row r="54" spans="1:3" ht="15" customHeight="1"/>
    <row r="55" spans="1:3" ht="15" customHeight="1"/>
    <row r="56" spans="1:3" ht="15" customHeight="1"/>
    <row r="57" spans="1:3" ht="12" customHeight="1"/>
  </sheetData>
  <mergeCells count="2">
    <mergeCell ref="B2:H2"/>
    <mergeCell ref="B3:H3"/>
  </mergeCells>
  <phoneticPr fontId="3"/>
  <hyperlinks>
    <hyperlink ref="C25" r:id="rId1" xr:uid="{7144873A-F683-4FAC-9772-6E4A077FB880}"/>
  </hyperlinks>
  <pageMargins left="0.70866141732283472" right="0.70866141732283472" top="0.74803149606299213" bottom="0.74803149606299213" header="0.31496062992125984" footer="0.31496062992125984"/>
  <pageSetup paperSize="9" scale="63"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0188-E574-46F2-915D-434ADA87EF6C}">
  <sheetPr codeName="Sheet3">
    <pageSetUpPr fitToPage="1"/>
  </sheetPr>
  <dimension ref="A1:J75"/>
  <sheetViews>
    <sheetView showGridLines="0" view="pageBreakPreview" zoomScaleNormal="100" zoomScaleSheetLayoutView="100" workbookViewId="0"/>
  </sheetViews>
  <sheetFormatPr defaultColWidth="8.875" defaultRowHeight="13.5"/>
  <cols>
    <col min="1" max="1" width="2.75" style="294" customWidth="1"/>
    <col min="2" max="2" width="3.875" style="46" customWidth="1"/>
    <col min="3" max="3" width="25.75" style="46" customWidth="1"/>
    <col min="4" max="4" width="54.375" style="46" customWidth="1"/>
    <col min="5" max="8" width="8.875" style="46"/>
    <col min="9" max="9" width="3.875" style="46" customWidth="1"/>
    <col min="10" max="10" width="2.75" style="46" customWidth="1"/>
    <col min="11" max="16384" width="8.875" style="46"/>
  </cols>
  <sheetData>
    <row r="1" spans="1:10" ht="4.9000000000000004" customHeight="1"/>
    <row r="2" spans="1:10" ht="28.15" customHeight="1">
      <c r="A2" s="477"/>
      <c r="B2" s="509" t="s">
        <v>538</v>
      </c>
      <c r="C2" s="509"/>
      <c r="D2" s="509"/>
      <c r="E2" s="509"/>
      <c r="F2" s="509"/>
      <c r="G2" s="509"/>
      <c r="H2" s="509"/>
      <c r="I2" s="477"/>
      <c r="J2" s="477"/>
    </row>
    <row r="3" spans="1:10" ht="28.15" customHeight="1">
      <c r="A3" s="477"/>
      <c r="B3" s="509" t="s">
        <v>557</v>
      </c>
      <c r="C3" s="509"/>
      <c r="D3" s="509"/>
      <c r="E3" s="509"/>
      <c r="F3" s="509"/>
      <c r="G3" s="509"/>
      <c r="H3" s="509"/>
      <c r="I3" s="477"/>
      <c r="J3" s="477"/>
    </row>
    <row r="4" spans="1:10" ht="4.9000000000000004" customHeight="1"/>
    <row r="5" spans="1:10" ht="15" customHeight="1">
      <c r="B5" s="46" t="s">
        <v>558</v>
      </c>
      <c r="C5" s="291"/>
      <c r="D5" s="291"/>
      <c r="E5" s="291"/>
      <c r="F5" s="291"/>
      <c r="G5" s="291"/>
      <c r="H5" s="291"/>
    </row>
    <row r="6" spans="1:10" ht="15" customHeight="1">
      <c r="B6" s="46" t="s">
        <v>559</v>
      </c>
      <c r="C6" s="291"/>
      <c r="D6" s="291"/>
      <c r="E6" s="291"/>
      <c r="F6" s="291"/>
      <c r="G6" s="291"/>
      <c r="H6" s="291"/>
    </row>
    <row r="7" spans="1:10" ht="4.9000000000000004" customHeight="1"/>
    <row r="8" spans="1:10" ht="15" customHeight="1">
      <c r="A8" s="295" t="s">
        <v>560</v>
      </c>
    </row>
    <row r="9" spans="1:10" ht="4.9000000000000004" customHeight="1"/>
    <row r="10" spans="1:10" ht="15" customHeight="1">
      <c r="B10" s="46" t="s">
        <v>469</v>
      </c>
      <c r="C10" s="46" t="s">
        <v>561</v>
      </c>
    </row>
    <row r="11" spans="1:10" ht="4.9000000000000004" customHeight="1"/>
    <row r="12" spans="1:10" ht="15" customHeight="1">
      <c r="B12" s="46" t="s">
        <v>469</v>
      </c>
      <c r="C12" s="46" t="s">
        <v>548</v>
      </c>
    </row>
    <row r="13" spans="1:10" ht="15" customHeight="1">
      <c r="C13" s="46" t="s">
        <v>562</v>
      </c>
    </row>
    <row r="14" spans="1:10" ht="4.9000000000000004" customHeight="1"/>
    <row r="15" spans="1:10" ht="15" customHeight="1">
      <c r="B15" s="46" t="s">
        <v>469</v>
      </c>
      <c r="C15" s="46" t="s">
        <v>563</v>
      </c>
    </row>
    <row r="16" spans="1:10" ht="4.9000000000000004" customHeight="1"/>
    <row r="17" spans="1:3" ht="15" customHeight="1">
      <c r="B17" s="46" t="s">
        <v>469</v>
      </c>
      <c r="C17" s="46" t="s">
        <v>564</v>
      </c>
    </row>
    <row r="18" spans="1:3" ht="15" customHeight="1">
      <c r="C18" s="46" t="s">
        <v>565</v>
      </c>
    </row>
    <row r="19" spans="1:3" ht="4.9000000000000004" customHeight="1"/>
    <row r="20" spans="1:3" ht="15" customHeight="1">
      <c r="B20" s="46" t="s">
        <v>469</v>
      </c>
      <c r="C20" s="46" t="s">
        <v>566</v>
      </c>
    </row>
    <row r="21" spans="1:3" ht="15" customHeight="1">
      <c r="C21" s="46" t="s">
        <v>567</v>
      </c>
    </row>
    <row r="22" spans="1:3" ht="4.9000000000000004" customHeight="1"/>
    <row r="23" spans="1:3" ht="15" customHeight="1">
      <c r="B23" s="46" t="s">
        <v>469</v>
      </c>
      <c r="C23" s="46" t="s">
        <v>568</v>
      </c>
    </row>
    <row r="24" spans="1:3" ht="15" customHeight="1">
      <c r="C24" s="46" t="s">
        <v>569</v>
      </c>
    </row>
    <row r="25" spans="1:3" ht="15" customHeight="1">
      <c r="C25" s="46" t="s">
        <v>570</v>
      </c>
    </row>
    <row r="26" spans="1:3" ht="4.9000000000000004" customHeight="1"/>
    <row r="27" spans="1:3" ht="15" customHeight="1">
      <c r="B27" s="46" t="s">
        <v>469</v>
      </c>
      <c r="C27" s="46" t="s">
        <v>571</v>
      </c>
    </row>
    <row r="28" spans="1:3" s="355" customFormat="1" ht="15" customHeight="1">
      <c r="A28" s="473"/>
      <c r="C28" s="355" t="s">
        <v>572</v>
      </c>
    </row>
    <row r="29" spans="1:3" s="355" customFormat="1" ht="15" customHeight="1">
      <c r="A29" s="473"/>
      <c r="C29" s="355" t="s">
        <v>573</v>
      </c>
    </row>
    <row r="30" spans="1:3" ht="5.0999999999999996" customHeight="1"/>
    <row r="31" spans="1:3" ht="15" customHeight="1">
      <c r="B31" s="46" t="s">
        <v>469</v>
      </c>
      <c r="C31" s="46" t="s">
        <v>574</v>
      </c>
    </row>
    <row r="32" spans="1:3" ht="15" customHeight="1">
      <c r="C32" s="46" t="s">
        <v>575</v>
      </c>
    </row>
    <row r="33" spans="1:3" ht="4.9000000000000004" customHeight="1"/>
    <row r="34" spans="1:3" ht="15" customHeight="1">
      <c r="B34" s="46" t="s">
        <v>469</v>
      </c>
      <c r="C34" s="46" t="s">
        <v>576</v>
      </c>
    </row>
    <row r="35" spans="1:3" ht="15" customHeight="1">
      <c r="C35" s="46" t="s">
        <v>577</v>
      </c>
    </row>
    <row r="36" spans="1:3" ht="15" customHeight="1">
      <c r="C36" s="46" t="s">
        <v>578</v>
      </c>
    </row>
    <row r="37" spans="1:3" ht="15" customHeight="1">
      <c r="C37" s="46" t="s">
        <v>579</v>
      </c>
    </row>
    <row r="38" spans="1:3" ht="15" customHeight="1">
      <c r="C38" s="46" t="s">
        <v>580</v>
      </c>
    </row>
    <row r="39" spans="1:3" ht="4.9000000000000004" customHeight="1"/>
    <row r="40" spans="1:3" ht="15" customHeight="1">
      <c r="B40" s="46" t="s">
        <v>469</v>
      </c>
      <c r="C40" s="46" t="s">
        <v>581</v>
      </c>
    </row>
    <row r="41" spans="1:3" ht="15" customHeight="1">
      <c r="C41" s="46" t="s">
        <v>582</v>
      </c>
    </row>
    <row r="42" spans="1:3" ht="4.9000000000000004" customHeight="1"/>
    <row r="43" spans="1:3" ht="15" customHeight="1">
      <c r="B43" s="46" t="s">
        <v>469</v>
      </c>
      <c r="C43" s="46" t="s">
        <v>583</v>
      </c>
    </row>
    <row r="44" spans="1:3" ht="4.9000000000000004" customHeight="1"/>
    <row r="45" spans="1:3" ht="15" customHeight="1">
      <c r="A45" s="295" t="s">
        <v>584</v>
      </c>
    </row>
    <row r="46" spans="1:3" ht="4.9000000000000004" customHeight="1"/>
    <row r="47" spans="1:3" ht="15" customHeight="1">
      <c r="A47" s="295"/>
      <c r="C47" s="46" t="s">
        <v>585</v>
      </c>
    </row>
    <row r="48" spans="1:3" ht="4.9000000000000004" customHeight="1"/>
    <row r="49" spans="1:8" ht="15" customHeight="1">
      <c r="C49" s="352" t="s">
        <v>586</v>
      </c>
      <c r="D49" s="515" t="s">
        <v>448</v>
      </c>
      <c r="E49" s="516"/>
      <c r="F49" s="516"/>
      <c r="G49" s="516"/>
      <c r="H49" s="517"/>
    </row>
    <row r="50" spans="1:8" ht="30" customHeight="1">
      <c r="C50" s="353" t="s">
        <v>538</v>
      </c>
      <c r="D50" s="512" t="str">
        <f>LEFT(C50,11)&amp;"の神奈川県における生産活動を通じた
産業相互間や産業と家計間等の経済取引を金額で表した表"</f>
        <v>令和2（2020）年神の神奈川県における生産活動を通じた
産業相互間や産業と家計間等の経済取引を金額で表した表</v>
      </c>
      <c r="E50" s="513"/>
      <c r="F50" s="513"/>
      <c r="G50" s="513"/>
      <c r="H50" s="514"/>
    </row>
    <row r="51" spans="1:8" ht="30" customHeight="1">
      <c r="C51" s="353" t="s">
        <v>587</v>
      </c>
      <c r="D51" s="512" t="s">
        <v>588</v>
      </c>
      <c r="E51" s="513"/>
      <c r="F51" s="513"/>
      <c r="G51" s="513"/>
      <c r="H51" s="514"/>
    </row>
    <row r="52" spans="1:8" ht="15" customHeight="1">
      <c r="C52" s="353" t="s">
        <v>589</v>
      </c>
      <c r="D52" s="512" t="s">
        <v>590</v>
      </c>
      <c r="E52" s="513"/>
      <c r="F52" s="513"/>
      <c r="G52" s="513"/>
      <c r="H52" s="514"/>
    </row>
    <row r="53" spans="1:8" ht="15" customHeight="1">
      <c r="C53" s="353" t="s">
        <v>463</v>
      </c>
      <c r="D53" s="512" t="s">
        <v>591</v>
      </c>
      <c r="E53" s="513"/>
      <c r="F53" s="513"/>
      <c r="G53" s="513"/>
      <c r="H53" s="514"/>
    </row>
    <row r="54" spans="1:8" ht="30" customHeight="1">
      <c r="C54" s="353" t="s">
        <v>592</v>
      </c>
      <c r="D54" s="512" t="s">
        <v>593</v>
      </c>
      <c r="E54" s="513"/>
      <c r="F54" s="513"/>
      <c r="G54" s="513"/>
      <c r="H54" s="514"/>
    </row>
    <row r="55" spans="1:8" ht="15" customHeight="1">
      <c r="C55" s="353" t="s">
        <v>594</v>
      </c>
      <c r="D55" s="512" t="s">
        <v>595</v>
      </c>
      <c r="E55" s="513"/>
      <c r="F55" s="513"/>
      <c r="G55" s="513"/>
      <c r="H55" s="514"/>
    </row>
    <row r="56" spans="1:8" ht="30" customHeight="1">
      <c r="C56" s="353" t="s">
        <v>596</v>
      </c>
      <c r="D56" s="512" t="s">
        <v>635</v>
      </c>
      <c r="E56" s="513"/>
      <c r="F56" s="513"/>
      <c r="G56" s="513"/>
      <c r="H56" s="514"/>
    </row>
    <row r="57" spans="1:8" ht="30" customHeight="1">
      <c r="C57" s="353" t="s">
        <v>641</v>
      </c>
      <c r="D57" s="512" t="s">
        <v>649</v>
      </c>
      <c r="E57" s="513"/>
      <c r="F57" s="513"/>
      <c r="G57" s="513"/>
      <c r="H57" s="514"/>
    </row>
    <row r="58" spans="1:8" ht="30" customHeight="1">
      <c r="C58" s="353" t="s">
        <v>597</v>
      </c>
      <c r="D58" s="512" t="s">
        <v>598</v>
      </c>
      <c r="E58" s="513"/>
      <c r="F58" s="513"/>
      <c r="G58" s="513"/>
      <c r="H58" s="514"/>
    </row>
    <row r="59" spans="1:8" s="355" customFormat="1" ht="15" customHeight="1">
      <c r="A59" s="473"/>
      <c r="C59" s="354" t="s">
        <v>599</v>
      </c>
      <c r="D59" s="474" t="s">
        <v>600</v>
      </c>
      <c r="E59" s="475"/>
      <c r="F59" s="475"/>
      <c r="G59" s="475"/>
      <c r="H59" s="476"/>
    </row>
    <row r="60" spans="1:8" s="355" customFormat="1" ht="15" customHeight="1">
      <c r="A60" s="473"/>
      <c r="C60" s="354" t="s">
        <v>273</v>
      </c>
      <c r="D60" s="518" t="s">
        <v>601</v>
      </c>
      <c r="E60" s="519"/>
      <c r="F60" s="519"/>
      <c r="G60" s="519"/>
      <c r="H60" s="520"/>
    </row>
    <row r="61" spans="1:8" s="355" customFormat="1" ht="15" customHeight="1">
      <c r="A61" s="473"/>
      <c r="C61" s="354" t="s">
        <v>602</v>
      </c>
      <c r="D61" s="518" t="s">
        <v>603</v>
      </c>
      <c r="E61" s="519"/>
      <c r="F61" s="519"/>
      <c r="G61" s="519"/>
      <c r="H61" s="520"/>
    </row>
    <row r="62" spans="1:8" s="355" customFormat="1" ht="15" customHeight="1">
      <c r="A62" s="473"/>
      <c r="C62" s="354" t="s">
        <v>279</v>
      </c>
      <c r="D62" s="518" t="s">
        <v>604</v>
      </c>
      <c r="E62" s="519"/>
      <c r="F62" s="519"/>
      <c r="G62" s="519"/>
      <c r="H62" s="520"/>
    </row>
    <row r="63" spans="1:8" s="355" customFormat="1" ht="15" customHeight="1">
      <c r="A63" s="473"/>
      <c r="C63" s="354" t="s">
        <v>605</v>
      </c>
      <c r="D63" s="518" t="s">
        <v>606</v>
      </c>
      <c r="E63" s="519"/>
      <c r="F63" s="519"/>
      <c r="G63" s="519"/>
      <c r="H63" s="520"/>
    </row>
    <row r="64" spans="1:8" s="355" customFormat="1" ht="15" customHeight="1">
      <c r="A64" s="473"/>
      <c r="C64" s="354" t="s">
        <v>310</v>
      </c>
      <c r="D64" s="474" t="s">
        <v>607</v>
      </c>
      <c r="E64" s="475"/>
      <c r="F64" s="475"/>
      <c r="G64" s="475"/>
      <c r="H64" s="476"/>
    </row>
    <row r="65" spans="1:8" s="355" customFormat="1" ht="30" customHeight="1">
      <c r="A65" s="473"/>
      <c r="C65" s="354" t="s">
        <v>277</v>
      </c>
      <c r="D65" s="518" t="s">
        <v>608</v>
      </c>
      <c r="E65" s="519"/>
      <c r="F65" s="519"/>
      <c r="G65" s="519"/>
      <c r="H65" s="520"/>
    </row>
    <row r="66" spans="1:8" ht="15" customHeight="1">
      <c r="C66" s="353" t="s">
        <v>609</v>
      </c>
      <c r="D66" s="512" t="s">
        <v>610</v>
      </c>
      <c r="E66" s="513"/>
      <c r="F66" s="513"/>
      <c r="G66" s="513"/>
      <c r="H66" s="514"/>
    </row>
    <row r="67" spans="1:8" ht="15" customHeight="1">
      <c r="C67" s="353" t="s">
        <v>278</v>
      </c>
      <c r="D67" s="512" t="s">
        <v>611</v>
      </c>
      <c r="E67" s="513"/>
      <c r="F67" s="513"/>
      <c r="G67" s="513"/>
      <c r="H67" s="514"/>
    </row>
    <row r="68" spans="1:8" ht="15" customHeight="1">
      <c r="C68" s="353" t="s">
        <v>612</v>
      </c>
      <c r="D68" s="512" t="s">
        <v>613</v>
      </c>
      <c r="E68" s="513"/>
      <c r="F68" s="513"/>
      <c r="G68" s="513"/>
      <c r="H68" s="514"/>
    </row>
    <row r="69" spans="1:8" ht="15" customHeight="1">
      <c r="C69" s="353" t="s">
        <v>299</v>
      </c>
      <c r="D69" s="512" t="s">
        <v>614</v>
      </c>
      <c r="E69" s="513"/>
      <c r="F69" s="513"/>
      <c r="G69" s="513"/>
      <c r="H69" s="514"/>
    </row>
    <row r="70" spans="1:8" ht="30" customHeight="1">
      <c r="C70" s="353" t="s">
        <v>289</v>
      </c>
      <c r="D70" s="512" t="s">
        <v>615</v>
      </c>
      <c r="E70" s="513"/>
      <c r="F70" s="513"/>
      <c r="G70" s="513"/>
      <c r="H70" s="514"/>
    </row>
    <row r="71" spans="1:8" ht="15" customHeight="1">
      <c r="C71" s="353" t="s">
        <v>616</v>
      </c>
      <c r="D71" s="512" t="s">
        <v>617</v>
      </c>
      <c r="E71" s="513"/>
      <c r="F71" s="513"/>
      <c r="G71" s="513"/>
      <c r="H71" s="514"/>
    </row>
    <row r="72" spans="1:8" ht="30" customHeight="1">
      <c r="C72" s="353" t="s">
        <v>618</v>
      </c>
      <c r="D72" s="512" t="s">
        <v>619</v>
      </c>
      <c r="E72" s="513"/>
      <c r="F72" s="513"/>
      <c r="G72" s="513"/>
      <c r="H72" s="514"/>
    </row>
    <row r="73" spans="1:8" ht="15" customHeight="1">
      <c r="C73" s="353" t="s">
        <v>290</v>
      </c>
      <c r="D73" s="512" t="s">
        <v>620</v>
      </c>
      <c r="E73" s="513"/>
      <c r="F73" s="513"/>
      <c r="G73" s="513"/>
      <c r="H73" s="514"/>
    </row>
    <row r="74" spans="1:8" ht="15" customHeight="1">
      <c r="C74" s="353" t="s">
        <v>621</v>
      </c>
      <c r="D74" s="512" t="s">
        <v>549</v>
      </c>
      <c r="E74" s="513"/>
      <c r="F74" s="513"/>
      <c r="G74" s="513"/>
      <c r="H74" s="514"/>
    </row>
    <row r="75" spans="1:8" ht="12" customHeight="1"/>
  </sheetData>
  <mergeCells count="26">
    <mergeCell ref="D73:H73"/>
    <mergeCell ref="D74:H74"/>
    <mergeCell ref="D67:H67"/>
    <mergeCell ref="D68:H68"/>
    <mergeCell ref="D69:H69"/>
    <mergeCell ref="D70:H70"/>
    <mergeCell ref="D71:H71"/>
    <mergeCell ref="D72:H72"/>
    <mergeCell ref="D66:H66"/>
    <mergeCell ref="D53:H53"/>
    <mergeCell ref="D54:H54"/>
    <mergeCell ref="D55:H55"/>
    <mergeCell ref="D56:H56"/>
    <mergeCell ref="D58:H58"/>
    <mergeCell ref="D60:H60"/>
    <mergeCell ref="D61:H61"/>
    <mergeCell ref="D62:H62"/>
    <mergeCell ref="D63:H63"/>
    <mergeCell ref="D65:H65"/>
    <mergeCell ref="D57:H57"/>
    <mergeCell ref="D52:H52"/>
    <mergeCell ref="B2:H2"/>
    <mergeCell ref="B3:H3"/>
    <mergeCell ref="D49:H49"/>
    <mergeCell ref="D50:H50"/>
    <mergeCell ref="D51:H51"/>
  </mergeCells>
  <phoneticPr fontId="3"/>
  <pageMargins left="0.70866141732283472" right="0.70866141732283472" top="0.74803149606299213" bottom="0.74803149606299213" header="0.31496062992125984" footer="0.31496062992125984"/>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CD5-B69F-4802-BBA6-D15649A58BFF}">
  <sheetPr codeName="Sheet6">
    <pageSetUpPr fitToPage="1"/>
  </sheetPr>
  <dimension ref="A1:I34"/>
  <sheetViews>
    <sheetView showGridLines="0" view="pageBreakPreview" zoomScaleNormal="100" zoomScaleSheetLayoutView="100" workbookViewId="0"/>
  </sheetViews>
  <sheetFormatPr defaultRowHeight="13.5"/>
  <cols>
    <col min="1" max="1" width="1.75" style="294" customWidth="1"/>
    <col min="2" max="2" width="3.875" style="294" customWidth="1"/>
    <col min="3" max="3" width="10.75" style="294" customWidth="1"/>
    <col min="4" max="4" width="8.75" style="294" customWidth="1"/>
    <col min="5" max="5" width="30.75" style="294" customWidth="1"/>
    <col min="6" max="6" width="12.75" style="294" customWidth="1"/>
    <col min="7" max="7" width="20.75" style="294" customWidth="1"/>
    <col min="8" max="8" width="1.75" style="294" customWidth="1"/>
    <col min="9" max="9" width="5.75" style="294" customWidth="1"/>
    <col min="10" max="16384" width="9" style="294"/>
  </cols>
  <sheetData>
    <row r="1" spans="1:9" ht="4.9000000000000004" customHeight="1">
      <c r="B1" s="291"/>
      <c r="C1" s="291"/>
      <c r="D1" s="291"/>
      <c r="E1" s="291"/>
      <c r="F1" s="291"/>
      <c r="G1" s="291"/>
      <c r="H1" s="291"/>
    </row>
    <row r="2" spans="1:9" ht="28.15" customHeight="1">
      <c r="A2" s="478"/>
      <c r="B2" s="509" t="s">
        <v>434</v>
      </c>
      <c r="C2" s="509"/>
      <c r="D2" s="509"/>
      <c r="E2" s="509"/>
      <c r="F2" s="509"/>
      <c r="G2" s="509"/>
      <c r="H2" s="509"/>
      <c r="I2" s="478"/>
    </row>
    <row r="3" spans="1:9" ht="4.9000000000000004" customHeight="1">
      <c r="B3" s="291"/>
      <c r="C3" s="291"/>
      <c r="D3" s="291"/>
      <c r="E3" s="291"/>
      <c r="F3" s="291"/>
      <c r="G3" s="291"/>
      <c r="H3" s="291"/>
    </row>
    <row r="4" spans="1:9" ht="5.0999999999999996" customHeight="1">
      <c r="B4" s="292"/>
    </row>
    <row r="5" spans="1:9" ht="4.9000000000000004" customHeight="1">
      <c r="B5" s="292"/>
    </row>
    <row r="6" spans="1:9" ht="13.9" customHeight="1">
      <c r="B6" s="292" t="s">
        <v>435</v>
      </c>
    </row>
    <row r="7" spans="1:9" ht="4.9000000000000004" customHeight="1">
      <c r="B7" s="292"/>
    </row>
    <row r="8" spans="1:9" ht="13.9" customHeight="1">
      <c r="B8" s="295" t="s">
        <v>497</v>
      </c>
    </row>
    <row r="9" spans="1:9" ht="5.0999999999999996" customHeight="1">
      <c r="B9" s="292"/>
    </row>
    <row r="10" spans="1:9" ht="5.0999999999999996" customHeight="1">
      <c r="B10" s="296"/>
      <c r="C10" s="296"/>
      <c r="D10" s="296"/>
      <c r="E10" s="296"/>
      <c r="F10" s="296"/>
      <c r="G10" s="296"/>
    </row>
    <row r="11" spans="1:9" ht="5.0999999999999996" customHeight="1">
      <c r="B11" s="295"/>
    </row>
    <row r="12" spans="1:9" ht="5.0999999999999996" customHeight="1">
      <c r="B12" s="295"/>
    </row>
    <row r="13" spans="1:9" ht="5.0999999999999996" customHeight="1">
      <c r="B13" s="295"/>
    </row>
    <row r="14" spans="1:9" ht="5.0999999999999996" customHeight="1">
      <c r="B14" s="296"/>
      <c r="C14" s="296"/>
      <c r="D14" s="296"/>
      <c r="E14" s="296"/>
      <c r="F14" s="296"/>
      <c r="G14" s="296"/>
    </row>
    <row r="15" spans="1:9" ht="5.0999999999999996" customHeight="1">
      <c r="B15" s="296"/>
      <c r="C15" s="296"/>
      <c r="D15" s="296"/>
      <c r="E15" s="296"/>
      <c r="F15" s="296"/>
      <c r="G15" s="296"/>
    </row>
    <row r="16" spans="1:9" ht="5.0999999999999996" customHeight="1">
      <c r="B16" s="296"/>
      <c r="C16" s="296"/>
      <c r="D16" s="296"/>
      <c r="E16" s="296"/>
      <c r="F16" s="296"/>
      <c r="G16" s="296"/>
    </row>
    <row r="17" spans="1:7" ht="5.0999999999999996" customHeight="1">
      <c r="B17" s="295"/>
    </row>
    <row r="18" spans="1:7" ht="5.0999999999999996" customHeight="1" thickBot="1">
      <c r="B18" s="297"/>
    </row>
    <row r="19" spans="1:7" ht="15" thickTop="1">
      <c r="B19" s="521" t="s">
        <v>436</v>
      </c>
      <c r="C19" s="522"/>
      <c r="D19" s="523"/>
      <c r="E19" s="524"/>
      <c r="F19" s="524"/>
      <c r="G19" s="525"/>
    </row>
    <row r="20" spans="1:7" ht="19.899999999999999" customHeight="1">
      <c r="B20" s="526" t="s">
        <v>437</v>
      </c>
      <c r="C20" s="527"/>
      <c r="D20" s="532"/>
      <c r="E20" s="532"/>
      <c r="F20" s="532"/>
      <c r="G20" s="533"/>
    </row>
    <row r="21" spans="1:7" ht="19.899999999999999" customHeight="1">
      <c r="B21" s="528"/>
      <c r="C21" s="529"/>
      <c r="D21" s="534"/>
      <c r="E21" s="534"/>
      <c r="F21" s="534"/>
      <c r="G21" s="535"/>
    </row>
    <row r="22" spans="1:7" ht="19.899999999999999" customHeight="1">
      <c r="B22" s="528"/>
      <c r="C22" s="529"/>
      <c r="D22" s="534"/>
      <c r="E22" s="534"/>
      <c r="F22" s="534"/>
      <c r="G22" s="535"/>
    </row>
    <row r="23" spans="1:7" ht="19.899999999999999" customHeight="1" thickBot="1">
      <c r="B23" s="530"/>
      <c r="C23" s="531"/>
      <c r="D23" s="536"/>
      <c r="E23" s="536"/>
      <c r="F23" s="536"/>
      <c r="G23" s="537"/>
    </row>
    <row r="24" spans="1:7" ht="5.0999999999999996" customHeight="1" thickTop="1">
      <c r="B24" s="295"/>
    </row>
    <row r="25" spans="1:7" ht="5.0999999999999996" customHeight="1">
      <c r="B25" s="296"/>
      <c r="C25" s="296"/>
      <c r="D25" s="296"/>
      <c r="E25" s="296"/>
    </row>
    <row r="26" spans="1:7" ht="5.0999999999999996" customHeight="1">
      <c r="B26" s="296"/>
      <c r="C26" s="296"/>
      <c r="D26" s="296"/>
      <c r="E26" s="296"/>
    </row>
    <row r="27" spans="1:7" ht="5.0999999999999996" customHeight="1">
      <c r="B27" s="296"/>
      <c r="C27" s="296"/>
      <c r="D27" s="296"/>
      <c r="E27" s="296"/>
    </row>
    <row r="28" spans="1:7" ht="5.0999999999999996" customHeight="1">
      <c r="A28" s="298"/>
      <c r="B28" s="296"/>
      <c r="C28" s="296"/>
      <c r="D28" s="296"/>
      <c r="E28" s="296"/>
    </row>
    <row r="29" spans="1:7" ht="5.0999999999999996" customHeight="1">
      <c r="B29" s="295"/>
    </row>
    <row r="30" spans="1:7" ht="5.0999999999999996" customHeight="1">
      <c r="B30" s="295"/>
    </row>
    <row r="31" spans="1:7" ht="5.0999999999999996" customHeight="1">
      <c r="B31" s="296"/>
      <c r="C31" s="296"/>
      <c r="D31" s="296"/>
      <c r="E31" s="296"/>
    </row>
    <row r="32" spans="1:7" ht="5.0999999999999996" customHeight="1">
      <c r="B32" s="296"/>
      <c r="C32" s="296"/>
      <c r="D32" s="296"/>
      <c r="E32" s="296"/>
    </row>
    <row r="33" spans="2:2" ht="5.0999999999999996" customHeight="1">
      <c r="B33" s="295"/>
    </row>
    <row r="34" spans="2:2" ht="5.0999999999999996" customHeight="1"/>
  </sheetData>
  <mergeCells count="5">
    <mergeCell ref="B2:H2"/>
    <mergeCell ref="B19:C19"/>
    <mergeCell ref="D19:G19"/>
    <mergeCell ref="B20:C23"/>
    <mergeCell ref="D20:G23"/>
  </mergeCells>
  <phoneticPr fontId="3"/>
  <pageMargins left="0.7" right="0.7" top="0.75" bottom="0.75" header="0.3" footer="0.3"/>
  <pageSetup paperSize="9" scale="8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729AA-832D-4349-BA0B-99665ACD301E}">
  <sheetPr codeName="Sheet30"/>
  <dimension ref="A1:L64"/>
  <sheetViews>
    <sheetView view="pageBreakPreview" zoomScaleNormal="100" zoomScaleSheetLayoutView="100" workbookViewId="0"/>
  </sheetViews>
  <sheetFormatPr defaultRowHeight="13.5"/>
  <cols>
    <col min="1" max="1" width="0.5" style="313" customWidth="1"/>
    <col min="2" max="2" width="9" style="313" customWidth="1"/>
    <col min="3" max="3" width="17.75" style="313" customWidth="1"/>
    <col min="4" max="11" width="11.625" style="313" customWidth="1"/>
    <col min="12" max="16384" width="9" style="313"/>
  </cols>
  <sheetData>
    <row r="1" spans="1:12" ht="5.0999999999999996" customHeight="1"/>
    <row r="2" spans="1:12" ht="21">
      <c r="A2" s="480"/>
      <c r="B2" s="543" t="s">
        <v>62</v>
      </c>
      <c r="C2" s="543"/>
      <c r="D2" s="543"/>
      <c r="E2" s="543"/>
      <c r="F2" s="543"/>
      <c r="G2" s="543"/>
      <c r="H2" s="543"/>
      <c r="I2" s="543"/>
      <c r="J2" s="543"/>
      <c r="K2" s="543"/>
      <c r="L2" s="543"/>
    </row>
    <row r="3" spans="1:12" ht="5.0999999999999996" customHeight="1">
      <c r="B3" s="359"/>
      <c r="C3" s="359"/>
      <c r="D3" s="359"/>
      <c r="E3" s="359"/>
      <c r="F3" s="359"/>
      <c r="G3" s="359"/>
      <c r="H3" s="359"/>
      <c r="I3" s="359"/>
      <c r="J3" s="359"/>
      <c r="K3" s="359"/>
      <c r="L3" s="359"/>
    </row>
    <row r="4" spans="1:12" ht="14.25">
      <c r="B4" s="292" t="s">
        <v>690</v>
      </c>
    </row>
    <row r="5" spans="1:12" ht="5.0999999999999996" customHeight="1">
      <c r="B5" s="313" t="s">
        <v>493</v>
      </c>
    </row>
    <row r="6" spans="1:12" ht="14.25">
      <c r="B6" s="292" t="s">
        <v>435</v>
      </c>
    </row>
    <row r="7" spans="1:12" ht="5.0999999999999996" customHeight="1"/>
    <row r="8" spans="1:12" ht="5.0999999999999996" customHeight="1"/>
    <row r="9" spans="1:12" ht="5.0999999999999996" customHeight="1"/>
    <row r="10" spans="1:12" ht="5.0999999999999996" customHeight="1"/>
    <row r="12" spans="1:12" ht="15" thickBot="1">
      <c r="C12" s="665" t="s">
        <v>494</v>
      </c>
    </row>
    <row r="13" spans="1:12" ht="27.75" thickBot="1">
      <c r="C13" s="371" t="s">
        <v>492</v>
      </c>
      <c r="D13" s="372"/>
    </row>
    <row r="14" spans="1:12">
      <c r="C14" s="313" t="str">
        <f>"※　入力しない場合、消費転換率は"&amp;ROUND(各種係数!Y17*100,1)&amp;"％となります。"</f>
        <v>※　入力しない場合、消費転換率は53.5％となります。</v>
      </c>
    </row>
    <row r="15" spans="1:12" ht="5.0999999999999996" customHeight="1"/>
    <row r="16" spans="1:12" ht="5.0999999999999996" customHeight="1">
      <c r="E16" s="302"/>
    </row>
    <row r="17" spans="3:5" ht="5.0999999999999996" customHeight="1"/>
    <row r="18" spans="3:5" ht="5.0999999999999996" customHeight="1"/>
    <row r="19" spans="3:5" ht="15" thickBot="1">
      <c r="C19" s="665" t="s">
        <v>495</v>
      </c>
    </row>
    <row r="20" spans="3:5">
      <c r="D20" s="303" t="s">
        <v>0</v>
      </c>
      <c r="E20" s="304" t="s">
        <v>1</v>
      </c>
    </row>
    <row r="21" spans="3:5" ht="14.25" thickBot="1">
      <c r="D21" s="305" t="s">
        <v>2</v>
      </c>
      <c r="E21" s="306" t="s">
        <v>2</v>
      </c>
    </row>
    <row r="22" spans="3:5" ht="19.149999999999999" customHeight="1" thickBot="1">
      <c r="C22" s="307" t="s">
        <v>3</v>
      </c>
      <c r="D22" s="324"/>
      <c r="E22" s="325"/>
    </row>
    <row r="23" spans="3:5" ht="5.0999999999999996" customHeight="1"/>
    <row r="24" spans="3:5" ht="5.0999999999999996" customHeight="1"/>
    <row r="25" spans="3:5" ht="5.0999999999999996" customHeight="1"/>
    <row r="26" spans="3:5" ht="5.0999999999999996" customHeight="1"/>
    <row r="27" spans="3:5" ht="14.25">
      <c r="C27" s="665" t="s">
        <v>496</v>
      </c>
    </row>
    <row r="28" spans="3:5">
      <c r="C28" s="314"/>
      <c r="D28" s="541" t="s">
        <v>4</v>
      </c>
      <c r="E28" s="542"/>
    </row>
    <row r="29" spans="3:5">
      <c r="C29" s="315"/>
      <c r="D29" s="308" t="s">
        <v>0</v>
      </c>
      <c r="E29" s="309" t="s">
        <v>1</v>
      </c>
    </row>
    <row r="30" spans="3:5">
      <c r="C30" s="315"/>
      <c r="D30" s="308" t="s">
        <v>5</v>
      </c>
      <c r="E30" s="309" t="s">
        <v>5</v>
      </c>
    </row>
    <row r="31" spans="3:5">
      <c r="C31" s="310" t="s">
        <v>6</v>
      </c>
      <c r="D31" s="318"/>
      <c r="E31" s="319"/>
    </row>
    <row r="32" spans="3:5">
      <c r="C32" s="308" t="s">
        <v>7</v>
      </c>
      <c r="D32" s="320"/>
      <c r="E32" s="321"/>
    </row>
    <row r="33" spans="3:9">
      <c r="C33" s="308" t="s">
        <v>8</v>
      </c>
      <c r="D33" s="320"/>
      <c r="E33" s="321"/>
    </row>
    <row r="34" spans="3:9">
      <c r="C34" s="308" t="s">
        <v>9</v>
      </c>
      <c r="D34" s="320"/>
      <c r="E34" s="321"/>
    </row>
    <row r="35" spans="3:9">
      <c r="C35" s="308" t="s">
        <v>10</v>
      </c>
      <c r="D35" s="320"/>
      <c r="E35" s="321"/>
    </row>
    <row r="36" spans="3:9">
      <c r="C36" s="311" t="s">
        <v>11</v>
      </c>
      <c r="D36" s="322"/>
      <c r="E36" s="323"/>
    </row>
    <row r="37" spans="3:9">
      <c r="C37" s="311" t="s">
        <v>12</v>
      </c>
      <c r="D37" s="316">
        <f>SUM(D31:D36)</f>
        <v>0</v>
      </c>
      <c r="E37" s="317">
        <f>SUM(E31:E36)</f>
        <v>0</v>
      </c>
    </row>
    <row r="39" spans="3:9" ht="14.25">
      <c r="C39" s="665" t="s">
        <v>13</v>
      </c>
      <c r="G39" s="666" t="s">
        <v>688</v>
      </c>
    </row>
    <row r="40" spans="3:9">
      <c r="C40" s="314"/>
      <c r="D40" s="541" t="s">
        <v>4</v>
      </c>
      <c r="E40" s="542"/>
      <c r="G40" s="673"/>
      <c r="H40" s="674" t="s">
        <v>4</v>
      </c>
      <c r="I40" s="675"/>
    </row>
    <row r="41" spans="3:9">
      <c r="C41" s="315"/>
      <c r="D41" s="308" t="s">
        <v>0</v>
      </c>
      <c r="E41" s="309" t="s">
        <v>1</v>
      </c>
      <c r="G41" s="676"/>
      <c r="H41" s="677" t="s">
        <v>0</v>
      </c>
      <c r="I41" s="678" t="s">
        <v>1</v>
      </c>
    </row>
    <row r="42" spans="3:9">
      <c r="C42" s="315"/>
      <c r="D42" s="308" t="s">
        <v>5</v>
      </c>
      <c r="E42" s="309" t="s">
        <v>5</v>
      </c>
      <c r="G42" s="676"/>
      <c r="H42" s="677" t="s">
        <v>5</v>
      </c>
      <c r="I42" s="678" t="s">
        <v>5</v>
      </c>
    </row>
    <row r="43" spans="3:9">
      <c r="C43" s="310" t="s">
        <v>6</v>
      </c>
      <c r="D43" s="373">
        <f>計算準備①!I58</f>
        <v>23455.148548893834</v>
      </c>
      <c r="E43" s="374">
        <f>計算準備①!J58</f>
        <v>7353.2047325763351</v>
      </c>
      <c r="G43" s="679" t="s">
        <v>6</v>
      </c>
      <c r="H43" s="667">
        <v>1473</v>
      </c>
      <c r="I43" s="668">
        <v>576</v>
      </c>
    </row>
    <row r="44" spans="3:9">
      <c r="C44" s="308" t="s">
        <v>7</v>
      </c>
      <c r="D44" s="375">
        <f>計算準備①!I59</f>
        <v>16953.266935519048</v>
      </c>
      <c r="E44" s="376">
        <f>計算準備①!J59</f>
        <v>0</v>
      </c>
      <c r="G44" s="677" t="s">
        <v>7</v>
      </c>
      <c r="H44" s="669">
        <v>18423</v>
      </c>
      <c r="I44" s="670">
        <v>0</v>
      </c>
    </row>
    <row r="45" spans="3:9">
      <c r="C45" s="308" t="s">
        <v>8</v>
      </c>
      <c r="D45" s="375">
        <f>計算準備①!I60</f>
        <v>9105.2802480993396</v>
      </c>
      <c r="E45" s="376">
        <f>計算準備①!J60</f>
        <v>2730.3363869973068</v>
      </c>
      <c r="G45" s="677" t="s">
        <v>8</v>
      </c>
      <c r="H45" s="669">
        <v>5455</v>
      </c>
      <c r="I45" s="670">
        <v>1832</v>
      </c>
    </row>
    <row r="46" spans="3:9">
      <c r="C46" s="308" t="s">
        <v>9</v>
      </c>
      <c r="D46" s="375">
        <f>計算準備①!I61</f>
        <v>7914.8480966799589</v>
      </c>
      <c r="E46" s="376">
        <f>計算準備①!J61</f>
        <v>3765.5292196390792</v>
      </c>
      <c r="G46" s="677" t="s">
        <v>9</v>
      </c>
      <c r="H46" s="669">
        <v>3867</v>
      </c>
      <c r="I46" s="670">
        <v>1504</v>
      </c>
    </row>
    <row r="47" spans="3:9">
      <c r="C47" s="308" t="s">
        <v>10</v>
      </c>
      <c r="D47" s="375">
        <f>計算準備①!I62</f>
        <v>3450.7487347352767</v>
      </c>
      <c r="E47" s="376">
        <f>計算準備①!J62</f>
        <v>2128.6400731909216</v>
      </c>
      <c r="G47" s="677" t="s">
        <v>10</v>
      </c>
      <c r="H47" s="669">
        <v>789</v>
      </c>
      <c r="I47" s="670">
        <v>778</v>
      </c>
    </row>
    <row r="48" spans="3:9">
      <c r="C48" s="311" t="s">
        <v>11</v>
      </c>
      <c r="D48" s="377">
        <f>計算準備①!I63</f>
        <v>724.3501707930709</v>
      </c>
      <c r="E48" s="378">
        <f>計算準備①!J63</f>
        <v>330.99967526965793</v>
      </c>
      <c r="G48" s="680" t="s">
        <v>11</v>
      </c>
      <c r="H48" s="671">
        <v>140</v>
      </c>
      <c r="I48" s="672">
        <v>86</v>
      </c>
    </row>
    <row r="49" spans="3:9">
      <c r="C49" s="311" t="s">
        <v>12</v>
      </c>
      <c r="D49" s="379">
        <f>SUM(D43:D48)</f>
        <v>61603.642734720532</v>
      </c>
      <c r="E49" s="380">
        <f>SUM(E43:E48)</f>
        <v>16308.710087673302</v>
      </c>
      <c r="G49" s="680" t="s">
        <v>12</v>
      </c>
      <c r="H49" s="316">
        <f>SUM(H43:H48)</f>
        <v>30147</v>
      </c>
      <c r="I49" s="317">
        <f>SUM(I43:I48)</f>
        <v>4776</v>
      </c>
    </row>
    <row r="50" spans="3:9">
      <c r="C50" s="663" t="s">
        <v>631</v>
      </c>
      <c r="D50" s="663"/>
      <c r="E50" s="663"/>
      <c r="G50" s="663" t="s">
        <v>689</v>
      </c>
      <c r="H50" s="663"/>
      <c r="I50" s="663"/>
    </row>
    <row r="51" spans="3:9">
      <c r="C51" s="664"/>
      <c r="D51" s="664"/>
      <c r="E51" s="664"/>
      <c r="G51" s="664"/>
      <c r="H51" s="664"/>
      <c r="I51" s="664"/>
    </row>
    <row r="53" spans="3:9">
      <c r="C53" s="312" t="s">
        <v>14</v>
      </c>
    </row>
    <row r="54" spans="3:9">
      <c r="C54" s="381"/>
      <c r="D54" s="538" t="s">
        <v>4</v>
      </c>
      <c r="E54" s="539"/>
      <c r="F54" s="538" t="s">
        <v>15</v>
      </c>
      <c r="G54" s="540"/>
      <c r="H54" s="539"/>
    </row>
    <row r="55" spans="3:9">
      <c r="C55" s="382"/>
      <c r="D55" s="383" t="s">
        <v>0</v>
      </c>
      <c r="E55" s="384" t="s">
        <v>1</v>
      </c>
      <c r="F55" s="385" t="s">
        <v>0</v>
      </c>
      <c r="G55" s="385" t="s">
        <v>1</v>
      </c>
      <c r="H55" s="386" t="s">
        <v>12</v>
      </c>
    </row>
    <row r="56" spans="3:9">
      <c r="C56" s="382"/>
      <c r="D56" s="383" t="s">
        <v>5</v>
      </c>
      <c r="E56" s="384" t="s">
        <v>5</v>
      </c>
      <c r="F56" s="385" t="s">
        <v>16</v>
      </c>
      <c r="G56" s="385" t="s">
        <v>16</v>
      </c>
      <c r="H56" s="387" t="s">
        <v>16</v>
      </c>
    </row>
    <row r="57" spans="3:9">
      <c r="C57" s="388" t="s">
        <v>6</v>
      </c>
      <c r="D57" s="389">
        <f>IF(D31&lt;&gt;"",D31,D43)</f>
        <v>23455.148548893834</v>
      </c>
      <c r="E57" s="390">
        <f>IF(E31&lt;&gt;"",E31,E43)</f>
        <v>7353.2047325763351</v>
      </c>
      <c r="F57" s="391">
        <f t="shared" ref="F57:F62" si="0">D57*$D$22/1000000</f>
        <v>0</v>
      </c>
      <c r="G57" s="391">
        <f t="shared" ref="G57:G62" si="1">E57*$E$22/1000000</f>
        <v>0</v>
      </c>
      <c r="H57" s="392">
        <f t="shared" ref="H57:H63" si="2">SUM(F57:G57)</f>
        <v>0</v>
      </c>
    </row>
    <row r="58" spans="3:9">
      <c r="C58" s="383" t="s">
        <v>7</v>
      </c>
      <c r="D58" s="393">
        <f>IF(D32&lt;&gt;"",D32,D44)</f>
        <v>16953.266935519048</v>
      </c>
      <c r="E58" s="394">
        <f>IF(E32&lt;&gt;"",E32,E44)</f>
        <v>0</v>
      </c>
      <c r="F58" s="395">
        <f t="shared" si="0"/>
        <v>0</v>
      </c>
      <c r="G58" s="395">
        <f t="shared" si="1"/>
        <v>0</v>
      </c>
      <c r="H58" s="396">
        <f t="shared" si="2"/>
        <v>0</v>
      </c>
    </row>
    <row r="59" spans="3:9">
      <c r="C59" s="383" t="s">
        <v>8</v>
      </c>
      <c r="D59" s="393">
        <f>IF(D33&lt;&gt;"",D33,D45)</f>
        <v>9105.2802480993396</v>
      </c>
      <c r="E59" s="394">
        <f>IF(E33&lt;&gt;"",E33,E45)</f>
        <v>2730.3363869973068</v>
      </c>
      <c r="F59" s="395">
        <f t="shared" si="0"/>
        <v>0</v>
      </c>
      <c r="G59" s="395">
        <f t="shared" si="1"/>
        <v>0</v>
      </c>
      <c r="H59" s="396">
        <f t="shared" si="2"/>
        <v>0</v>
      </c>
    </row>
    <row r="60" spans="3:9">
      <c r="C60" s="383" t="s">
        <v>9</v>
      </c>
      <c r="D60" s="393">
        <f>IF(D34&lt;&gt;"",D34,D46)</f>
        <v>7914.8480966799589</v>
      </c>
      <c r="E60" s="394">
        <f>IF(E34&lt;&gt;"",E34,E46)</f>
        <v>3765.5292196390792</v>
      </c>
      <c r="F60" s="395">
        <f t="shared" si="0"/>
        <v>0</v>
      </c>
      <c r="G60" s="395">
        <f t="shared" si="1"/>
        <v>0</v>
      </c>
      <c r="H60" s="396">
        <f t="shared" si="2"/>
        <v>0</v>
      </c>
    </row>
    <row r="61" spans="3:9">
      <c r="C61" s="383" t="s">
        <v>10</v>
      </c>
      <c r="D61" s="393">
        <f>IF(D35&lt;&gt;"",D35,D47)</f>
        <v>3450.7487347352767</v>
      </c>
      <c r="E61" s="394">
        <f>IF(E35&lt;&gt;"",E35,E47)</f>
        <v>2128.6400731909216</v>
      </c>
      <c r="F61" s="395">
        <f t="shared" si="0"/>
        <v>0</v>
      </c>
      <c r="G61" s="395">
        <f t="shared" si="1"/>
        <v>0</v>
      </c>
      <c r="H61" s="396">
        <f t="shared" si="2"/>
        <v>0</v>
      </c>
    </row>
    <row r="62" spans="3:9">
      <c r="C62" s="397" t="s">
        <v>11</v>
      </c>
      <c r="D62" s="379">
        <f>IF(D36&lt;&gt;"",D36,D48)</f>
        <v>724.3501707930709</v>
      </c>
      <c r="E62" s="380">
        <f>IF(E36&lt;&gt;"",E36,E48)</f>
        <v>330.99967526965793</v>
      </c>
      <c r="F62" s="398">
        <f t="shared" si="0"/>
        <v>0</v>
      </c>
      <c r="G62" s="398">
        <f t="shared" si="1"/>
        <v>0</v>
      </c>
      <c r="H62" s="399">
        <f t="shared" si="2"/>
        <v>0</v>
      </c>
    </row>
    <row r="63" spans="3:9">
      <c r="C63" s="397" t="s">
        <v>12</v>
      </c>
      <c r="D63" s="379">
        <f>SUM(D57:D62)</f>
        <v>61603.642734720532</v>
      </c>
      <c r="E63" s="380">
        <f>SUM(E57:E62)</f>
        <v>16308.710087673302</v>
      </c>
      <c r="F63" s="398">
        <f>SUM(F57:F62)</f>
        <v>0</v>
      </c>
      <c r="G63" s="398">
        <f>SUM(G57:G62)</f>
        <v>0</v>
      </c>
      <c r="H63" s="399">
        <f t="shared" si="2"/>
        <v>0</v>
      </c>
    </row>
    <row r="64" spans="3:9">
      <c r="C64" s="312" t="s">
        <v>632</v>
      </c>
    </row>
  </sheetData>
  <mergeCells count="8">
    <mergeCell ref="D54:E54"/>
    <mergeCell ref="F54:H54"/>
    <mergeCell ref="D40:E40"/>
    <mergeCell ref="D28:E28"/>
    <mergeCell ref="B2:L2"/>
    <mergeCell ref="H40:I40"/>
    <mergeCell ref="C50:E51"/>
    <mergeCell ref="G50:I51"/>
  </mergeCells>
  <phoneticPr fontId="3"/>
  <pageMargins left="0.75" right="0.75" top="1" bottom="1" header="0.51200000000000001" footer="0.51200000000000001"/>
  <pageSetup paperSize="9" scale="65"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9D02A-BB98-4747-B32F-A88A31533F36}">
  <sheetPr codeName="Sheet9"/>
  <dimension ref="A1:L73"/>
  <sheetViews>
    <sheetView showGridLines="0" view="pageBreakPreview" zoomScaleNormal="100" zoomScaleSheetLayoutView="100" workbookViewId="0"/>
  </sheetViews>
  <sheetFormatPr defaultColWidth="8.875" defaultRowHeight="12"/>
  <cols>
    <col min="1" max="1" width="0.5" style="5" customWidth="1"/>
    <col min="2" max="2" width="3.375" style="5" customWidth="1"/>
    <col min="3" max="3" width="2.75" style="5" customWidth="1"/>
    <col min="4" max="4" width="3.5" style="5" customWidth="1"/>
    <col min="5" max="5" width="21.5" style="5" customWidth="1"/>
    <col min="6" max="8" width="12.75" style="5" customWidth="1"/>
    <col min="9" max="10" width="11.75" style="5" customWidth="1"/>
    <col min="11" max="11" width="2.75" style="5" customWidth="1"/>
    <col min="12" max="12" width="1.75" style="5" customWidth="1"/>
    <col min="13" max="16384" width="8.875" style="5"/>
  </cols>
  <sheetData>
    <row r="1" spans="1:12" s="4" customFormat="1" ht="3" customHeight="1"/>
    <row r="2" spans="1:12" s="4" customFormat="1" ht="15" customHeight="1">
      <c r="A2" s="481"/>
      <c r="B2" s="481"/>
      <c r="C2" s="551" t="str">
        <f>はじめに!B2&amp;"による
経済波及効果分析結果（統合中分類）"</f>
        <v>令和2（2020）年神奈川県産業連関表による
経済波及効果分析結果（統合中分類）</v>
      </c>
      <c r="D2" s="551"/>
      <c r="E2" s="551"/>
      <c r="F2" s="551"/>
      <c r="G2" s="551"/>
      <c r="H2" s="551"/>
      <c r="I2" s="551"/>
      <c r="J2" s="551"/>
      <c r="K2" s="481"/>
      <c r="L2" s="481"/>
    </row>
    <row r="3" spans="1:12" s="4" customFormat="1" ht="15" customHeight="1">
      <c r="A3" s="481"/>
      <c r="B3" s="481"/>
      <c r="C3" s="551"/>
      <c r="D3" s="551"/>
      <c r="E3" s="551"/>
      <c r="F3" s="551"/>
      <c r="G3" s="551"/>
      <c r="H3" s="551"/>
      <c r="I3" s="551"/>
      <c r="J3" s="551"/>
      <c r="K3" s="481"/>
      <c r="L3" s="481"/>
    </row>
    <row r="4" spans="1:12" ht="4.9000000000000004" customHeight="1">
      <c r="J4" s="552"/>
      <c r="K4" s="552"/>
    </row>
    <row r="5" spans="1:12" ht="15" customHeight="1">
      <c r="C5" s="6" t="s">
        <v>270</v>
      </c>
      <c r="J5" s="552"/>
      <c r="K5" s="552"/>
    </row>
    <row r="6" spans="1:12" s="4" customFormat="1" ht="1.1499999999999999" customHeight="1" thickBot="1"/>
    <row r="7" spans="1:12" ht="12" customHeight="1">
      <c r="D7" s="553" t="str">
        <f>IF(基本設定!D19="","",基本設定!D19)</f>
        <v/>
      </c>
      <c r="E7" s="554"/>
      <c r="F7" s="554"/>
      <c r="G7" s="554"/>
      <c r="H7" s="554"/>
      <c r="I7" s="554"/>
      <c r="J7" s="555"/>
    </row>
    <row r="8" spans="1:12" ht="12" customHeight="1" thickBot="1">
      <c r="D8" s="556"/>
      <c r="E8" s="557"/>
      <c r="F8" s="557"/>
      <c r="G8" s="557"/>
      <c r="H8" s="557"/>
      <c r="I8" s="557"/>
      <c r="J8" s="558"/>
    </row>
    <row r="9" spans="1:12" ht="3" customHeight="1"/>
    <row r="10" spans="1:12" ht="15" customHeight="1">
      <c r="C10" s="6" t="s">
        <v>271</v>
      </c>
    </row>
    <row r="11" spans="1:12" s="4" customFormat="1" ht="1.1499999999999999" customHeight="1" thickBot="1"/>
    <row r="12" spans="1:12" ht="15" customHeight="1">
      <c r="D12" s="559" t="str">
        <f>IF(基本設定!D20="","",基本設定!D20)</f>
        <v/>
      </c>
      <c r="E12" s="560"/>
      <c r="F12" s="560"/>
      <c r="G12" s="560"/>
      <c r="H12" s="560"/>
      <c r="I12" s="560"/>
      <c r="J12" s="561"/>
    </row>
    <row r="13" spans="1:12" ht="15" customHeight="1">
      <c r="D13" s="562"/>
      <c r="E13" s="563"/>
      <c r="F13" s="563"/>
      <c r="G13" s="563"/>
      <c r="H13" s="563"/>
      <c r="I13" s="563"/>
      <c r="J13" s="564"/>
    </row>
    <row r="14" spans="1:12" ht="15" customHeight="1">
      <c r="D14" s="562"/>
      <c r="E14" s="563"/>
      <c r="F14" s="563"/>
      <c r="G14" s="563"/>
      <c r="H14" s="563"/>
      <c r="I14" s="563"/>
      <c r="J14" s="564"/>
    </row>
    <row r="15" spans="1:12" ht="15" customHeight="1" thickBot="1">
      <c r="D15" s="565"/>
      <c r="E15" s="566"/>
      <c r="F15" s="566"/>
      <c r="G15" s="566"/>
      <c r="H15" s="566"/>
      <c r="I15" s="566"/>
      <c r="J15" s="567"/>
    </row>
    <row r="16" spans="1:12" ht="3" customHeight="1"/>
    <row r="17" spans="3:10" ht="15" customHeight="1">
      <c r="C17" s="6" t="s">
        <v>539</v>
      </c>
      <c r="H17" s="7" t="s">
        <v>17</v>
      </c>
      <c r="J17" s="5" t="s">
        <v>273</v>
      </c>
    </row>
    <row r="18" spans="3:10" s="4" customFormat="1" ht="1.1499999999999999" customHeight="1" thickBot="1"/>
    <row r="19" spans="3:10" ht="15" customHeight="1">
      <c r="D19" s="568" t="s">
        <v>272</v>
      </c>
      <c r="E19" s="568"/>
      <c r="F19" s="568"/>
      <c r="G19" s="568"/>
      <c r="H19" s="488">
        <f>計算!M114</f>
        <v>0</v>
      </c>
      <c r="J19" s="9">
        <f>各種係数!Y18</f>
        <v>0.53454449513302649</v>
      </c>
    </row>
    <row r="20" spans="3:10" ht="12" customHeight="1">
      <c r="D20" s="489"/>
      <c r="E20" s="544" t="s">
        <v>274</v>
      </c>
      <c r="F20" s="545"/>
      <c r="G20" s="545"/>
      <c r="H20" s="8">
        <f>計算!O114</f>
        <v>0</v>
      </c>
    </row>
    <row r="21" spans="3:10" ht="12" customHeight="1" thickBot="1">
      <c r="D21" s="490"/>
      <c r="E21" s="546" t="s">
        <v>275</v>
      </c>
      <c r="F21" s="547"/>
      <c r="G21" s="547"/>
      <c r="H21" s="10">
        <f>H19-H20</f>
        <v>0</v>
      </c>
      <c r="J21" s="11"/>
    </row>
    <row r="22" spans="3:10" ht="3" customHeight="1">
      <c r="E22" s="12"/>
      <c r="F22" s="12"/>
      <c r="G22" s="12"/>
      <c r="H22" s="13"/>
    </row>
    <row r="23" spans="3:10" ht="15" customHeight="1">
      <c r="C23" s="6" t="s">
        <v>276</v>
      </c>
      <c r="J23" s="7" t="s">
        <v>537</v>
      </c>
    </row>
    <row r="24" spans="3:10" s="4" customFormat="1" ht="1.1499999999999999" customHeight="1" thickBot="1"/>
    <row r="25" spans="3:10" ht="15" customHeight="1">
      <c r="D25" s="14"/>
      <c r="E25" s="14"/>
      <c r="F25" s="15" t="s">
        <v>277</v>
      </c>
      <c r="G25" s="14"/>
      <c r="H25" s="14"/>
      <c r="I25" s="15" t="s">
        <v>278</v>
      </c>
      <c r="J25" s="14"/>
    </row>
    <row r="26" spans="3:10" ht="15" customHeight="1">
      <c r="F26" s="16"/>
      <c r="G26" s="17" t="s">
        <v>279</v>
      </c>
      <c r="H26" s="18"/>
      <c r="I26" s="16"/>
      <c r="J26" s="548" t="s">
        <v>280</v>
      </c>
    </row>
    <row r="27" spans="3:10" ht="28.15" customHeight="1">
      <c r="D27" s="19"/>
      <c r="E27" s="19"/>
      <c r="F27" s="20"/>
      <c r="G27" s="20"/>
      <c r="H27" s="21" t="s">
        <v>281</v>
      </c>
      <c r="I27" s="20"/>
      <c r="J27" s="549"/>
    </row>
    <row r="28" spans="3:10" ht="15" customHeight="1">
      <c r="D28" s="491" t="s">
        <v>282</v>
      </c>
      <c r="E28" s="492"/>
      <c r="F28" s="493">
        <f>SUM(F29:F31)</f>
        <v>0</v>
      </c>
      <c r="G28" s="494">
        <f>SUM(G29:G31)</f>
        <v>0</v>
      </c>
      <c r="H28" s="494">
        <f>SUM(H29:H31)</f>
        <v>0</v>
      </c>
      <c r="I28" s="494">
        <f>SUM(I29:I31)</f>
        <v>0</v>
      </c>
      <c r="J28" s="494">
        <f>SUM(J29:J31)</f>
        <v>0</v>
      </c>
    </row>
    <row r="29" spans="3:10" ht="12" customHeight="1">
      <c r="D29" s="489"/>
      <c r="E29" s="22" t="s">
        <v>30</v>
      </c>
      <c r="F29" s="23">
        <f>計算!O114</f>
        <v>0</v>
      </c>
      <c r="G29" s="23">
        <f>計算!Q114</f>
        <v>0</v>
      </c>
      <c r="H29" s="23">
        <f>計算!S114</f>
        <v>0</v>
      </c>
      <c r="I29" s="23">
        <f>計算!T114</f>
        <v>0</v>
      </c>
      <c r="J29" s="23">
        <f>計算!U114</f>
        <v>0</v>
      </c>
    </row>
    <row r="30" spans="3:10" ht="12" customHeight="1">
      <c r="D30" s="489"/>
      <c r="E30" s="24" t="s">
        <v>552</v>
      </c>
      <c r="F30" s="25">
        <f>計算!W114</f>
        <v>0</v>
      </c>
      <c r="G30" s="25">
        <f>計算!Y114</f>
        <v>0</v>
      </c>
      <c r="H30" s="25">
        <f>計算!AA114</f>
        <v>0</v>
      </c>
      <c r="I30" s="25">
        <f>計算!AB114</f>
        <v>0</v>
      </c>
      <c r="J30" s="25">
        <f>計算!AC114</f>
        <v>0</v>
      </c>
    </row>
    <row r="31" spans="3:10" ht="12" customHeight="1" thickBot="1">
      <c r="D31" s="490"/>
      <c r="E31" s="26" t="s">
        <v>554</v>
      </c>
      <c r="F31" s="27">
        <f>計算!AG114</f>
        <v>0</v>
      </c>
      <c r="G31" s="27">
        <f>計算!AI114</f>
        <v>0</v>
      </c>
      <c r="H31" s="27">
        <f>計算!AK114</f>
        <v>0</v>
      </c>
      <c r="I31" s="27">
        <f>計算!AL114</f>
        <v>0</v>
      </c>
      <c r="J31" s="27">
        <f>計算!AM114</f>
        <v>0</v>
      </c>
    </row>
    <row r="32" spans="3:10" ht="12" customHeight="1">
      <c r="E32" s="14" t="s">
        <v>283</v>
      </c>
      <c r="F32" s="28"/>
      <c r="H32" s="29">
        <f>IF(H19=0,0,F28/H19)</f>
        <v>0</v>
      </c>
      <c r="I32" s="28" t="s">
        <v>284</v>
      </c>
      <c r="J32" s="13"/>
    </row>
    <row r="33" spans="3:10" ht="12" customHeight="1">
      <c r="E33" s="5" t="s">
        <v>285</v>
      </c>
      <c r="F33" s="13"/>
      <c r="H33" s="30">
        <f>IF(H20=0,0,F28/H20)</f>
        <v>0</v>
      </c>
      <c r="I33" s="13" t="s">
        <v>284</v>
      </c>
      <c r="J33" s="13"/>
    </row>
    <row r="34" spans="3:10" ht="3" customHeight="1"/>
    <row r="35" spans="3:10" ht="15" customHeight="1">
      <c r="C35" s="6" t="s">
        <v>286</v>
      </c>
      <c r="I35" s="7" t="s">
        <v>17</v>
      </c>
    </row>
    <row r="36" spans="3:10" s="4" customFormat="1" ht="1.1499999999999999" customHeight="1" thickBot="1"/>
    <row r="37" spans="3:10" ht="15" customHeight="1">
      <c r="D37" s="31" t="s">
        <v>287</v>
      </c>
      <c r="E37" s="31" t="s">
        <v>288</v>
      </c>
      <c r="F37" s="32" t="s">
        <v>289</v>
      </c>
      <c r="G37" s="33" t="s">
        <v>553</v>
      </c>
      <c r="H37" s="34" t="s">
        <v>555</v>
      </c>
      <c r="I37" s="35" t="s">
        <v>290</v>
      </c>
    </row>
    <row r="38" spans="3:10" ht="12" customHeight="1">
      <c r="D38" s="36" t="str">
        <f>IF($F$28=0,"",計算!BC6)</f>
        <v/>
      </c>
      <c r="E38" s="37" t="str">
        <f>IF($F$28=0,"",計算!BD6)</f>
        <v/>
      </c>
      <c r="F38" s="38" t="str">
        <f>IF($F$28=0,"",計算!BE6)</f>
        <v/>
      </c>
      <c r="G38" s="39" t="str">
        <f>IF($F$28=0,"",計算!BF6)</f>
        <v/>
      </c>
      <c r="H38" s="40" t="str">
        <f>IF($F$28=0,"",計算!BG6)</f>
        <v/>
      </c>
      <c r="I38" s="41" t="str">
        <f>IF($F$28=0,"",計算!BH6)</f>
        <v/>
      </c>
    </row>
    <row r="39" spans="3:10" ht="12" customHeight="1">
      <c r="D39" s="36" t="str">
        <f>IF($F$28=0,"",計算!BC7)</f>
        <v/>
      </c>
      <c r="E39" s="37" t="str">
        <f>IF($F$28=0,"",計算!BD7)</f>
        <v/>
      </c>
      <c r="F39" s="38" t="str">
        <f>IF($F$28=0,"",計算!BE7)</f>
        <v/>
      </c>
      <c r="G39" s="39" t="str">
        <f>IF($F$28=0,"",計算!BF7)</f>
        <v/>
      </c>
      <c r="H39" s="40" t="str">
        <f>IF($F$28=0,"",計算!BG7)</f>
        <v/>
      </c>
      <c r="I39" s="41" t="str">
        <f>IF($F$28=0,"",計算!BH7)</f>
        <v/>
      </c>
    </row>
    <row r="40" spans="3:10" ht="12" customHeight="1">
      <c r="D40" s="36" t="str">
        <f>IF($F$28=0,"",計算!BC8)</f>
        <v/>
      </c>
      <c r="E40" s="37" t="str">
        <f>IF($F$28=0,"",計算!BD8)</f>
        <v/>
      </c>
      <c r="F40" s="38" t="str">
        <f>IF($F$28=0,"",計算!BE8)</f>
        <v/>
      </c>
      <c r="G40" s="39" t="str">
        <f>IF($F$28=0,"",計算!BF8)</f>
        <v/>
      </c>
      <c r="H40" s="40" t="str">
        <f>IF($F$28=0,"",計算!BG8)</f>
        <v/>
      </c>
      <c r="I40" s="41" t="str">
        <f>IF($F$28=0,"",計算!BH8)</f>
        <v/>
      </c>
    </row>
    <row r="41" spans="3:10" ht="12" customHeight="1">
      <c r="D41" s="36" t="str">
        <f>IF($F$28=0,"",計算!BC9)</f>
        <v/>
      </c>
      <c r="E41" s="37" t="str">
        <f>IF($F$28=0,"",計算!BD9)</f>
        <v/>
      </c>
      <c r="F41" s="38" t="str">
        <f>IF($F$28=0,"",計算!BE9)</f>
        <v/>
      </c>
      <c r="G41" s="39" t="str">
        <f>IF($F$28=0,"",計算!BF9)</f>
        <v/>
      </c>
      <c r="H41" s="40" t="str">
        <f>IF($F$28=0,"",計算!BG9)</f>
        <v/>
      </c>
      <c r="I41" s="41" t="str">
        <f>IF($F$28=0,"",計算!BH9)</f>
        <v/>
      </c>
    </row>
    <row r="42" spans="3:10" ht="12" customHeight="1">
      <c r="D42" s="36" t="str">
        <f>IF($F$28=0,"",計算!BC10)</f>
        <v/>
      </c>
      <c r="E42" s="37" t="str">
        <f>IF($F$28=0,"",計算!BD10)</f>
        <v/>
      </c>
      <c r="F42" s="38" t="str">
        <f>IF($F$28=0,"",計算!BE10)</f>
        <v/>
      </c>
      <c r="G42" s="39" t="str">
        <f>IF($F$28=0,"",計算!BF10)</f>
        <v/>
      </c>
      <c r="H42" s="40" t="str">
        <f>IF($F$28=0,"",計算!BG10)</f>
        <v/>
      </c>
      <c r="I42" s="41" t="str">
        <f>IF($F$28=0,"",計算!BH10)</f>
        <v/>
      </c>
    </row>
    <row r="43" spans="3:10" ht="12" customHeight="1">
      <c r="D43" s="36" t="str">
        <f>IF($F$28=0,"",計算!BC11)</f>
        <v/>
      </c>
      <c r="E43" s="37" t="str">
        <f>IF($F$28=0,"",計算!BD11)</f>
        <v/>
      </c>
      <c r="F43" s="38" t="str">
        <f>IF($F$28=0,"",計算!BE11)</f>
        <v/>
      </c>
      <c r="G43" s="39" t="str">
        <f>IF($F$28=0,"",計算!BF11)</f>
        <v/>
      </c>
      <c r="H43" s="40" t="str">
        <f>IF($F$28=0,"",計算!BG11)</f>
        <v/>
      </c>
      <c r="I43" s="41" t="str">
        <f>IF($F$28=0,"",計算!BH11)</f>
        <v/>
      </c>
    </row>
    <row r="44" spans="3:10" ht="12" customHeight="1">
      <c r="D44" s="36" t="str">
        <f>IF($F$28=0,"",計算!BC12)</f>
        <v/>
      </c>
      <c r="E44" s="37" t="str">
        <f>IF($F$28=0,"",計算!BD12)</f>
        <v/>
      </c>
      <c r="F44" s="38" t="str">
        <f>IF($F$28=0,"",計算!BE12)</f>
        <v/>
      </c>
      <c r="G44" s="39" t="str">
        <f>IF($F$28=0,"",計算!BF12)</f>
        <v/>
      </c>
      <c r="H44" s="40" t="str">
        <f>IF($F$28=0,"",計算!BG12)</f>
        <v/>
      </c>
      <c r="I44" s="41" t="str">
        <f>IF($F$28=0,"",計算!BH12)</f>
        <v/>
      </c>
    </row>
    <row r="45" spans="3:10" ht="12" customHeight="1">
      <c r="D45" s="36" t="str">
        <f>IF($F$28=0,"",計算!BC13)</f>
        <v/>
      </c>
      <c r="E45" s="37" t="str">
        <f>IF($F$28=0,"",計算!BD13)</f>
        <v/>
      </c>
      <c r="F45" s="38" t="str">
        <f>IF($F$28=0,"",計算!BE13)</f>
        <v/>
      </c>
      <c r="G45" s="39" t="str">
        <f>IF($F$28=0,"",計算!BF13)</f>
        <v/>
      </c>
      <c r="H45" s="40" t="str">
        <f>IF($F$28=0,"",計算!BG13)</f>
        <v/>
      </c>
      <c r="I45" s="41" t="str">
        <f>IF($F$28=0,"",計算!BH13)</f>
        <v/>
      </c>
    </row>
    <row r="46" spans="3:10" ht="12" customHeight="1">
      <c r="D46" s="36" t="str">
        <f>IF($F$28=0,"",計算!BC14)</f>
        <v/>
      </c>
      <c r="E46" s="37" t="str">
        <f>IF($F$28=0,"",計算!BD14)</f>
        <v/>
      </c>
      <c r="F46" s="38" t="str">
        <f>IF($F$28=0,"",計算!BE14)</f>
        <v/>
      </c>
      <c r="G46" s="39" t="str">
        <f>IF($F$28=0,"",計算!BF14)</f>
        <v/>
      </c>
      <c r="H46" s="40" t="str">
        <f>IF($F$28=0,"",計算!BG14)</f>
        <v/>
      </c>
      <c r="I46" s="41" t="str">
        <f>IF($F$28=0,"",計算!BH14)</f>
        <v/>
      </c>
    </row>
    <row r="47" spans="3:10" ht="12" customHeight="1">
      <c r="D47" s="36" t="str">
        <f>IF($F$28=0,"",計算!BC15)</f>
        <v/>
      </c>
      <c r="E47" s="37" t="str">
        <f>IF($F$28=0,"",計算!BD15)</f>
        <v/>
      </c>
      <c r="F47" s="38" t="str">
        <f>IF($F$28=0,"",計算!BE15)</f>
        <v/>
      </c>
      <c r="G47" s="39" t="str">
        <f>IF($F$28=0,"",計算!BF15)</f>
        <v/>
      </c>
      <c r="H47" s="40" t="str">
        <f>IF($F$28=0,"",計算!BG15)</f>
        <v/>
      </c>
      <c r="I47" s="41" t="str">
        <f>IF($F$28=0,"",計算!BH15)</f>
        <v/>
      </c>
    </row>
    <row r="48" spans="3:10" ht="15" customHeight="1" thickBot="1">
      <c r="D48" s="550" t="s">
        <v>291</v>
      </c>
      <c r="E48" s="550"/>
      <c r="F48" s="42">
        <f>SUM(F38:F47)</f>
        <v>0</v>
      </c>
      <c r="G48" s="43">
        <f>SUM(G38:G47)</f>
        <v>0</v>
      </c>
      <c r="H48" s="44">
        <f>SUM(H38:H47)</f>
        <v>0</v>
      </c>
      <c r="I48" s="45">
        <f>SUM(I38:I47)</f>
        <v>0</v>
      </c>
    </row>
    <row r="49" spans="3:11" ht="3" customHeight="1"/>
    <row r="50" spans="3:11" ht="15" customHeight="1">
      <c r="C50" s="6" t="s">
        <v>292</v>
      </c>
      <c r="G50" s="7"/>
      <c r="K50" s="7" t="s">
        <v>537</v>
      </c>
    </row>
    <row r="51" spans="3:11" s="4" customFormat="1" ht="1.1499999999999999" customHeight="1"/>
    <row r="52" spans="3:11" ht="0.6" customHeight="1">
      <c r="E52" s="13">
        <f>ROUND(I29,0)</f>
        <v>0</v>
      </c>
      <c r="F52" s="13">
        <f>ROUND(J29,0)</f>
        <v>0</v>
      </c>
      <c r="G52" s="13">
        <f>ROUND(I30,0)</f>
        <v>0</v>
      </c>
      <c r="H52" s="13">
        <f>ROUND(J30,0)</f>
        <v>0</v>
      </c>
      <c r="I52" s="13">
        <f>ROUND(I31,0)</f>
        <v>0</v>
      </c>
      <c r="J52" s="13">
        <f>ROUND(J31,0)</f>
        <v>0</v>
      </c>
    </row>
    <row r="53" spans="3:11" ht="13.15" customHeight="1"/>
    <row r="54" spans="3:11" ht="13.15" customHeight="1"/>
    <row r="55" spans="3:11" ht="13.15" customHeight="1"/>
    <row r="56" spans="3:11" ht="13.15" customHeight="1"/>
    <row r="57" spans="3:11" ht="13.15" customHeight="1"/>
    <row r="58" spans="3:11" ht="13.15" customHeight="1"/>
    <row r="59" spans="3:11" ht="13.15" customHeight="1"/>
    <row r="60" spans="3:11" ht="13.15" customHeight="1"/>
    <row r="61" spans="3:11" ht="13.15" customHeight="1"/>
    <row r="62" spans="3:11" ht="13.15" customHeight="1"/>
    <row r="63" spans="3:11" ht="13.15" customHeight="1"/>
    <row r="64" spans="3:11" ht="13.15" customHeight="1"/>
    <row r="65" spans="2:2" ht="13.15" customHeight="1"/>
    <row r="66" spans="2:2" ht="13.15" customHeight="1"/>
    <row r="67" spans="2:2" ht="13.15" customHeight="1"/>
    <row r="68" spans="2:2" ht="13.15" customHeight="1"/>
    <row r="69" spans="2:2" ht="13.15" customHeight="1"/>
    <row r="70" spans="2:2" ht="3" customHeight="1"/>
    <row r="71" spans="2:2" ht="10.9" customHeight="1">
      <c r="B71" s="5" t="s">
        <v>311</v>
      </c>
    </row>
    <row r="72" spans="2:2" ht="10.9" customHeight="1"/>
    <row r="73" spans="2:2" ht="3" customHeight="1"/>
  </sheetData>
  <mergeCells count="10">
    <mergeCell ref="E20:G20"/>
    <mergeCell ref="E21:G21"/>
    <mergeCell ref="J26:J27"/>
    <mergeCell ref="D48:E48"/>
    <mergeCell ref="C2:J3"/>
    <mergeCell ref="J4:K4"/>
    <mergeCell ref="J5:K5"/>
    <mergeCell ref="D7:J8"/>
    <mergeCell ref="D12:J15"/>
    <mergeCell ref="D19:G19"/>
  </mergeCells>
  <phoneticPr fontId="3"/>
  <printOptions horizontalCentered="1" verticalCentered="1"/>
  <pageMargins left="0.51181102362204722" right="0.51181102362204722" top="0.59055118110236227" bottom="0.59055118110236227" header="0" footer="0"/>
  <pageSetup paperSize="9" scale="7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D15DA-70C8-4F78-99A2-E417B56DAE53}">
  <sheetPr codeName="Sheet10">
    <pageSetUpPr fitToPage="1"/>
  </sheetPr>
  <dimension ref="A2:I116"/>
  <sheetViews>
    <sheetView showGridLines="0" view="pageBreakPreview" zoomScaleNormal="100" zoomScaleSheetLayoutView="100" workbookViewId="0">
      <pane ySplit="6" topLeftCell="A7" activePane="bottomLeft" state="frozen"/>
      <selection activeCell="B1" sqref="B1"/>
      <selection pane="bottomLeft"/>
    </sheetView>
  </sheetViews>
  <sheetFormatPr defaultRowHeight="13.5"/>
  <cols>
    <col min="1" max="1" width="0.5" style="1" customWidth="1"/>
    <col min="2" max="2" width="5.75" style="1" customWidth="1"/>
    <col min="3" max="3" width="5.75" style="326" customWidth="1"/>
    <col min="4" max="4" width="56.75" style="167" customWidth="1"/>
    <col min="5" max="8" width="16.75" style="1" customWidth="1"/>
    <col min="9" max="9" width="2.75" style="1" customWidth="1"/>
    <col min="10" max="154" width="9" style="1"/>
    <col min="155" max="155" width="4" style="1" bestFit="1" customWidth="1"/>
    <col min="156" max="156" width="26.75" style="1" customWidth="1"/>
    <col min="157" max="194" width="12.75" style="1" customWidth="1"/>
    <col min="195" max="196" width="12.375" style="1" bestFit="1" customWidth="1"/>
    <col min="197" max="410" width="9" style="1"/>
    <col min="411" max="411" width="4" style="1" bestFit="1" customWidth="1"/>
    <col min="412" max="412" width="26.75" style="1" customWidth="1"/>
    <col min="413" max="450" width="12.75" style="1" customWidth="1"/>
    <col min="451" max="452" width="12.375" style="1" bestFit="1" customWidth="1"/>
    <col min="453" max="666" width="9" style="1"/>
    <col min="667" max="667" width="4" style="1" bestFit="1" customWidth="1"/>
    <col min="668" max="668" width="26.75" style="1" customWidth="1"/>
    <col min="669" max="706" width="12.75" style="1" customWidth="1"/>
    <col min="707" max="708" width="12.375" style="1" bestFit="1" customWidth="1"/>
    <col min="709" max="922" width="9" style="1"/>
    <col min="923" max="923" width="4" style="1" bestFit="1" customWidth="1"/>
    <col min="924" max="924" width="26.75" style="1" customWidth="1"/>
    <col min="925" max="962" width="12.75" style="1" customWidth="1"/>
    <col min="963" max="964" width="12.375" style="1" bestFit="1" customWidth="1"/>
    <col min="965" max="1178" width="9" style="1"/>
    <col min="1179" max="1179" width="4" style="1" bestFit="1" customWidth="1"/>
    <col min="1180" max="1180" width="26.75" style="1" customWidth="1"/>
    <col min="1181" max="1218" width="12.75" style="1" customWidth="1"/>
    <col min="1219" max="1220" width="12.375" style="1" bestFit="1" customWidth="1"/>
    <col min="1221" max="1434" width="9" style="1"/>
    <col min="1435" max="1435" width="4" style="1" bestFit="1" customWidth="1"/>
    <col min="1436" max="1436" width="26.75" style="1" customWidth="1"/>
    <col min="1437" max="1474" width="12.75" style="1" customWidth="1"/>
    <col min="1475" max="1476" width="12.375" style="1" bestFit="1" customWidth="1"/>
    <col min="1477" max="1690" width="9" style="1"/>
    <col min="1691" max="1691" width="4" style="1" bestFit="1" customWidth="1"/>
    <col min="1692" max="1692" width="26.75" style="1" customWidth="1"/>
    <col min="1693" max="1730" width="12.75" style="1" customWidth="1"/>
    <col min="1731" max="1732" width="12.375" style="1" bestFit="1" customWidth="1"/>
    <col min="1733" max="1946" width="9" style="1"/>
    <col min="1947" max="1947" width="4" style="1" bestFit="1" customWidth="1"/>
    <col min="1948" max="1948" width="26.75" style="1" customWidth="1"/>
    <col min="1949" max="1986" width="12.75" style="1" customWidth="1"/>
    <col min="1987" max="1988" width="12.375" style="1" bestFit="1" customWidth="1"/>
    <col min="1989" max="2202" width="9" style="1"/>
    <col min="2203" max="2203" width="4" style="1" bestFit="1" customWidth="1"/>
    <col min="2204" max="2204" width="26.75" style="1" customWidth="1"/>
    <col min="2205" max="2242" width="12.75" style="1" customWidth="1"/>
    <col min="2243" max="2244" width="12.375" style="1" bestFit="1" customWidth="1"/>
    <col min="2245" max="2458" width="9" style="1"/>
    <col min="2459" max="2459" width="4" style="1" bestFit="1" customWidth="1"/>
    <col min="2460" max="2460" width="26.75" style="1" customWidth="1"/>
    <col min="2461" max="2498" width="12.75" style="1" customWidth="1"/>
    <col min="2499" max="2500" width="12.375" style="1" bestFit="1" customWidth="1"/>
    <col min="2501" max="2714" width="9" style="1"/>
    <col min="2715" max="2715" width="4" style="1" bestFit="1" customWidth="1"/>
    <col min="2716" max="2716" width="26.75" style="1" customWidth="1"/>
    <col min="2717" max="2754" width="12.75" style="1" customWidth="1"/>
    <col min="2755" max="2756" width="12.375" style="1" bestFit="1" customWidth="1"/>
    <col min="2757" max="2970" width="9" style="1"/>
    <col min="2971" max="2971" width="4" style="1" bestFit="1" customWidth="1"/>
    <col min="2972" max="2972" width="26.75" style="1" customWidth="1"/>
    <col min="2973" max="3010" width="12.75" style="1" customWidth="1"/>
    <col min="3011" max="3012" width="12.375" style="1" bestFit="1" customWidth="1"/>
    <col min="3013" max="3226" width="9" style="1"/>
    <col min="3227" max="3227" width="4" style="1" bestFit="1" customWidth="1"/>
    <col min="3228" max="3228" width="26.75" style="1" customWidth="1"/>
    <col min="3229" max="3266" width="12.75" style="1" customWidth="1"/>
    <col min="3267" max="3268" width="12.375" style="1" bestFit="1" customWidth="1"/>
    <col min="3269" max="3482" width="9" style="1"/>
    <col min="3483" max="3483" width="4" style="1" bestFit="1" customWidth="1"/>
    <col min="3484" max="3484" width="26.75" style="1" customWidth="1"/>
    <col min="3485" max="3522" width="12.75" style="1" customWidth="1"/>
    <col min="3523" max="3524" width="12.375" style="1" bestFit="1" customWidth="1"/>
    <col min="3525" max="3738" width="9" style="1"/>
    <col min="3739" max="3739" width="4" style="1" bestFit="1" customWidth="1"/>
    <col min="3740" max="3740" width="26.75" style="1" customWidth="1"/>
    <col min="3741" max="3778" width="12.75" style="1" customWidth="1"/>
    <col min="3779" max="3780" width="12.375" style="1" bestFit="1" customWidth="1"/>
    <col min="3781" max="3994" width="9" style="1"/>
    <col min="3995" max="3995" width="4" style="1" bestFit="1" customWidth="1"/>
    <col min="3996" max="3996" width="26.75" style="1" customWidth="1"/>
    <col min="3997" max="4034" width="12.75" style="1" customWidth="1"/>
    <col min="4035" max="4036" width="12.375" style="1" bestFit="1" customWidth="1"/>
    <col min="4037" max="4250" width="9" style="1"/>
    <col min="4251" max="4251" width="4" style="1" bestFit="1" customWidth="1"/>
    <col min="4252" max="4252" width="26.75" style="1" customWidth="1"/>
    <col min="4253" max="4290" width="12.75" style="1" customWidth="1"/>
    <col min="4291" max="4292" width="12.375" style="1" bestFit="1" customWidth="1"/>
    <col min="4293" max="4506" width="9" style="1"/>
    <col min="4507" max="4507" width="4" style="1" bestFit="1" customWidth="1"/>
    <col min="4508" max="4508" width="26.75" style="1" customWidth="1"/>
    <col min="4509" max="4546" width="12.75" style="1" customWidth="1"/>
    <col min="4547" max="4548" width="12.375" style="1" bestFit="1" customWidth="1"/>
    <col min="4549" max="4762" width="9" style="1"/>
    <col min="4763" max="4763" width="4" style="1" bestFit="1" customWidth="1"/>
    <col min="4764" max="4764" width="26.75" style="1" customWidth="1"/>
    <col min="4765" max="4802" width="12.75" style="1" customWidth="1"/>
    <col min="4803" max="4804" width="12.375" style="1" bestFit="1" customWidth="1"/>
    <col min="4805" max="5018" width="9" style="1"/>
    <col min="5019" max="5019" width="4" style="1" bestFit="1" customWidth="1"/>
    <col min="5020" max="5020" width="26.75" style="1" customWidth="1"/>
    <col min="5021" max="5058" width="12.75" style="1" customWidth="1"/>
    <col min="5059" max="5060" width="12.375" style="1" bestFit="1" customWidth="1"/>
    <col min="5061" max="5274" width="9" style="1"/>
    <col min="5275" max="5275" width="4" style="1" bestFit="1" customWidth="1"/>
    <col min="5276" max="5276" width="26.75" style="1" customWidth="1"/>
    <col min="5277" max="5314" width="12.75" style="1" customWidth="1"/>
    <col min="5315" max="5316" width="12.375" style="1" bestFit="1" customWidth="1"/>
    <col min="5317" max="5530" width="9" style="1"/>
    <col min="5531" max="5531" width="4" style="1" bestFit="1" customWidth="1"/>
    <col min="5532" max="5532" width="26.75" style="1" customWidth="1"/>
    <col min="5533" max="5570" width="12.75" style="1" customWidth="1"/>
    <col min="5571" max="5572" width="12.375" style="1" bestFit="1" customWidth="1"/>
    <col min="5573" max="5786" width="9" style="1"/>
    <col min="5787" max="5787" width="4" style="1" bestFit="1" customWidth="1"/>
    <col min="5788" max="5788" width="26.75" style="1" customWidth="1"/>
    <col min="5789" max="5826" width="12.75" style="1" customWidth="1"/>
    <col min="5827" max="5828" width="12.375" style="1" bestFit="1" customWidth="1"/>
    <col min="5829" max="6042" width="9" style="1"/>
    <col min="6043" max="6043" width="4" style="1" bestFit="1" customWidth="1"/>
    <col min="6044" max="6044" width="26.75" style="1" customWidth="1"/>
    <col min="6045" max="6082" width="12.75" style="1" customWidth="1"/>
    <col min="6083" max="6084" width="12.375" style="1" bestFit="1" customWidth="1"/>
    <col min="6085" max="6298" width="9" style="1"/>
    <col min="6299" max="6299" width="4" style="1" bestFit="1" customWidth="1"/>
    <col min="6300" max="6300" width="26.75" style="1" customWidth="1"/>
    <col min="6301" max="6338" width="12.75" style="1" customWidth="1"/>
    <col min="6339" max="6340" width="12.375" style="1" bestFit="1" customWidth="1"/>
    <col min="6341" max="6554" width="9" style="1"/>
    <col min="6555" max="6555" width="4" style="1" bestFit="1" customWidth="1"/>
    <col min="6556" max="6556" width="26.75" style="1" customWidth="1"/>
    <col min="6557" max="6594" width="12.75" style="1" customWidth="1"/>
    <col min="6595" max="6596" width="12.375" style="1" bestFit="1" customWidth="1"/>
    <col min="6597" max="6810" width="9" style="1"/>
    <col min="6811" max="6811" width="4" style="1" bestFit="1" customWidth="1"/>
    <col min="6812" max="6812" width="26.75" style="1" customWidth="1"/>
    <col min="6813" max="6850" width="12.75" style="1" customWidth="1"/>
    <col min="6851" max="6852" width="12.375" style="1" bestFit="1" customWidth="1"/>
    <col min="6853" max="7066" width="9" style="1"/>
    <col min="7067" max="7067" width="4" style="1" bestFit="1" customWidth="1"/>
    <col min="7068" max="7068" width="26.75" style="1" customWidth="1"/>
    <col min="7069" max="7106" width="12.75" style="1" customWidth="1"/>
    <col min="7107" max="7108" width="12.375" style="1" bestFit="1" customWidth="1"/>
    <col min="7109" max="7322" width="9" style="1"/>
    <col min="7323" max="7323" width="4" style="1" bestFit="1" customWidth="1"/>
    <col min="7324" max="7324" width="26.75" style="1" customWidth="1"/>
    <col min="7325" max="7362" width="12.75" style="1" customWidth="1"/>
    <col min="7363" max="7364" width="12.375" style="1" bestFit="1" customWidth="1"/>
    <col min="7365" max="7578" width="9" style="1"/>
    <col min="7579" max="7579" width="4" style="1" bestFit="1" customWidth="1"/>
    <col min="7580" max="7580" width="26.75" style="1" customWidth="1"/>
    <col min="7581" max="7618" width="12.75" style="1" customWidth="1"/>
    <col min="7619" max="7620" width="12.375" style="1" bestFit="1" customWidth="1"/>
    <col min="7621" max="7834" width="9" style="1"/>
    <col min="7835" max="7835" width="4" style="1" bestFit="1" customWidth="1"/>
    <col min="7836" max="7836" width="26.75" style="1" customWidth="1"/>
    <col min="7837" max="7874" width="12.75" style="1" customWidth="1"/>
    <col min="7875" max="7876" width="12.375" style="1" bestFit="1" customWidth="1"/>
    <col min="7877" max="8090" width="9" style="1"/>
    <col min="8091" max="8091" width="4" style="1" bestFit="1" customWidth="1"/>
    <col min="8092" max="8092" width="26.75" style="1" customWidth="1"/>
    <col min="8093" max="8130" width="12.75" style="1" customWidth="1"/>
    <col min="8131" max="8132" width="12.375" style="1" bestFit="1" customWidth="1"/>
    <col min="8133" max="8346" width="9" style="1"/>
    <col min="8347" max="8347" width="4" style="1" bestFit="1" customWidth="1"/>
    <col min="8348" max="8348" width="26.75" style="1" customWidth="1"/>
    <col min="8349" max="8386" width="12.75" style="1" customWidth="1"/>
    <col min="8387" max="8388" width="12.375" style="1" bestFit="1" customWidth="1"/>
    <col min="8389" max="8602" width="9" style="1"/>
    <col min="8603" max="8603" width="4" style="1" bestFit="1" customWidth="1"/>
    <col min="8604" max="8604" width="26.75" style="1" customWidth="1"/>
    <col min="8605" max="8642" width="12.75" style="1" customWidth="1"/>
    <col min="8643" max="8644" width="12.375" style="1" bestFit="1" customWidth="1"/>
    <col min="8645" max="8858" width="9" style="1"/>
    <col min="8859" max="8859" width="4" style="1" bestFit="1" customWidth="1"/>
    <col min="8860" max="8860" width="26.75" style="1" customWidth="1"/>
    <col min="8861" max="8898" width="12.75" style="1" customWidth="1"/>
    <col min="8899" max="8900" width="12.375" style="1" bestFit="1" customWidth="1"/>
    <col min="8901" max="9114" width="9" style="1"/>
    <col min="9115" max="9115" width="4" style="1" bestFit="1" customWidth="1"/>
    <col min="9116" max="9116" width="26.75" style="1" customWidth="1"/>
    <col min="9117" max="9154" width="12.75" style="1" customWidth="1"/>
    <col min="9155" max="9156" width="12.375" style="1" bestFit="1" customWidth="1"/>
    <col min="9157" max="9370" width="9" style="1"/>
    <col min="9371" max="9371" width="4" style="1" bestFit="1" customWidth="1"/>
    <col min="9372" max="9372" width="26.75" style="1" customWidth="1"/>
    <col min="9373" max="9410" width="12.75" style="1" customWidth="1"/>
    <col min="9411" max="9412" width="12.375" style="1" bestFit="1" customWidth="1"/>
    <col min="9413" max="9626" width="9" style="1"/>
    <col min="9627" max="9627" width="4" style="1" bestFit="1" customWidth="1"/>
    <col min="9628" max="9628" width="26.75" style="1" customWidth="1"/>
    <col min="9629" max="9666" width="12.75" style="1" customWidth="1"/>
    <col min="9667" max="9668" width="12.375" style="1" bestFit="1" customWidth="1"/>
    <col min="9669" max="9882" width="9" style="1"/>
    <col min="9883" max="9883" width="4" style="1" bestFit="1" customWidth="1"/>
    <col min="9884" max="9884" width="26.75" style="1" customWidth="1"/>
    <col min="9885" max="9922" width="12.75" style="1" customWidth="1"/>
    <col min="9923" max="9924" width="12.375" style="1" bestFit="1" customWidth="1"/>
    <col min="9925" max="10138" width="9" style="1"/>
    <col min="10139" max="10139" width="4" style="1" bestFit="1" customWidth="1"/>
    <col min="10140" max="10140" width="26.75" style="1" customWidth="1"/>
    <col min="10141" max="10178" width="12.75" style="1" customWidth="1"/>
    <col min="10179" max="10180" width="12.375" style="1" bestFit="1" customWidth="1"/>
    <col min="10181" max="10394" width="9" style="1"/>
    <col min="10395" max="10395" width="4" style="1" bestFit="1" customWidth="1"/>
    <col min="10396" max="10396" width="26.75" style="1" customWidth="1"/>
    <col min="10397" max="10434" width="12.75" style="1" customWidth="1"/>
    <col min="10435" max="10436" width="12.375" style="1" bestFit="1" customWidth="1"/>
    <col min="10437" max="10650" width="9" style="1"/>
    <col min="10651" max="10651" width="4" style="1" bestFit="1" customWidth="1"/>
    <col min="10652" max="10652" width="26.75" style="1" customWidth="1"/>
    <col min="10653" max="10690" width="12.75" style="1" customWidth="1"/>
    <col min="10691" max="10692" width="12.375" style="1" bestFit="1" customWidth="1"/>
    <col min="10693" max="10906" width="9" style="1"/>
    <col min="10907" max="10907" width="4" style="1" bestFit="1" customWidth="1"/>
    <col min="10908" max="10908" width="26.75" style="1" customWidth="1"/>
    <col min="10909" max="10946" width="12.75" style="1" customWidth="1"/>
    <col min="10947" max="10948" width="12.375" style="1" bestFit="1" customWidth="1"/>
    <col min="10949" max="11162" width="9" style="1"/>
    <col min="11163" max="11163" width="4" style="1" bestFit="1" customWidth="1"/>
    <col min="11164" max="11164" width="26.75" style="1" customWidth="1"/>
    <col min="11165" max="11202" width="12.75" style="1" customWidth="1"/>
    <col min="11203" max="11204" width="12.375" style="1" bestFit="1" customWidth="1"/>
    <col min="11205" max="11418" width="9" style="1"/>
    <col min="11419" max="11419" width="4" style="1" bestFit="1" customWidth="1"/>
    <col min="11420" max="11420" width="26.75" style="1" customWidth="1"/>
    <col min="11421" max="11458" width="12.75" style="1" customWidth="1"/>
    <col min="11459" max="11460" width="12.375" style="1" bestFit="1" customWidth="1"/>
    <col min="11461" max="11674" width="9" style="1"/>
    <col min="11675" max="11675" width="4" style="1" bestFit="1" customWidth="1"/>
    <col min="11676" max="11676" width="26.75" style="1" customWidth="1"/>
    <col min="11677" max="11714" width="12.75" style="1" customWidth="1"/>
    <col min="11715" max="11716" width="12.375" style="1" bestFit="1" customWidth="1"/>
    <col min="11717" max="11930" width="9" style="1"/>
    <col min="11931" max="11931" width="4" style="1" bestFit="1" customWidth="1"/>
    <col min="11932" max="11932" width="26.75" style="1" customWidth="1"/>
    <col min="11933" max="11970" width="12.75" style="1" customWidth="1"/>
    <col min="11971" max="11972" width="12.375" style="1" bestFit="1" customWidth="1"/>
    <col min="11973" max="12186" width="9" style="1"/>
    <col min="12187" max="12187" width="4" style="1" bestFit="1" customWidth="1"/>
    <col min="12188" max="12188" width="26.75" style="1" customWidth="1"/>
    <col min="12189" max="12226" width="12.75" style="1" customWidth="1"/>
    <col min="12227" max="12228" width="12.375" style="1" bestFit="1" customWidth="1"/>
    <col min="12229" max="12442" width="9" style="1"/>
    <col min="12443" max="12443" width="4" style="1" bestFit="1" customWidth="1"/>
    <col min="12444" max="12444" width="26.75" style="1" customWidth="1"/>
    <col min="12445" max="12482" width="12.75" style="1" customWidth="1"/>
    <col min="12483" max="12484" width="12.375" style="1" bestFit="1" customWidth="1"/>
    <col min="12485" max="12698" width="9" style="1"/>
    <col min="12699" max="12699" width="4" style="1" bestFit="1" customWidth="1"/>
    <col min="12700" max="12700" width="26.75" style="1" customWidth="1"/>
    <col min="12701" max="12738" width="12.75" style="1" customWidth="1"/>
    <col min="12739" max="12740" width="12.375" style="1" bestFit="1" customWidth="1"/>
    <col min="12741" max="12954" width="9" style="1"/>
    <col min="12955" max="12955" width="4" style="1" bestFit="1" customWidth="1"/>
    <col min="12956" max="12956" width="26.75" style="1" customWidth="1"/>
    <col min="12957" max="12994" width="12.75" style="1" customWidth="1"/>
    <col min="12995" max="12996" width="12.375" style="1" bestFit="1" customWidth="1"/>
    <col min="12997" max="13210" width="9" style="1"/>
    <col min="13211" max="13211" width="4" style="1" bestFit="1" customWidth="1"/>
    <col min="13212" max="13212" width="26.75" style="1" customWidth="1"/>
    <col min="13213" max="13250" width="12.75" style="1" customWidth="1"/>
    <col min="13251" max="13252" width="12.375" style="1" bestFit="1" customWidth="1"/>
    <col min="13253" max="13466" width="9" style="1"/>
    <col min="13467" max="13467" width="4" style="1" bestFit="1" customWidth="1"/>
    <col min="13468" max="13468" width="26.75" style="1" customWidth="1"/>
    <col min="13469" max="13506" width="12.75" style="1" customWidth="1"/>
    <col min="13507" max="13508" width="12.375" style="1" bestFit="1" customWidth="1"/>
    <col min="13509" max="13722" width="9" style="1"/>
    <col min="13723" max="13723" width="4" style="1" bestFit="1" customWidth="1"/>
    <col min="13724" max="13724" width="26.75" style="1" customWidth="1"/>
    <col min="13725" max="13762" width="12.75" style="1" customWidth="1"/>
    <col min="13763" max="13764" width="12.375" style="1" bestFit="1" customWidth="1"/>
    <col min="13765" max="13978" width="9" style="1"/>
    <col min="13979" max="13979" width="4" style="1" bestFit="1" customWidth="1"/>
    <col min="13980" max="13980" width="26.75" style="1" customWidth="1"/>
    <col min="13981" max="14018" width="12.75" style="1" customWidth="1"/>
    <col min="14019" max="14020" width="12.375" style="1" bestFit="1" customWidth="1"/>
    <col min="14021" max="14234" width="9" style="1"/>
    <col min="14235" max="14235" width="4" style="1" bestFit="1" customWidth="1"/>
    <col min="14236" max="14236" width="26.75" style="1" customWidth="1"/>
    <col min="14237" max="14274" width="12.75" style="1" customWidth="1"/>
    <col min="14275" max="14276" width="12.375" style="1" bestFit="1" customWidth="1"/>
    <col min="14277" max="14490" width="9" style="1"/>
    <col min="14491" max="14491" width="4" style="1" bestFit="1" customWidth="1"/>
    <col min="14492" max="14492" width="26.75" style="1" customWidth="1"/>
    <col min="14493" max="14530" width="12.75" style="1" customWidth="1"/>
    <col min="14531" max="14532" width="12.375" style="1" bestFit="1" customWidth="1"/>
    <col min="14533" max="14746" width="9" style="1"/>
    <col min="14747" max="14747" width="4" style="1" bestFit="1" customWidth="1"/>
    <col min="14748" max="14748" width="26.75" style="1" customWidth="1"/>
    <col min="14749" max="14786" width="12.75" style="1" customWidth="1"/>
    <col min="14787" max="14788" width="12.375" style="1" bestFit="1" customWidth="1"/>
    <col min="14789" max="15002" width="9" style="1"/>
    <col min="15003" max="15003" width="4" style="1" bestFit="1" customWidth="1"/>
    <col min="15004" max="15004" width="26.75" style="1" customWidth="1"/>
    <col min="15005" max="15042" width="12.75" style="1" customWidth="1"/>
    <col min="15043" max="15044" width="12.375" style="1" bestFit="1" customWidth="1"/>
    <col min="15045" max="15258" width="9" style="1"/>
    <col min="15259" max="15259" width="4" style="1" bestFit="1" customWidth="1"/>
    <col min="15260" max="15260" width="26.75" style="1" customWidth="1"/>
    <col min="15261" max="15298" width="12.75" style="1" customWidth="1"/>
    <col min="15299" max="15300" width="12.375" style="1" bestFit="1" customWidth="1"/>
    <col min="15301" max="15514" width="9" style="1"/>
    <col min="15515" max="15515" width="4" style="1" bestFit="1" customWidth="1"/>
    <col min="15516" max="15516" width="26.75" style="1" customWidth="1"/>
    <col min="15517" max="15554" width="12.75" style="1" customWidth="1"/>
    <col min="15555" max="15556" width="12.375" style="1" bestFit="1" customWidth="1"/>
    <col min="15557" max="15770" width="9" style="1"/>
    <col min="15771" max="15771" width="4" style="1" bestFit="1" customWidth="1"/>
    <col min="15772" max="15772" width="26.75" style="1" customWidth="1"/>
    <col min="15773" max="15810" width="12.75" style="1" customWidth="1"/>
    <col min="15811" max="15812" width="12.375" style="1" bestFit="1" customWidth="1"/>
    <col min="15813" max="16026" width="9" style="1"/>
    <col min="16027" max="16027" width="4" style="1" bestFit="1" customWidth="1"/>
    <col min="16028" max="16028" width="26.75" style="1" customWidth="1"/>
    <col min="16029" max="16066" width="12.75" style="1" customWidth="1"/>
    <col min="16067" max="16068" width="12.375" style="1" bestFit="1" customWidth="1"/>
    <col min="16069" max="16384" width="9" style="1"/>
  </cols>
  <sheetData>
    <row r="2" spans="1:9" ht="35.450000000000003" customHeight="1">
      <c r="A2" s="482"/>
      <c r="B2" s="572" t="s">
        <v>438</v>
      </c>
      <c r="C2" s="572"/>
      <c r="D2" s="572"/>
      <c r="E2" s="572"/>
      <c r="F2" s="572"/>
      <c r="G2" s="572"/>
      <c r="H2" s="572"/>
      <c r="I2" s="482"/>
    </row>
    <row r="3" spans="1:9" ht="4.9000000000000004" customHeight="1">
      <c r="E3" s="327"/>
      <c r="F3" s="327"/>
      <c r="G3" s="327"/>
      <c r="H3" s="327"/>
    </row>
    <row r="4" spans="1:9" ht="16.350000000000001" customHeight="1">
      <c r="E4" s="328"/>
      <c r="F4" s="328"/>
      <c r="G4" s="328"/>
      <c r="H4" s="328" t="s">
        <v>17</v>
      </c>
    </row>
    <row r="5" spans="1:9" s="187" customFormat="1" ht="16.149999999999999" customHeight="1">
      <c r="B5" s="573" t="s">
        <v>439</v>
      </c>
      <c r="C5" s="573" t="s">
        <v>339</v>
      </c>
      <c r="D5" s="574" t="s">
        <v>340</v>
      </c>
      <c r="E5" s="575" t="s">
        <v>289</v>
      </c>
      <c r="F5" s="577" t="s">
        <v>624</v>
      </c>
      <c r="G5" s="579" t="s">
        <v>625</v>
      </c>
      <c r="H5" s="581" t="s">
        <v>290</v>
      </c>
    </row>
    <row r="6" spans="1:9" s="187" customFormat="1" ht="16.149999999999999" customHeight="1">
      <c r="B6" s="573"/>
      <c r="C6" s="573"/>
      <c r="D6" s="574"/>
      <c r="E6" s="576"/>
      <c r="F6" s="578"/>
      <c r="G6" s="580"/>
      <c r="H6" s="582"/>
    </row>
    <row r="7" spans="1:9" ht="22.15" customHeight="1">
      <c r="B7" s="329">
        <f>計算!BB6</f>
        <v>1</v>
      </c>
      <c r="C7" s="329" t="str">
        <f>計算!BC6</f>
        <v>011</v>
      </c>
      <c r="D7" s="330" t="str">
        <f>計算!BD6</f>
        <v>耕種農業</v>
      </c>
      <c r="E7" s="331">
        <f>計算!BE6</f>
        <v>0</v>
      </c>
      <c r="F7" s="332">
        <f>計算!BF6</f>
        <v>0</v>
      </c>
      <c r="G7" s="333">
        <f>計算!BG6</f>
        <v>0</v>
      </c>
      <c r="H7" s="334">
        <f>計算!BH6</f>
        <v>0</v>
      </c>
    </row>
    <row r="8" spans="1:9" ht="22.15" customHeight="1">
      <c r="B8" s="329">
        <f>計算!BB7</f>
        <v>2</v>
      </c>
      <c r="C8" s="329" t="str">
        <f>計算!BC7</f>
        <v>012</v>
      </c>
      <c r="D8" s="330" t="str">
        <f>計算!BD7</f>
        <v>畜産</v>
      </c>
      <c r="E8" s="331">
        <f>計算!BE7</f>
        <v>0</v>
      </c>
      <c r="F8" s="332">
        <f>計算!BF7</f>
        <v>0</v>
      </c>
      <c r="G8" s="333">
        <f>計算!BG7</f>
        <v>0</v>
      </c>
      <c r="H8" s="334">
        <f>計算!BH7</f>
        <v>0</v>
      </c>
    </row>
    <row r="9" spans="1:9" ht="22.15" customHeight="1">
      <c r="B9" s="329">
        <f>計算!BB8</f>
        <v>3</v>
      </c>
      <c r="C9" s="329" t="str">
        <f>計算!BC8</f>
        <v>013</v>
      </c>
      <c r="D9" s="330" t="str">
        <f>計算!BD8</f>
        <v>農業サービス</v>
      </c>
      <c r="E9" s="331">
        <f>計算!BE8</f>
        <v>0</v>
      </c>
      <c r="F9" s="332">
        <f>計算!BF8</f>
        <v>0</v>
      </c>
      <c r="G9" s="333">
        <f>計算!BG8</f>
        <v>0</v>
      </c>
      <c r="H9" s="334">
        <f>計算!BH8</f>
        <v>0</v>
      </c>
    </row>
    <row r="10" spans="1:9" ht="22.15" customHeight="1">
      <c r="B10" s="329">
        <f>計算!BB9</f>
        <v>4</v>
      </c>
      <c r="C10" s="329" t="str">
        <f>計算!BC9</f>
        <v>015</v>
      </c>
      <c r="D10" s="330" t="str">
        <f>計算!BD9</f>
        <v>林業</v>
      </c>
      <c r="E10" s="331">
        <f>計算!BE9</f>
        <v>0</v>
      </c>
      <c r="F10" s="332">
        <f>計算!BF9</f>
        <v>0</v>
      </c>
      <c r="G10" s="333">
        <f>計算!BG9</f>
        <v>0</v>
      </c>
      <c r="H10" s="334">
        <f>計算!BH9</f>
        <v>0</v>
      </c>
    </row>
    <row r="11" spans="1:9" ht="22.15" customHeight="1">
      <c r="B11" s="329">
        <f>計算!BB10</f>
        <v>5</v>
      </c>
      <c r="C11" s="329" t="str">
        <f>計算!BC10</f>
        <v>017</v>
      </c>
      <c r="D11" s="330" t="str">
        <f>計算!BD10</f>
        <v>漁業</v>
      </c>
      <c r="E11" s="331">
        <f>計算!BE10</f>
        <v>0</v>
      </c>
      <c r="F11" s="332">
        <f>計算!BF10</f>
        <v>0</v>
      </c>
      <c r="G11" s="333">
        <f>計算!BG10</f>
        <v>0</v>
      </c>
      <c r="H11" s="334">
        <f>計算!BH10</f>
        <v>0</v>
      </c>
    </row>
    <row r="12" spans="1:9" ht="22.15" customHeight="1">
      <c r="B12" s="329">
        <f>計算!BB11</f>
        <v>6</v>
      </c>
      <c r="C12" s="329" t="str">
        <f>計算!BC11</f>
        <v>061</v>
      </c>
      <c r="D12" s="330" t="str">
        <f>計算!BD11</f>
        <v>石炭・原油・天然ガス</v>
      </c>
      <c r="E12" s="331">
        <f>計算!BE11</f>
        <v>0</v>
      </c>
      <c r="F12" s="332">
        <f>計算!BF11</f>
        <v>0</v>
      </c>
      <c r="G12" s="333">
        <f>計算!BG11</f>
        <v>0</v>
      </c>
      <c r="H12" s="334">
        <f>計算!BH11</f>
        <v>0</v>
      </c>
    </row>
    <row r="13" spans="1:9" ht="22.15" customHeight="1">
      <c r="B13" s="329">
        <f>計算!BB12</f>
        <v>7</v>
      </c>
      <c r="C13" s="329" t="str">
        <f>計算!BC12</f>
        <v>062</v>
      </c>
      <c r="D13" s="330" t="str">
        <f>計算!BD12</f>
        <v>その他の鉱業</v>
      </c>
      <c r="E13" s="331">
        <f>計算!BE12</f>
        <v>0</v>
      </c>
      <c r="F13" s="332">
        <f>計算!BF12</f>
        <v>0</v>
      </c>
      <c r="G13" s="333">
        <f>計算!BG12</f>
        <v>0</v>
      </c>
      <c r="H13" s="334">
        <f>計算!BH12</f>
        <v>0</v>
      </c>
    </row>
    <row r="14" spans="1:9" ht="22.15" customHeight="1">
      <c r="B14" s="329">
        <f>計算!BB13</f>
        <v>8</v>
      </c>
      <c r="C14" s="329" t="str">
        <f>計算!BC13</f>
        <v>111</v>
      </c>
      <c r="D14" s="330" t="str">
        <f>計算!BD13</f>
        <v>食料品</v>
      </c>
      <c r="E14" s="331">
        <f>計算!BE13</f>
        <v>0</v>
      </c>
      <c r="F14" s="332">
        <f>計算!BF13</f>
        <v>0</v>
      </c>
      <c r="G14" s="333">
        <f>計算!BG13</f>
        <v>0</v>
      </c>
      <c r="H14" s="334">
        <f>計算!BH13</f>
        <v>0</v>
      </c>
    </row>
    <row r="15" spans="1:9" ht="22.15" customHeight="1">
      <c r="B15" s="329">
        <f>計算!BB14</f>
        <v>9</v>
      </c>
      <c r="C15" s="329" t="str">
        <f>計算!BC14</f>
        <v>112</v>
      </c>
      <c r="D15" s="330" t="str">
        <f>計算!BD14</f>
        <v>飲料</v>
      </c>
      <c r="E15" s="331">
        <f>計算!BE14</f>
        <v>0</v>
      </c>
      <c r="F15" s="332">
        <f>計算!BF14</f>
        <v>0</v>
      </c>
      <c r="G15" s="333">
        <f>計算!BG14</f>
        <v>0</v>
      </c>
      <c r="H15" s="334">
        <f>計算!BH14</f>
        <v>0</v>
      </c>
    </row>
    <row r="16" spans="1:9" ht="22.15" customHeight="1">
      <c r="B16" s="329">
        <f>計算!BB15</f>
        <v>10</v>
      </c>
      <c r="C16" s="329" t="str">
        <f>計算!BC15</f>
        <v>113</v>
      </c>
      <c r="D16" s="330" t="str">
        <f>計算!BD15</f>
        <v>飼料・有機質肥料（別掲を除く。）</v>
      </c>
      <c r="E16" s="331">
        <f>計算!BE15</f>
        <v>0</v>
      </c>
      <c r="F16" s="332">
        <f>計算!BF15</f>
        <v>0</v>
      </c>
      <c r="G16" s="333">
        <f>計算!BG15</f>
        <v>0</v>
      </c>
      <c r="H16" s="334">
        <f>計算!BH15</f>
        <v>0</v>
      </c>
    </row>
    <row r="17" spans="2:8" ht="22.15" customHeight="1">
      <c r="B17" s="329">
        <f>計算!BB16</f>
        <v>11</v>
      </c>
      <c r="C17" s="329" t="str">
        <f>計算!BC16</f>
        <v>114</v>
      </c>
      <c r="D17" s="330" t="str">
        <f>計算!BD16</f>
        <v>たばこ</v>
      </c>
      <c r="E17" s="331">
        <f>計算!BE16</f>
        <v>0</v>
      </c>
      <c r="F17" s="332">
        <f>計算!BF16</f>
        <v>0</v>
      </c>
      <c r="G17" s="333">
        <f>計算!BG16</f>
        <v>0</v>
      </c>
      <c r="H17" s="334">
        <f>計算!BH16</f>
        <v>0</v>
      </c>
    </row>
    <row r="18" spans="2:8" ht="22.15" customHeight="1">
      <c r="B18" s="329">
        <f>計算!BB17</f>
        <v>12</v>
      </c>
      <c r="C18" s="329" t="str">
        <f>計算!BC17</f>
        <v>151</v>
      </c>
      <c r="D18" s="330" t="str">
        <f>計算!BD17</f>
        <v>繊維工業製品</v>
      </c>
      <c r="E18" s="331">
        <f>計算!BE17</f>
        <v>0</v>
      </c>
      <c r="F18" s="332">
        <f>計算!BF17</f>
        <v>0</v>
      </c>
      <c r="G18" s="333">
        <f>計算!BG17</f>
        <v>0</v>
      </c>
      <c r="H18" s="334">
        <f>計算!BH17</f>
        <v>0</v>
      </c>
    </row>
    <row r="19" spans="2:8" ht="22.15" customHeight="1">
      <c r="B19" s="329">
        <f>計算!BB18</f>
        <v>13</v>
      </c>
      <c r="C19" s="329" t="str">
        <f>計算!BC18</f>
        <v>152</v>
      </c>
      <c r="D19" s="330" t="str">
        <f>計算!BD18</f>
        <v>衣服・その他の繊維既製品</v>
      </c>
      <c r="E19" s="331">
        <f>計算!BE18</f>
        <v>0</v>
      </c>
      <c r="F19" s="332">
        <f>計算!BF18</f>
        <v>0</v>
      </c>
      <c r="G19" s="333">
        <f>計算!BG18</f>
        <v>0</v>
      </c>
      <c r="H19" s="334">
        <f>計算!BH18</f>
        <v>0</v>
      </c>
    </row>
    <row r="20" spans="2:8" ht="22.15" customHeight="1">
      <c r="B20" s="329">
        <f>計算!BB19</f>
        <v>14</v>
      </c>
      <c r="C20" s="329" t="str">
        <f>計算!BC19</f>
        <v>161</v>
      </c>
      <c r="D20" s="330" t="str">
        <f>計算!BD19</f>
        <v>木材・木製品</v>
      </c>
      <c r="E20" s="331">
        <f>計算!BE19</f>
        <v>0</v>
      </c>
      <c r="F20" s="332">
        <f>計算!BF19</f>
        <v>0</v>
      </c>
      <c r="G20" s="333">
        <f>計算!BG19</f>
        <v>0</v>
      </c>
      <c r="H20" s="334">
        <f>計算!BH19</f>
        <v>0</v>
      </c>
    </row>
    <row r="21" spans="2:8" ht="22.15" customHeight="1">
      <c r="B21" s="329">
        <f>計算!BB20</f>
        <v>15</v>
      </c>
      <c r="C21" s="329" t="str">
        <f>計算!BC20</f>
        <v>162</v>
      </c>
      <c r="D21" s="330" t="str">
        <f>計算!BD20</f>
        <v>家具・装備品</v>
      </c>
      <c r="E21" s="331">
        <f>計算!BE20</f>
        <v>0</v>
      </c>
      <c r="F21" s="332">
        <f>計算!BF20</f>
        <v>0</v>
      </c>
      <c r="G21" s="333">
        <f>計算!BG20</f>
        <v>0</v>
      </c>
      <c r="H21" s="334">
        <f>計算!BH20</f>
        <v>0</v>
      </c>
    </row>
    <row r="22" spans="2:8" ht="22.15" customHeight="1">
      <c r="B22" s="329">
        <f>計算!BB21</f>
        <v>16</v>
      </c>
      <c r="C22" s="329" t="str">
        <f>計算!BC21</f>
        <v>163</v>
      </c>
      <c r="D22" s="330" t="str">
        <f>計算!BD21</f>
        <v>パルプ・紙・板紙・加工紙</v>
      </c>
      <c r="E22" s="331">
        <f>計算!BE21</f>
        <v>0</v>
      </c>
      <c r="F22" s="332">
        <f>計算!BF21</f>
        <v>0</v>
      </c>
      <c r="G22" s="333">
        <f>計算!BG21</f>
        <v>0</v>
      </c>
      <c r="H22" s="334">
        <f>計算!BH21</f>
        <v>0</v>
      </c>
    </row>
    <row r="23" spans="2:8" ht="22.15" customHeight="1">
      <c r="B23" s="329">
        <f>計算!BB22</f>
        <v>17</v>
      </c>
      <c r="C23" s="329" t="str">
        <f>計算!BC22</f>
        <v>164</v>
      </c>
      <c r="D23" s="330" t="str">
        <f>計算!BD22</f>
        <v>紙加工品</v>
      </c>
      <c r="E23" s="331">
        <f>計算!BE22</f>
        <v>0</v>
      </c>
      <c r="F23" s="332">
        <f>計算!BF22</f>
        <v>0</v>
      </c>
      <c r="G23" s="333">
        <f>計算!BG22</f>
        <v>0</v>
      </c>
      <c r="H23" s="334">
        <f>計算!BH22</f>
        <v>0</v>
      </c>
    </row>
    <row r="24" spans="2:8" ht="22.15" customHeight="1">
      <c r="B24" s="329">
        <f>計算!BB23</f>
        <v>18</v>
      </c>
      <c r="C24" s="329" t="str">
        <f>計算!BC23</f>
        <v>191</v>
      </c>
      <c r="D24" s="330" t="str">
        <f>計算!BD23</f>
        <v>印刷・製版・製本</v>
      </c>
      <c r="E24" s="331">
        <f>計算!BE23</f>
        <v>0</v>
      </c>
      <c r="F24" s="332">
        <f>計算!BF23</f>
        <v>0</v>
      </c>
      <c r="G24" s="333">
        <f>計算!BG23</f>
        <v>0</v>
      </c>
      <c r="H24" s="334">
        <f>計算!BH23</f>
        <v>0</v>
      </c>
    </row>
    <row r="25" spans="2:8" ht="22.15" customHeight="1">
      <c r="B25" s="329">
        <f>計算!BB24</f>
        <v>19</v>
      </c>
      <c r="C25" s="329" t="str">
        <f>計算!BC24</f>
        <v>201</v>
      </c>
      <c r="D25" s="330" t="str">
        <f>計算!BD24</f>
        <v>化学肥料</v>
      </c>
      <c r="E25" s="331">
        <f>計算!BE24</f>
        <v>0</v>
      </c>
      <c r="F25" s="332">
        <f>計算!BF24</f>
        <v>0</v>
      </c>
      <c r="G25" s="333">
        <f>計算!BG24</f>
        <v>0</v>
      </c>
      <c r="H25" s="334">
        <f>計算!BH24</f>
        <v>0</v>
      </c>
    </row>
    <row r="26" spans="2:8" ht="22.15" customHeight="1">
      <c r="B26" s="329">
        <f>計算!BB25</f>
        <v>20</v>
      </c>
      <c r="C26" s="329" t="str">
        <f>計算!BC25</f>
        <v>202</v>
      </c>
      <c r="D26" s="330" t="str">
        <f>計算!BD25</f>
        <v>無機化学工業製品</v>
      </c>
      <c r="E26" s="331">
        <f>計算!BE25</f>
        <v>0</v>
      </c>
      <c r="F26" s="332">
        <f>計算!BF25</f>
        <v>0</v>
      </c>
      <c r="G26" s="333">
        <f>計算!BG25</f>
        <v>0</v>
      </c>
      <c r="H26" s="334">
        <f>計算!BH25</f>
        <v>0</v>
      </c>
    </row>
    <row r="27" spans="2:8" ht="22.15" customHeight="1">
      <c r="B27" s="329">
        <f>計算!BB26</f>
        <v>21</v>
      </c>
      <c r="C27" s="329" t="str">
        <f>計算!BC26</f>
        <v>203</v>
      </c>
      <c r="D27" s="330" t="str">
        <f>計算!BD26</f>
        <v>石油化学系基礎製品</v>
      </c>
      <c r="E27" s="331">
        <f>計算!BE26</f>
        <v>0</v>
      </c>
      <c r="F27" s="332">
        <f>計算!BF26</f>
        <v>0</v>
      </c>
      <c r="G27" s="333">
        <f>計算!BG26</f>
        <v>0</v>
      </c>
      <c r="H27" s="334">
        <f>計算!BH26</f>
        <v>0</v>
      </c>
    </row>
    <row r="28" spans="2:8" ht="22.15" customHeight="1">
      <c r="B28" s="329">
        <f>計算!BB27</f>
        <v>22</v>
      </c>
      <c r="C28" s="329" t="str">
        <f>計算!BC27</f>
        <v>204</v>
      </c>
      <c r="D28" s="330" t="str">
        <f>計算!BD27</f>
        <v>有機化学工業製品（石油化学系基礎製品・合成樹脂を除く。）</v>
      </c>
      <c r="E28" s="331">
        <f>計算!BE27</f>
        <v>0</v>
      </c>
      <c r="F28" s="332">
        <f>計算!BF27</f>
        <v>0</v>
      </c>
      <c r="G28" s="333">
        <f>計算!BG27</f>
        <v>0</v>
      </c>
      <c r="H28" s="334">
        <f>計算!BH27</f>
        <v>0</v>
      </c>
    </row>
    <row r="29" spans="2:8" ht="22.15" customHeight="1">
      <c r="B29" s="329">
        <f>計算!BB28</f>
        <v>23</v>
      </c>
      <c r="C29" s="329" t="str">
        <f>計算!BC28</f>
        <v>205</v>
      </c>
      <c r="D29" s="330" t="str">
        <f>計算!BD28</f>
        <v>合成樹脂</v>
      </c>
      <c r="E29" s="331">
        <f>計算!BE28</f>
        <v>0</v>
      </c>
      <c r="F29" s="332">
        <f>計算!BF28</f>
        <v>0</v>
      </c>
      <c r="G29" s="333">
        <f>計算!BG28</f>
        <v>0</v>
      </c>
      <c r="H29" s="334">
        <f>計算!BH28</f>
        <v>0</v>
      </c>
    </row>
    <row r="30" spans="2:8" ht="22.15" customHeight="1">
      <c r="B30" s="329">
        <f>計算!BB29</f>
        <v>24</v>
      </c>
      <c r="C30" s="329" t="str">
        <f>計算!BC29</f>
        <v>206</v>
      </c>
      <c r="D30" s="330" t="str">
        <f>計算!BD29</f>
        <v>化学繊維</v>
      </c>
      <c r="E30" s="331">
        <f>計算!BE29</f>
        <v>0</v>
      </c>
      <c r="F30" s="332">
        <f>計算!BF29</f>
        <v>0</v>
      </c>
      <c r="G30" s="333">
        <f>計算!BG29</f>
        <v>0</v>
      </c>
      <c r="H30" s="334">
        <f>計算!BH29</f>
        <v>0</v>
      </c>
    </row>
    <row r="31" spans="2:8" ht="22.15" customHeight="1">
      <c r="B31" s="329">
        <f>計算!BB30</f>
        <v>25</v>
      </c>
      <c r="C31" s="329" t="str">
        <f>計算!BC30</f>
        <v>207</v>
      </c>
      <c r="D31" s="330" t="str">
        <f>計算!BD30</f>
        <v>医薬品</v>
      </c>
      <c r="E31" s="331">
        <f>計算!BE30</f>
        <v>0</v>
      </c>
      <c r="F31" s="332">
        <f>計算!BF30</f>
        <v>0</v>
      </c>
      <c r="G31" s="333">
        <f>計算!BG30</f>
        <v>0</v>
      </c>
      <c r="H31" s="334">
        <f>計算!BH30</f>
        <v>0</v>
      </c>
    </row>
    <row r="32" spans="2:8" ht="22.15" customHeight="1">
      <c r="B32" s="329">
        <f>計算!BB31</f>
        <v>26</v>
      </c>
      <c r="C32" s="329" t="str">
        <f>計算!BC31</f>
        <v>208</v>
      </c>
      <c r="D32" s="330" t="str">
        <f>計算!BD31</f>
        <v>化学最終製品（医薬品を除く。）</v>
      </c>
      <c r="E32" s="331">
        <f>計算!BE31</f>
        <v>0</v>
      </c>
      <c r="F32" s="332">
        <f>計算!BF31</f>
        <v>0</v>
      </c>
      <c r="G32" s="333">
        <f>計算!BG31</f>
        <v>0</v>
      </c>
      <c r="H32" s="334">
        <f>計算!BH31</f>
        <v>0</v>
      </c>
    </row>
    <row r="33" spans="2:8" ht="22.15" customHeight="1">
      <c r="B33" s="329">
        <f>計算!BB32</f>
        <v>27</v>
      </c>
      <c r="C33" s="329" t="str">
        <f>計算!BC32</f>
        <v>211</v>
      </c>
      <c r="D33" s="330" t="str">
        <f>計算!BD32</f>
        <v>石油製品</v>
      </c>
      <c r="E33" s="331">
        <f>計算!BE32</f>
        <v>0</v>
      </c>
      <c r="F33" s="332">
        <f>計算!BF32</f>
        <v>0</v>
      </c>
      <c r="G33" s="333">
        <f>計算!BG32</f>
        <v>0</v>
      </c>
      <c r="H33" s="334">
        <f>計算!BH32</f>
        <v>0</v>
      </c>
    </row>
    <row r="34" spans="2:8" ht="22.15" customHeight="1">
      <c r="B34" s="329">
        <f>計算!BB33</f>
        <v>28</v>
      </c>
      <c r="C34" s="329" t="str">
        <f>計算!BC33</f>
        <v>212</v>
      </c>
      <c r="D34" s="330" t="str">
        <f>計算!BD33</f>
        <v>石炭製品</v>
      </c>
      <c r="E34" s="331">
        <f>計算!BE33</f>
        <v>0</v>
      </c>
      <c r="F34" s="332">
        <f>計算!BF33</f>
        <v>0</v>
      </c>
      <c r="G34" s="333">
        <f>計算!BG33</f>
        <v>0</v>
      </c>
      <c r="H34" s="334">
        <f>計算!BH33</f>
        <v>0</v>
      </c>
    </row>
    <row r="35" spans="2:8" ht="22.15" customHeight="1">
      <c r="B35" s="329">
        <f>計算!BB34</f>
        <v>29</v>
      </c>
      <c r="C35" s="329" t="str">
        <f>計算!BC34</f>
        <v>221</v>
      </c>
      <c r="D35" s="330" t="str">
        <f>計算!BD34</f>
        <v>プラスチック製品</v>
      </c>
      <c r="E35" s="331">
        <f>計算!BE34</f>
        <v>0</v>
      </c>
      <c r="F35" s="332">
        <f>計算!BF34</f>
        <v>0</v>
      </c>
      <c r="G35" s="333">
        <f>計算!BG34</f>
        <v>0</v>
      </c>
      <c r="H35" s="334">
        <f>計算!BH34</f>
        <v>0</v>
      </c>
    </row>
    <row r="36" spans="2:8" ht="22.15" customHeight="1">
      <c r="B36" s="329">
        <f>計算!BB35</f>
        <v>30</v>
      </c>
      <c r="C36" s="329" t="str">
        <f>計算!BC35</f>
        <v>222</v>
      </c>
      <c r="D36" s="330" t="str">
        <f>計算!BD35</f>
        <v>ゴム製品</v>
      </c>
      <c r="E36" s="331">
        <f>計算!BE35</f>
        <v>0</v>
      </c>
      <c r="F36" s="332">
        <f>計算!BF35</f>
        <v>0</v>
      </c>
      <c r="G36" s="333">
        <f>計算!BG35</f>
        <v>0</v>
      </c>
      <c r="H36" s="334">
        <f>計算!BH35</f>
        <v>0</v>
      </c>
    </row>
    <row r="37" spans="2:8" ht="22.15" customHeight="1">
      <c r="B37" s="329">
        <f>計算!BB36</f>
        <v>31</v>
      </c>
      <c r="C37" s="329" t="str">
        <f>計算!BC36</f>
        <v>231</v>
      </c>
      <c r="D37" s="330" t="str">
        <f>計算!BD36</f>
        <v>なめし革・革製品・毛皮</v>
      </c>
      <c r="E37" s="331">
        <f>計算!BE36</f>
        <v>0</v>
      </c>
      <c r="F37" s="332">
        <f>計算!BF36</f>
        <v>0</v>
      </c>
      <c r="G37" s="333">
        <f>計算!BG36</f>
        <v>0</v>
      </c>
      <c r="H37" s="334">
        <f>計算!BH36</f>
        <v>0</v>
      </c>
    </row>
    <row r="38" spans="2:8" ht="22.15" customHeight="1">
      <c r="B38" s="329">
        <f>計算!BB37</f>
        <v>32</v>
      </c>
      <c r="C38" s="329" t="str">
        <f>計算!BC37</f>
        <v>251</v>
      </c>
      <c r="D38" s="330" t="str">
        <f>計算!BD37</f>
        <v>ガラス・ガラス製品</v>
      </c>
      <c r="E38" s="331">
        <f>計算!BE37</f>
        <v>0</v>
      </c>
      <c r="F38" s="332">
        <f>計算!BF37</f>
        <v>0</v>
      </c>
      <c r="G38" s="333">
        <f>計算!BG37</f>
        <v>0</v>
      </c>
      <c r="H38" s="334">
        <f>計算!BH37</f>
        <v>0</v>
      </c>
    </row>
    <row r="39" spans="2:8" ht="22.15" customHeight="1">
      <c r="B39" s="329">
        <f>計算!BB38</f>
        <v>33</v>
      </c>
      <c r="C39" s="329" t="str">
        <f>計算!BC38</f>
        <v>252</v>
      </c>
      <c r="D39" s="330" t="str">
        <f>計算!BD38</f>
        <v>セメント・セメント製品</v>
      </c>
      <c r="E39" s="331">
        <f>計算!BE38</f>
        <v>0</v>
      </c>
      <c r="F39" s="332">
        <f>計算!BF38</f>
        <v>0</v>
      </c>
      <c r="G39" s="333">
        <f>計算!BG38</f>
        <v>0</v>
      </c>
      <c r="H39" s="334">
        <f>計算!BH38</f>
        <v>0</v>
      </c>
    </row>
    <row r="40" spans="2:8" ht="22.15" customHeight="1">
      <c r="B40" s="329">
        <f>計算!BB39</f>
        <v>34</v>
      </c>
      <c r="C40" s="329" t="str">
        <f>計算!BC39</f>
        <v>253</v>
      </c>
      <c r="D40" s="330" t="str">
        <f>計算!BD39</f>
        <v>陶磁器</v>
      </c>
      <c r="E40" s="331">
        <f>計算!BE39</f>
        <v>0</v>
      </c>
      <c r="F40" s="332">
        <f>計算!BF39</f>
        <v>0</v>
      </c>
      <c r="G40" s="333">
        <f>計算!BG39</f>
        <v>0</v>
      </c>
      <c r="H40" s="334">
        <f>計算!BH39</f>
        <v>0</v>
      </c>
    </row>
    <row r="41" spans="2:8" ht="22.15" customHeight="1">
      <c r="B41" s="329">
        <f>計算!BB40</f>
        <v>35</v>
      </c>
      <c r="C41" s="329" t="str">
        <f>計算!BC40</f>
        <v>259</v>
      </c>
      <c r="D41" s="330" t="str">
        <f>計算!BD40</f>
        <v>その他の窯業・土石製品</v>
      </c>
      <c r="E41" s="331">
        <f>計算!BE40</f>
        <v>0</v>
      </c>
      <c r="F41" s="332">
        <f>計算!BF40</f>
        <v>0</v>
      </c>
      <c r="G41" s="333">
        <f>計算!BG40</f>
        <v>0</v>
      </c>
      <c r="H41" s="334">
        <f>計算!BH40</f>
        <v>0</v>
      </c>
    </row>
    <row r="42" spans="2:8" ht="22.15" customHeight="1">
      <c r="B42" s="329">
        <f>計算!BB41</f>
        <v>36</v>
      </c>
      <c r="C42" s="329" t="str">
        <f>計算!BC41</f>
        <v>261</v>
      </c>
      <c r="D42" s="330" t="str">
        <f>計算!BD41</f>
        <v>銑鉄・粗鋼</v>
      </c>
      <c r="E42" s="331">
        <f>計算!BE41</f>
        <v>0</v>
      </c>
      <c r="F42" s="332">
        <f>計算!BF41</f>
        <v>0</v>
      </c>
      <c r="G42" s="333">
        <f>計算!BG41</f>
        <v>0</v>
      </c>
      <c r="H42" s="334">
        <f>計算!BH41</f>
        <v>0</v>
      </c>
    </row>
    <row r="43" spans="2:8" ht="22.15" customHeight="1">
      <c r="B43" s="329">
        <f>計算!BB42</f>
        <v>37</v>
      </c>
      <c r="C43" s="329" t="str">
        <f>計算!BC42</f>
        <v>262</v>
      </c>
      <c r="D43" s="330" t="str">
        <f>計算!BD42</f>
        <v>鋼材</v>
      </c>
      <c r="E43" s="331">
        <f>計算!BE42</f>
        <v>0</v>
      </c>
      <c r="F43" s="332">
        <f>計算!BF42</f>
        <v>0</v>
      </c>
      <c r="G43" s="333">
        <f>計算!BG42</f>
        <v>0</v>
      </c>
      <c r="H43" s="334">
        <f>計算!BH42</f>
        <v>0</v>
      </c>
    </row>
    <row r="44" spans="2:8" ht="22.15" customHeight="1">
      <c r="B44" s="329">
        <f>計算!BB43</f>
        <v>38</v>
      </c>
      <c r="C44" s="329" t="str">
        <f>計算!BC43</f>
        <v>263</v>
      </c>
      <c r="D44" s="330" t="str">
        <f>計算!BD43</f>
        <v>鋳鍛造品（鉄）</v>
      </c>
      <c r="E44" s="331">
        <f>計算!BE43</f>
        <v>0</v>
      </c>
      <c r="F44" s="332">
        <f>計算!BF43</f>
        <v>0</v>
      </c>
      <c r="G44" s="333">
        <f>計算!BG43</f>
        <v>0</v>
      </c>
      <c r="H44" s="334">
        <f>計算!BH43</f>
        <v>0</v>
      </c>
    </row>
    <row r="45" spans="2:8" ht="22.15" customHeight="1">
      <c r="B45" s="329">
        <f>計算!BB44</f>
        <v>39</v>
      </c>
      <c r="C45" s="329" t="str">
        <f>計算!BC44</f>
        <v>269</v>
      </c>
      <c r="D45" s="330" t="str">
        <f>計算!BD44</f>
        <v>その他の鉄鋼製品</v>
      </c>
      <c r="E45" s="331">
        <f>計算!BE44</f>
        <v>0</v>
      </c>
      <c r="F45" s="332">
        <f>計算!BF44</f>
        <v>0</v>
      </c>
      <c r="G45" s="333">
        <f>計算!BG44</f>
        <v>0</v>
      </c>
      <c r="H45" s="334">
        <f>計算!BH44</f>
        <v>0</v>
      </c>
    </row>
    <row r="46" spans="2:8" ht="22.15" customHeight="1">
      <c r="B46" s="329">
        <f>計算!BB45</f>
        <v>40</v>
      </c>
      <c r="C46" s="329" t="str">
        <f>計算!BC45</f>
        <v>271</v>
      </c>
      <c r="D46" s="330" t="str">
        <f>計算!BD45</f>
        <v>非鉄金属製錬・精製</v>
      </c>
      <c r="E46" s="331">
        <f>計算!BE45</f>
        <v>0</v>
      </c>
      <c r="F46" s="332">
        <f>計算!BF45</f>
        <v>0</v>
      </c>
      <c r="G46" s="333">
        <f>計算!BG45</f>
        <v>0</v>
      </c>
      <c r="H46" s="334">
        <f>計算!BH45</f>
        <v>0</v>
      </c>
    </row>
    <row r="47" spans="2:8" ht="22.15" customHeight="1">
      <c r="B47" s="329">
        <f>計算!BB46</f>
        <v>41</v>
      </c>
      <c r="C47" s="329" t="str">
        <f>計算!BC46</f>
        <v>272</v>
      </c>
      <c r="D47" s="330" t="str">
        <f>計算!BD46</f>
        <v>非鉄金属加工製品</v>
      </c>
      <c r="E47" s="331">
        <f>計算!BE46</f>
        <v>0</v>
      </c>
      <c r="F47" s="332">
        <f>計算!BF46</f>
        <v>0</v>
      </c>
      <c r="G47" s="333">
        <f>計算!BG46</f>
        <v>0</v>
      </c>
      <c r="H47" s="334">
        <f>計算!BH46</f>
        <v>0</v>
      </c>
    </row>
    <row r="48" spans="2:8" ht="22.15" customHeight="1">
      <c r="B48" s="329">
        <f>計算!BB47</f>
        <v>42</v>
      </c>
      <c r="C48" s="329" t="str">
        <f>計算!BC47</f>
        <v>281</v>
      </c>
      <c r="D48" s="330" t="str">
        <f>計算!BD47</f>
        <v>建設用・建築用金属製品</v>
      </c>
      <c r="E48" s="331">
        <f>計算!BE47</f>
        <v>0</v>
      </c>
      <c r="F48" s="332">
        <f>計算!BF47</f>
        <v>0</v>
      </c>
      <c r="G48" s="333">
        <f>計算!BG47</f>
        <v>0</v>
      </c>
      <c r="H48" s="334">
        <f>計算!BH47</f>
        <v>0</v>
      </c>
    </row>
    <row r="49" spans="2:8" ht="22.15" customHeight="1">
      <c r="B49" s="329">
        <f>計算!BB48</f>
        <v>43</v>
      </c>
      <c r="C49" s="329" t="str">
        <f>計算!BC48</f>
        <v>289</v>
      </c>
      <c r="D49" s="330" t="str">
        <f>計算!BD48</f>
        <v>その他の金属製品</v>
      </c>
      <c r="E49" s="331">
        <f>計算!BE48</f>
        <v>0</v>
      </c>
      <c r="F49" s="332">
        <f>計算!BF48</f>
        <v>0</v>
      </c>
      <c r="G49" s="333">
        <f>計算!BG48</f>
        <v>0</v>
      </c>
      <c r="H49" s="334">
        <f>計算!BH48</f>
        <v>0</v>
      </c>
    </row>
    <row r="50" spans="2:8" ht="22.15" customHeight="1">
      <c r="B50" s="329">
        <f>計算!BB49</f>
        <v>44</v>
      </c>
      <c r="C50" s="329" t="str">
        <f>計算!BC49</f>
        <v>291</v>
      </c>
      <c r="D50" s="330" t="str">
        <f>計算!BD49</f>
        <v>はん用機械</v>
      </c>
      <c r="E50" s="331">
        <f>計算!BE49</f>
        <v>0</v>
      </c>
      <c r="F50" s="332">
        <f>計算!BF49</f>
        <v>0</v>
      </c>
      <c r="G50" s="333">
        <f>計算!BG49</f>
        <v>0</v>
      </c>
      <c r="H50" s="334">
        <f>計算!BH49</f>
        <v>0</v>
      </c>
    </row>
    <row r="51" spans="2:8" ht="22.15" customHeight="1">
      <c r="B51" s="329">
        <f>計算!BB50</f>
        <v>45</v>
      </c>
      <c r="C51" s="329" t="str">
        <f>計算!BC50</f>
        <v>301</v>
      </c>
      <c r="D51" s="330" t="str">
        <f>計算!BD50</f>
        <v>生産用機械</v>
      </c>
      <c r="E51" s="331">
        <f>計算!BE50</f>
        <v>0</v>
      </c>
      <c r="F51" s="332">
        <f>計算!BF50</f>
        <v>0</v>
      </c>
      <c r="G51" s="333">
        <f>計算!BG50</f>
        <v>0</v>
      </c>
      <c r="H51" s="334">
        <f>計算!BH50</f>
        <v>0</v>
      </c>
    </row>
    <row r="52" spans="2:8" ht="22.15" customHeight="1">
      <c r="B52" s="329">
        <f>計算!BB51</f>
        <v>46</v>
      </c>
      <c r="C52" s="329" t="str">
        <f>計算!BC51</f>
        <v>311</v>
      </c>
      <c r="D52" s="330" t="str">
        <f>計算!BD51</f>
        <v>業務用機械</v>
      </c>
      <c r="E52" s="331">
        <f>計算!BE51</f>
        <v>0</v>
      </c>
      <c r="F52" s="332">
        <f>計算!BF51</f>
        <v>0</v>
      </c>
      <c r="G52" s="333">
        <f>計算!BG51</f>
        <v>0</v>
      </c>
      <c r="H52" s="334">
        <f>計算!BH51</f>
        <v>0</v>
      </c>
    </row>
    <row r="53" spans="2:8" ht="22.15" customHeight="1">
      <c r="B53" s="329">
        <f>計算!BB52</f>
        <v>47</v>
      </c>
      <c r="C53" s="329" t="str">
        <f>計算!BC52</f>
        <v>321</v>
      </c>
      <c r="D53" s="330" t="str">
        <f>計算!BD52</f>
        <v>電子デバイス</v>
      </c>
      <c r="E53" s="331">
        <f>計算!BE52</f>
        <v>0</v>
      </c>
      <c r="F53" s="332">
        <f>計算!BF52</f>
        <v>0</v>
      </c>
      <c r="G53" s="333">
        <f>計算!BG52</f>
        <v>0</v>
      </c>
      <c r="H53" s="334">
        <f>計算!BH52</f>
        <v>0</v>
      </c>
    </row>
    <row r="54" spans="2:8" ht="22.15" customHeight="1">
      <c r="B54" s="329">
        <f>計算!BB53</f>
        <v>48</v>
      </c>
      <c r="C54" s="329" t="str">
        <f>計算!BC53</f>
        <v>329</v>
      </c>
      <c r="D54" s="330" t="str">
        <f>計算!BD53</f>
        <v>その他の電子部品</v>
      </c>
      <c r="E54" s="331">
        <f>計算!BE53</f>
        <v>0</v>
      </c>
      <c r="F54" s="332">
        <f>計算!BF53</f>
        <v>0</v>
      </c>
      <c r="G54" s="333">
        <f>計算!BG53</f>
        <v>0</v>
      </c>
      <c r="H54" s="334">
        <f>計算!BH53</f>
        <v>0</v>
      </c>
    </row>
    <row r="55" spans="2:8" ht="22.15" customHeight="1">
      <c r="B55" s="329">
        <f>計算!BB54</f>
        <v>49</v>
      </c>
      <c r="C55" s="329" t="str">
        <f>計算!BC54</f>
        <v>331</v>
      </c>
      <c r="D55" s="330" t="str">
        <f>計算!BD54</f>
        <v>産業用電気機器</v>
      </c>
      <c r="E55" s="331">
        <f>計算!BE54</f>
        <v>0</v>
      </c>
      <c r="F55" s="332">
        <f>計算!BF54</f>
        <v>0</v>
      </c>
      <c r="G55" s="333">
        <f>計算!BG54</f>
        <v>0</v>
      </c>
      <c r="H55" s="334">
        <f>計算!BH54</f>
        <v>0</v>
      </c>
    </row>
    <row r="56" spans="2:8" ht="22.15" customHeight="1">
      <c r="B56" s="329">
        <f>計算!BB55</f>
        <v>50</v>
      </c>
      <c r="C56" s="329" t="str">
        <f>計算!BC55</f>
        <v>332</v>
      </c>
      <c r="D56" s="330" t="str">
        <f>計算!BD55</f>
        <v>民生用電気機器</v>
      </c>
      <c r="E56" s="331">
        <f>計算!BE55</f>
        <v>0</v>
      </c>
      <c r="F56" s="332">
        <f>計算!BF55</f>
        <v>0</v>
      </c>
      <c r="G56" s="333">
        <f>計算!BG55</f>
        <v>0</v>
      </c>
      <c r="H56" s="334">
        <f>計算!BH55</f>
        <v>0</v>
      </c>
    </row>
    <row r="57" spans="2:8" ht="22.15" customHeight="1">
      <c r="B57" s="329">
        <f>計算!BB56</f>
        <v>51</v>
      </c>
      <c r="C57" s="329" t="str">
        <f>計算!BC56</f>
        <v>333</v>
      </c>
      <c r="D57" s="330" t="str">
        <f>計算!BD56</f>
        <v>電子応用装置・電気計測器</v>
      </c>
      <c r="E57" s="331">
        <f>計算!BE56</f>
        <v>0</v>
      </c>
      <c r="F57" s="332">
        <f>計算!BF56</f>
        <v>0</v>
      </c>
      <c r="G57" s="333">
        <f>計算!BG56</f>
        <v>0</v>
      </c>
      <c r="H57" s="334">
        <f>計算!BH56</f>
        <v>0</v>
      </c>
    </row>
    <row r="58" spans="2:8" ht="22.15" customHeight="1">
      <c r="B58" s="329">
        <f>計算!BB57</f>
        <v>52</v>
      </c>
      <c r="C58" s="329" t="str">
        <f>計算!BC57</f>
        <v>339</v>
      </c>
      <c r="D58" s="330" t="str">
        <f>計算!BD57</f>
        <v>その他の電気機械</v>
      </c>
      <c r="E58" s="331">
        <f>計算!BE57</f>
        <v>0</v>
      </c>
      <c r="F58" s="332">
        <f>計算!BF57</f>
        <v>0</v>
      </c>
      <c r="G58" s="333">
        <f>計算!BG57</f>
        <v>0</v>
      </c>
      <c r="H58" s="334">
        <f>計算!BH57</f>
        <v>0</v>
      </c>
    </row>
    <row r="59" spans="2:8" ht="22.15" customHeight="1">
      <c r="B59" s="329">
        <f>計算!BB58</f>
        <v>53</v>
      </c>
      <c r="C59" s="329" t="str">
        <f>計算!BC58</f>
        <v>341</v>
      </c>
      <c r="D59" s="330" t="str">
        <f>計算!BD58</f>
        <v>通信・映像・音響機器</v>
      </c>
      <c r="E59" s="331">
        <f>計算!BE58</f>
        <v>0</v>
      </c>
      <c r="F59" s="332">
        <f>計算!BF58</f>
        <v>0</v>
      </c>
      <c r="G59" s="333">
        <f>計算!BG58</f>
        <v>0</v>
      </c>
      <c r="H59" s="334">
        <f>計算!BH58</f>
        <v>0</v>
      </c>
    </row>
    <row r="60" spans="2:8" ht="22.15" customHeight="1">
      <c r="B60" s="329">
        <f>計算!BB59</f>
        <v>54</v>
      </c>
      <c r="C60" s="329" t="str">
        <f>計算!BC59</f>
        <v>342</v>
      </c>
      <c r="D60" s="330" t="str">
        <f>計算!BD59</f>
        <v>電子計算機・同附属装置</v>
      </c>
      <c r="E60" s="331">
        <f>計算!BE59</f>
        <v>0</v>
      </c>
      <c r="F60" s="332">
        <f>計算!BF59</f>
        <v>0</v>
      </c>
      <c r="G60" s="333">
        <f>計算!BG59</f>
        <v>0</v>
      </c>
      <c r="H60" s="334">
        <f>計算!BH59</f>
        <v>0</v>
      </c>
    </row>
    <row r="61" spans="2:8" ht="22.15" customHeight="1">
      <c r="B61" s="329">
        <f>計算!BB60</f>
        <v>55</v>
      </c>
      <c r="C61" s="329" t="str">
        <f>計算!BC60</f>
        <v>351</v>
      </c>
      <c r="D61" s="330" t="str">
        <f>計算!BD60</f>
        <v>乗用車</v>
      </c>
      <c r="E61" s="331">
        <f>計算!BE60</f>
        <v>0</v>
      </c>
      <c r="F61" s="332">
        <f>計算!BF60</f>
        <v>0</v>
      </c>
      <c r="G61" s="333">
        <f>計算!BG60</f>
        <v>0</v>
      </c>
      <c r="H61" s="334">
        <f>計算!BH60</f>
        <v>0</v>
      </c>
    </row>
    <row r="62" spans="2:8" ht="22.15" customHeight="1">
      <c r="B62" s="329">
        <f>計算!BB61</f>
        <v>56</v>
      </c>
      <c r="C62" s="329" t="str">
        <f>計算!BC61</f>
        <v>352</v>
      </c>
      <c r="D62" s="330" t="str">
        <f>計算!BD61</f>
        <v>その他の自動車</v>
      </c>
      <c r="E62" s="331">
        <f>計算!BE61</f>
        <v>0</v>
      </c>
      <c r="F62" s="332">
        <f>計算!BF61</f>
        <v>0</v>
      </c>
      <c r="G62" s="333">
        <f>計算!BG61</f>
        <v>0</v>
      </c>
      <c r="H62" s="334">
        <f>計算!BH61</f>
        <v>0</v>
      </c>
    </row>
    <row r="63" spans="2:8" ht="22.15" customHeight="1">
      <c r="B63" s="329">
        <f>計算!BB62</f>
        <v>57</v>
      </c>
      <c r="C63" s="329" t="str">
        <f>計算!BC62</f>
        <v>353</v>
      </c>
      <c r="D63" s="330" t="str">
        <f>計算!BD62</f>
        <v>自動車部品・同附属品</v>
      </c>
      <c r="E63" s="331">
        <f>計算!BE62</f>
        <v>0</v>
      </c>
      <c r="F63" s="332">
        <f>計算!BF62</f>
        <v>0</v>
      </c>
      <c r="G63" s="333">
        <f>計算!BG62</f>
        <v>0</v>
      </c>
      <c r="H63" s="334">
        <f>計算!BH62</f>
        <v>0</v>
      </c>
    </row>
    <row r="64" spans="2:8" ht="22.15" customHeight="1">
      <c r="B64" s="329">
        <f>計算!BB63</f>
        <v>58</v>
      </c>
      <c r="C64" s="329" t="str">
        <f>計算!BC63</f>
        <v>354</v>
      </c>
      <c r="D64" s="330" t="str">
        <f>計算!BD63</f>
        <v>船舶・同修理</v>
      </c>
      <c r="E64" s="331">
        <f>計算!BE63</f>
        <v>0</v>
      </c>
      <c r="F64" s="332">
        <f>計算!BF63</f>
        <v>0</v>
      </c>
      <c r="G64" s="333">
        <f>計算!BG63</f>
        <v>0</v>
      </c>
      <c r="H64" s="334">
        <f>計算!BH63</f>
        <v>0</v>
      </c>
    </row>
    <row r="65" spans="2:8" ht="22.15" customHeight="1">
      <c r="B65" s="329">
        <f>計算!BB64</f>
        <v>59</v>
      </c>
      <c r="C65" s="329" t="str">
        <f>計算!BC64</f>
        <v>359</v>
      </c>
      <c r="D65" s="330" t="str">
        <f>計算!BD64</f>
        <v>その他の輸送機械・同修理</v>
      </c>
      <c r="E65" s="331">
        <f>計算!BE64</f>
        <v>0</v>
      </c>
      <c r="F65" s="332">
        <f>計算!BF64</f>
        <v>0</v>
      </c>
      <c r="G65" s="333">
        <f>計算!BG64</f>
        <v>0</v>
      </c>
      <c r="H65" s="334">
        <f>計算!BH64</f>
        <v>0</v>
      </c>
    </row>
    <row r="66" spans="2:8" ht="22.15" customHeight="1">
      <c r="B66" s="329">
        <f>計算!BB65</f>
        <v>60</v>
      </c>
      <c r="C66" s="329" t="str">
        <f>計算!BC65</f>
        <v>391</v>
      </c>
      <c r="D66" s="330" t="str">
        <f>計算!BD65</f>
        <v>その他の製造工業製品</v>
      </c>
      <c r="E66" s="331">
        <f>計算!BE65</f>
        <v>0</v>
      </c>
      <c r="F66" s="332">
        <f>計算!BF65</f>
        <v>0</v>
      </c>
      <c r="G66" s="333">
        <f>計算!BG65</f>
        <v>0</v>
      </c>
      <c r="H66" s="334">
        <f>計算!BH65</f>
        <v>0</v>
      </c>
    </row>
    <row r="67" spans="2:8" ht="22.15" customHeight="1">
      <c r="B67" s="329">
        <f>計算!BB66</f>
        <v>61</v>
      </c>
      <c r="C67" s="329" t="str">
        <f>計算!BC66</f>
        <v>392</v>
      </c>
      <c r="D67" s="330" t="str">
        <f>計算!BD66</f>
        <v>再生資源回収・加工処理</v>
      </c>
      <c r="E67" s="331">
        <f>計算!BE66</f>
        <v>0</v>
      </c>
      <c r="F67" s="332">
        <f>計算!BF66</f>
        <v>0</v>
      </c>
      <c r="G67" s="333">
        <f>計算!BG66</f>
        <v>0</v>
      </c>
      <c r="H67" s="334">
        <f>計算!BH66</f>
        <v>0</v>
      </c>
    </row>
    <row r="68" spans="2:8" ht="22.15" customHeight="1">
      <c r="B68" s="329">
        <f>計算!BB67</f>
        <v>62</v>
      </c>
      <c r="C68" s="329" t="str">
        <f>計算!BC67</f>
        <v>411</v>
      </c>
      <c r="D68" s="330" t="str">
        <f>計算!BD67</f>
        <v>建築</v>
      </c>
      <c r="E68" s="331">
        <f>計算!BE67</f>
        <v>0</v>
      </c>
      <c r="F68" s="332">
        <f>計算!BF67</f>
        <v>0</v>
      </c>
      <c r="G68" s="333">
        <f>計算!BG67</f>
        <v>0</v>
      </c>
      <c r="H68" s="334">
        <f>計算!BH67</f>
        <v>0</v>
      </c>
    </row>
    <row r="69" spans="2:8" ht="22.15" customHeight="1">
      <c r="B69" s="329">
        <f>計算!BB68</f>
        <v>63</v>
      </c>
      <c r="C69" s="329" t="str">
        <f>計算!BC68</f>
        <v>412</v>
      </c>
      <c r="D69" s="330" t="str">
        <f>計算!BD68</f>
        <v>建設補修</v>
      </c>
      <c r="E69" s="331">
        <f>計算!BE68</f>
        <v>0</v>
      </c>
      <c r="F69" s="332">
        <f>計算!BF68</f>
        <v>0</v>
      </c>
      <c r="G69" s="333">
        <f>計算!BG68</f>
        <v>0</v>
      </c>
      <c r="H69" s="334">
        <f>計算!BH68</f>
        <v>0</v>
      </c>
    </row>
    <row r="70" spans="2:8" ht="22.15" customHeight="1">
      <c r="B70" s="329">
        <f>計算!BB69</f>
        <v>64</v>
      </c>
      <c r="C70" s="329" t="str">
        <f>計算!BC69</f>
        <v>413</v>
      </c>
      <c r="D70" s="330" t="str">
        <f>計算!BD69</f>
        <v>公共事業</v>
      </c>
      <c r="E70" s="331">
        <f>計算!BE69</f>
        <v>0</v>
      </c>
      <c r="F70" s="332">
        <f>計算!BF69</f>
        <v>0</v>
      </c>
      <c r="G70" s="333">
        <f>計算!BG69</f>
        <v>0</v>
      </c>
      <c r="H70" s="334">
        <f>計算!BH69</f>
        <v>0</v>
      </c>
    </row>
    <row r="71" spans="2:8" ht="22.15" customHeight="1">
      <c r="B71" s="329">
        <f>計算!BB70</f>
        <v>65</v>
      </c>
      <c r="C71" s="329" t="str">
        <f>計算!BC70</f>
        <v>419</v>
      </c>
      <c r="D71" s="330" t="str">
        <f>計算!BD70</f>
        <v>その他の土木建設</v>
      </c>
      <c r="E71" s="331">
        <f>計算!BE70</f>
        <v>0</v>
      </c>
      <c r="F71" s="332">
        <f>計算!BF70</f>
        <v>0</v>
      </c>
      <c r="G71" s="333">
        <f>計算!BG70</f>
        <v>0</v>
      </c>
      <c r="H71" s="334">
        <f>計算!BH70</f>
        <v>0</v>
      </c>
    </row>
    <row r="72" spans="2:8" ht="22.15" customHeight="1">
      <c r="B72" s="329">
        <f>計算!BB71</f>
        <v>66</v>
      </c>
      <c r="C72" s="329" t="str">
        <f>計算!BC71</f>
        <v>461</v>
      </c>
      <c r="D72" s="330" t="str">
        <f>計算!BD71</f>
        <v>電気</v>
      </c>
      <c r="E72" s="331">
        <f>計算!BE71</f>
        <v>0</v>
      </c>
      <c r="F72" s="332">
        <f>計算!BF71</f>
        <v>0</v>
      </c>
      <c r="G72" s="333">
        <f>計算!BG71</f>
        <v>0</v>
      </c>
      <c r="H72" s="334">
        <f>計算!BH71</f>
        <v>0</v>
      </c>
    </row>
    <row r="73" spans="2:8" ht="22.15" customHeight="1">
      <c r="B73" s="329">
        <f>計算!BB72</f>
        <v>67</v>
      </c>
      <c r="C73" s="329" t="str">
        <f>計算!BC72</f>
        <v>462</v>
      </c>
      <c r="D73" s="330" t="str">
        <f>計算!BD72</f>
        <v>ガス・熱供給</v>
      </c>
      <c r="E73" s="331">
        <f>計算!BE72</f>
        <v>0</v>
      </c>
      <c r="F73" s="332">
        <f>計算!BF72</f>
        <v>0</v>
      </c>
      <c r="G73" s="333">
        <f>計算!BG72</f>
        <v>0</v>
      </c>
      <c r="H73" s="334">
        <f>計算!BH72</f>
        <v>0</v>
      </c>
    </row>
    <row r="74" spans="2:8" ht="22.15" customHeight="1">
      <c r="B74" s="329">
        <f>計算!BB73</f>
        <v>68</v>
      </c>
      <c r="C74" s="329" t="str">
        <f>計算!BC73</f>
        <v>471</v>
      </c>
      <c r="D74" s="330" t="str">
        <f>計算!BD73</f>
        <v>水道</v>
      </c>
      <c r="E74" s="331">
        <f>計算!BE73</f>
        <v>0</v>
      </c>
      <c r="F74" s="332">
        <f>計算!BF73</f>
        <v>0</v>
      </c>
      <c r="G74" s="333">
        <f>計算!BG73</f>
        <v>0</v>
      </c>
      <c r="H74" s="334">
        <f>計算!BH73</f>
        <v>0</v>
      </c>
    </row>
    <row r="75" spans="2:8" ht="22.15" customHeight="1">
      <c r="B75" s="329">
        <f>計算!BB74</f>
        <v>69</v>
      </c>
      <c r="C75" s="329" t="str">
        <f>計算!BC74</f>
        <v>481</v>
      </c>
      <c r="D75" s="330" t="str">
        <f>計算!BD74</f>
        <v>廃棄物処理</v>
      </c>
      <c r="E75" s="331">
        <f>計算!BE74</f>
        <v>0</v>
      </c>
      <c r="F75" s="332">
        <f>計算!BF74</f>
        <v>0</v>
      </c>
      <c r="G75" s="333">
        <f>計算!BG74</f>
        <v>0</v>
      </c>
      <c r="H75" s="334">
        <f>計算!BH74</f>
        <v>0</v>
      </c>
    </row>
    <row r="76" spans="2:8" ht="22.15" customHeight="1">
      <c r="B76" s="329">
        <f>計算!BB75</f>
        <v>70</v>
      </c>
      <c r="C76" s="329" t="str">
        <f>計算!BC75</f>
        <v>511</v>
      </c>
      <c r="D76" s="330" t="str">
        <f>計算!BD75</f>
        <v>商業</v>
      </c>
      <c r="E76" s="331">
        <f>計算!BE75</f>
        <v>0</v>
      </c>
      <c r="F76" s="332">
        <f>計算!BF75</f>
        <v>0</v>
      </c>
      <c r="G76" s="333">
        <f>計算!BG75</f>
        <v>0</v>
      </c>
      <c r="H76" s="334">
        <f>計算!BH75</f>
        <v>0</v>
      </c>
    </row>
    <row r="77" spans="2:8" ht="22.15" customHeight="1">
      <c r="B77" s="329">
        <f>計算!BB76</f>
        <v>71</v>
      </c>
      <c r="C77" s="329" t="str">
        <f>計算!BC76</f>
        <v>531</v>
      </c>
      <c r="D77" s="330" t="str">
        <f>計算!BD76</f>
        <v>金融・保険</v>
      </c>
      <c r="E77" s="331">
        <f>計算!BE76</f>
        <v>0</v>
      </c>
      <c r="F77" s="332">
        <f>計算!BF76</f>
        <v>0</v>
      </c>
      <c r="G77" s="333">
        <f>計算!BG76</f>
        <v>0</v>
      </c>
      <c r="H77" s="334">
        <f>計算!BH76</f>
        <v>0</v>
      </c>
    </row>
    <row r="78" spans="2:8" ht="22.15" customHeight="1">
      <c r="B78" s="329">
        <f>計算!BB77</f>
        <v>72</v>
      </c>
      <c r="C78" s="329" t="str">
        <f>計算!BC77</f>
        <v>551</v>
      </c>
      <c r="D78" s="330" t="str">
        <f>計算!BD77</f>
        <v>不動産仲介及び賃貸</v>
      </c>
      <c r="E78" s="331">
        <f>計算!BE77</f>
        <v>0</v>
      </c>
      <c r="F78" s="332">
        <f>計算!BF77</f>
        <v>0</v>
      </c>
      <c r="G78" s="333">
        <f>計算!BG77</f>
        <v>0</v>
      </c>
      <c r="H78" s="334">
        <f>計算!BH77</f>
        <v>0</v>
      </c>
    </row>
    <row r="79" spans="2:8" ht="22.15" customHeight="1">
      <c r="B79" s="329">
        <f>計算!BB78</f>
        <v>73</v>
      </c>
      <c r="C79" s="329" t="str">
        <f>計算!BC78</f>
        <v>552</v>
      </c>
      <c r="D79" s="330" t="str">
        <f>計算!BD78</f>
        <v>住宅賃貸料</v>
      </c>
      <c r="E79" s="331">
        <f>計算!BE78</f>
        <v>0</v>
      </c>
      <c r="F79" s="332">
        <f>計算!BF78</f>
        <v>0</v>
      </c>
      <c r="G79" s="333">
        <f>計算!BG78</f>
        <v>0</v>
      </c>
      <c r="H79" s="334">
        <f>計算!BH78</f>
        <v>0</v>
      </c>
    </row>
    <row r="80" spans="2:8" ht="22.15" customHeight="1">
      <c r="B80" s="329">
        <f>計算!BB79</f>
        <v>74</v>
      </c>
      <c r="C80" s="329" t="str">
        <f>計算!BC79</f>
        <v>553</v>
      </c>
      <c r="D80" s="330" t="str">
        <f>計算!BD79</f>
        <v>住宅賃貸料（帰属家賃）</v>
      </c>
      <c r="E80" s="331">
        <f>計算!BE79</f>
        <v>0</v>
      </c>
      <c r="F80" s="332">
        <f>計算!BF79</f>
        <v>0</v>
      </c>
      <c r="G80" s="333">
        <f>計算!BG79</f>
        <v>0</v>
      </c>
      <c r="H80" s="334">
        <f>計算!BH79</f>
        <v>0</v>
      </c>
    </row>
    <row r="81" spans="2:8" ht="22.15" customHeight="1">
      <c r="B81" s="329">
        <f>計算!BB80</f>
        <v>75</v>
      </c>
      <c r="C81" s="329" t="str">
        <f>計算!BC80</f>
        <v>571</v>
      </c>
      <c r="D81" s="330" t="str">
        <f>計算!BD80</f>
        <v>鉄道輸送</v>
      </c>
      <c r="E81" s="331">
        <f>計算!BE80</f>
        <v>0</v>
      </c>
      <c r="F81" s="332">
        <f>計算!BF80</f>
        <v>0</v>
      </c>
      <c r="G81" s="333">
        <f>計算!BG80</f>
        <v>0</v>
      </c>
      <c r="H81" s="334">
        <f>計算!BH80</f>
        <v>0</v>
      </c>
    </row>
    <row r="82" spans="2:8" ht="22.15" customHeight="1">
      <c r="B82" s="329">
        <f>計算!BB81</f>
        <v>76</v>
      </c>
      <c r="C82" s="329" t="str">
        <f>計算!BC81</f>
        <v>572</v>
      </c>
      <c r="D82" s="330" t="str">
        <f>計算!BD81</f>
        <v>道路輸送（自家輸送を除く。）</v>
      </c>
      <c r="E82" s="331">
        <f>計算!BE81</f>
        <v>0</v>
      </c>
      <c r="F82" s="332">
        <f>計算!BF81</f>
        <v>0</v>
      </c>
      <c r="G82" s="333">
        <f>計算!BG81</f>
        <v>0</v>
      </c>
      <c r="H82" s="334">
        <f>計算!BH81</f>
        <v>0</v>
      </c>
    </row>
    <row r="83" spans="2:8" ht="22.15" customHeight="1">
      <c r="B83" s="329">
        <f>計算!BB82</f>
        <v>77</v>
      </c>
      <c r="C83" s="329" t="str">
        <f>計算!BC82</f>
        <v>573</v>
      </c>
      <c r="D83" s="330" t="str">
        <f>計算!BD82</f>
        <v>自家輸送</v>
      </c>
      <c r="E83" s="331">
        <f>計算!BE82</f>
        <v>0</v>
      </c>
      <c r="F83" s="332">
        <f>計算!BF82</f>
        <v>0</v>
      </c>
      <c r="G83" s="333">
        <f>計算!BG82</f>
        <v>0</v>
      </c>
      <c r="H83" s="334">
        <f>計算!BH82</f>
        <v>0</v>
      </c>
    </row>
    <row r="84" spans="2:8" ht="22.15" customHeight="1">
      <c r="B84" s="329">
        <f>計算!BB83</f>
        <v>78</v>
      </c>
      <c r="C84" s="329" t="str">
        <f>計算!BC83</f>
        <v>574</v>
      </c>
      <c r="D84" s="330" t="str">
        <f>計算!BD83</f>
        <v>水運</v>
      </c>
      <c r="E84" s="331">
        <f>計算!BE83</f>
        <v>0</v>
      </c>
      <c r="F84" s="332">
        <f>計算!BF83</f>
        <v>0</v>
      </c>
      <c r="G84" s="333">
        <f>計算!BG83</f>
        <v>0</v>
      </c>
      <c r="H84" s="334">
        <f>計算!BH83</f>
        <v>0</v>
      </c>
    </row>
    <row r="85" spans="2:8" ht="22.15" customHeight="1">
      <c r="B85" s="329">
        <f>計算!BB84</f>
        <v>79</v>
      </c>
      <c r="C85" s="329" t="str">
        <f>計算!BC84</f>
        <v>575</v>
      </c>
      <c r="D85" s="330" t="str">
        <f>計算!BD84</f>
        <v>航空輸送</v>
      </c>
      <c r="E85" s="331">
        <f>計算!BE84</f>
        <v>0</v>
      </c>
      <c r="F85" s="332">
        <f>計算!BF84</f>
        <v>0</v>
      </c>
      <c r="G85" s="333">
        <f>計算!BG84</f>
        <v>0</v>
      </c>
      <c r="H85" s="334">
        <f>計算!BH84</f>
        <v>0</v>
      </c>
    </row>
    <row r="86" spans="2:8" ht="22.15" customHeight="1">
      <c r="B86" s="329">
        <f>計算!BB85</f>
        <v>80</v>
      </c>
      <c r="C86" s="329" t="str">
        <f>計算!BC85</f>
        <v>576</v>
      </c>
      <c r="D86" s="330" t="str">
        <f>計算!BD85</f>
        <v>貨物利用運送</v>
      </c>
      <c r="E86" s="331">
        <f>計算!BE85</f>
        <v>0</v>
      </c>
      <c r="F86" s="332">
        <f>計算!BF85</f>
        <v>0</v>
      </c>
      <c r="G86" s="333">
        <f>計算!BG85</f>
        <v>0</v>
      </c>
      <c r="H86" s="334">
        <f>計算!BH85</f>
        <v>0</v>
      </c>
    </row>
    <row r="87" spans="2:8" ht="22.15" customHeight="1">
      <c r="B87" s="329">
        <f>計算!BB86</f>
        <v>81</v>
      </c>
      <c r="C87" s="329" t="str">
        <f>計算!BC86</f>
        <v>577</v>
      </c>
      <c r="D87" s="330" t="str">
        <f>計算!BD86</f>
        <v>倉庫</v>
      </c>
      <c r="E87" s="331">
        <f>計算!BE86</f>
        <v>0</v>
      </c>
      <c r="F87" s="332">
        <f>計算!BF86</f>
        <v>0</v>
      </c>
      <c r="G87" s="333">
        <f>計算!BG86</f>
        <v>0</v>
      </c>
      <c r="H87" s="334">
        <f>計算!BH86</f>
        <v>0</v>
      </c>
    </row>
    <row r="88" spans="2:8" ht="22.15" customHeight="1">
      <c r="B88" s="329">
        <f>計算!BB87</f>
        <v>82</v>
      </c>
      <c r="C88" s="329" t="str">
        <f>計算!BC87</f>
        <v>578</v>
      </c>
      <c r="D88" s="330" t="str">
        <f>計算!BD87</f>
        <v>運輸附帯サービス</v>
      </c>
      <c r="E88" s="331">
        <f>計算!BE87</f>
        <v>0</v>
      </c>
      <c r="F88" s="332">
        <f>計算!BF87</f>
        <v>0</v>
      </c>
      <c r="G88" s="333">
        <f>計算!BG87</f>
        <v>0</v>
      </c>
      <c r="H88" s="334">
        <f>計算!BH87</f>
        <v>0</v>
      </c>
    </row>
    <row r="89" spans="2:8" ht="22.15" customHeight="1">
      <c r="B89" s="329">
        <f>計算!BB88</f>
        <v>83</v>
      </c>
      <c r="C89" s="329" t="str">
        <f>計算!BC88</f>
        <v>579</v>
      </c>
      <c r="D89" s="330" t="str">
        <f>計算!BD88</f>
        <v>郵便・信書便</v>
      </c>
      <c r="E89" s="331">
        <f>計算!BE88</f>
        <v>0</v>
      </c>
      <c r="F89" s="332">
        <f>計算!BF88</f>
        <v>0</v>
      </c>
      <c r="G89" s="333">
        <f>計算!BG88</f>
        <v>0</v>
      </c>
      <c r="H89" s="334">
        <f>計算!BH88</f>
        <v>0</v>
      </c>
    </row>
    <row r="90" spans="2:8" ht="22.15" customHeight="1">
      <c r="B90" s="329">
        <f>計算!BB89</f>
        <v>84</v>
      </c>
      <c r="C90" s="329" t="str">
        <f>計算!BC89</f>
        <v>591</v>
      </c>
      <c r="D90" s="330" t="str">
        <f>計算!BD89</f>
        <v>通信</v>
      </c>
      <c r="E90" s="331">
        <f>計算!BE89</f>
        <v>0</v>
      </c>
      <c r="F90" s="332">
        <f>計算!BF89</f>
        <v>0</v>
      </c>
      <c r="G90" s="333">
        <f>計算!BG89</f>
        <v>0</v>
      </c>
      <c r="H90" s="334">
        <f>計算!BH89</f>
        <v>0</v>
      </c>
    </row>
    <row r="91" spans="2:8" ht="22.15" customHeight="1">
      <c r="B91" s="329">
        <f>計算!BB90</f>
        <v>85</v>
      </c>
      <c r="C91" s="329" t="str">
        <f>計算!BC90</f>
        <v>592</v>
      </c>
      <c r="D91" s="330" t="str">
        <f>計算!BD90</f>
        <v>放送</v>
      </c>
      <c r="E91" s="331">
        <f>計算!BE90</f>
        <v>0</v>
      </c>
      <c r="F91" s="332">
        <f>計算!BF90</f>
        <v>0</v>
      </c>
      <c r="G91" s="333">
        <f>計算!BG90</f>
        <v>0</v>
      </c>
      <c r="H91" s="334">
        <f>計算!BH90</f>
        <v>0</v>
      </c>
    </row>
    <row r="92" spans="2:8" ht="22.15" customHeight="1">
      <c r="B92" s="329">
        <f>計算!BB91</f>
        <v>86</v>
      </c>
      <c r="C92" s="329" t="str">
        <f>計算!BC91</f>
        <v>593</v>
      </c>
      <c r="D92" s="330" t="str">
        <f>計算!BD91</f>
        <v>情報サービス</v>
      </c>
      <c r="E92" s="331">
        <f>計算!BE91</f>
        <v>0</v>
      </c>
      <c r="F92" s="332">
        <f>計算!BF91</f>
        <v>0</v>
      </c>
      <c r="G92" s="333">
        <f>計算!BG91</f>
        <v>0</v>
      </c>
      <c r="H92" s="334">
        <f>計算!BH91</f>
        <v>0</v>
      </c>
    </row>
    <row r="93" spans="2:8" ht="22.15" customHeight="1">
      <c r="B93" s="329">
        <f>計算!BB92</f>
        <v>87</v>
      </c>
      <c r="C93" s="329" t="str">
        <f>計算!BC92</f>
        <v>594</v>
      </c>
      <c r="D93" s="330" t="str">
        <f>計算!BD92</f>
        <v>インターネット附随サービス</v>
      </c>
      <c r="E93" s="331">
        <f>計算!BE92</f>
        <v>0</v>
      </c>
      <c r="F93" s="332">
        <f>計算!BF92</f>
        <v>0</v>
      </c>
      <c r="G93" s="333">
        <f>計算!BG92</f>
        <v>0</v>
      </c>
      <c r="H93" s="334">
        <f>計算!BH92</f>
        <v>0</v>
      </c>
    </row>
    <row r="94" spans="2:8" ht="22.15" customHeight="1">
      <c r="B94" s="329">
        <f>計算!BB93</f>
        <v>88</v>
      </c>
      <c r="C94" s="329" t="str">
        <f>計算!BC93</f>
        <v>595</v>
      </c>
      <c r="D94" s="330" t="str">
        <f>計算!BD93</f>
        <v>映像・音声・文字情報制作</v>
      </c>
      <c r="E94" s="331">
        <f>計算!BE93</f>
        <v>0</v>
      </c>
      <c r="F94" s="332">
        <f>計算!BF93</f>
        <v>0</v>
      </c>
      <c r="G94" s="333">
        <f>計算!BG93</f>
        <v>0</v>
      </c>
      <c r="H94" s="334">
        <f>計算!BH93</f>
        <v>0</v>
      </c>
    </row>
    <row r="95" spans="2:8" ht="22.15" customHeight="1">
      <c r="B95" s="329">
        <f>計算!BB94</f>
        <v>89</v>
      </c>
      <c r="C95" s="329" t="str">
        <f>計算!BC94</f>
        <v>611</v>
      </c>
      <c r="D95" s="330" t="str">
        <f>計算!BD94</f>
        <v>公務</v>
      </c>
      <c r="E95" s="331">
        <f>計算!BE94</f>
        <v>0</v>
      </c>
      <c r="F95" s="332">
        <f>計算!BF94</f>
        <v>0</v>
      </c>
      <c r="G95" s="333">
        <f>計算!BG94</f>
        <v>0</v>
      </c>
      <c r="H95" s="334">
        <f>計算!BH94</f>
        <v>0</v>
      </c>
    </row>
    <row r="96" spans="2:8" ht="22.15" customHeight="1">
      <c r="B96" s="329">
        <f>計算!BB95</f>
        <v>90</v>
      </c>
      <c r="C96" s="329" t="str">
        <f>計算!BC95</f>
        <v>631</v>
      </c>
      <c r="D96" s="330" t="str">
        <f>計算!BD95</f>
        <v>教育</v>
      </c>
      <c r="E96" s="331">
        <f>計算!BE95</f>
        <v>0</v>
      </c>
      <c r="F96" s="332">
        <f>計算!BF95</f>
        <v>0</v>
      </c>
      <c r="G96" s="333">
        <f>計算!BG95</f>
        <v>0</v>
      </c>
      <c r="H96" s="334">
        <f>計算!BH95</f>
        <v>0</v>
      </c>
    </row>
    <row r="97" spans="2:8" ht="22.15" customHeight="1">
      <c r="B97" s="329">
        <f>計算!BB96</f>
        <v>91</v>
      </c>
      <c r="C97" s="329" t="str">
        <f>計算!BC96</f>
        <v>632</v>
      </c>
      <c r="D97" s="330" t="str">
        <f>計算!BD96</f>
        <v>研究</v>
      </c>
      <c r="E97" s="331">
        <f>計算!BE96</f>
        <v>0</v>
      </c>
      <c r="F97" s="332">
        <f>計算!BF96</f>
        <v>0</v>
      </c>
      <c r="G97" s="333">
        <f>計算!BG96</f>
        <v>0</v>
      </c>
      <c r="H97" s="334">
        <f>計算!BH96</f>
        <v>0</v>
      </c>
    </row>
    <row r="98" spans="2:8" ht="22.15" customHeight="1">
      <c r="B98" s="329">
        <f>計算!BB97</f>
        <v>92</v>
      </c>
      <c r="C98" s="329" t="str">
        <f>計算!BC97</f>
        <v>641</v>
      </c>
      <c r="D98" s="330" t="str">
        <f>計算!BD97</f>
        <v>医療</v>
      </c>
      <c r="E98" s="331">
        <f>計算!BE97</f>
        <v>0</v>
      </c>
      <c r="F98" s="332">
        <f>計算!BF97</f>
        <v>0</v>
      </c>
      <c r="G98" s="333">
        <f>計算!BG97</f>
        <v>0</v>
      </c>
      <c r="H98" s="334">
        <f>計算!BH97</f>
        <v>0</v>
      </c>
    </row>
    <row r="99" spans="2:8" ht="22.15" customHeight="1">
      <c r="B99" s="329">
        <f>計算!BB98</f>
        <v>93</v>
      </c>
      <c r="C99" s="329" t="str">
        <f>計算!BC98</f>
        <v>642</v>
      </c>
      <c r="D99" s="330" t="str">
        <f>計算!BD98</f>
        <v>保健衛生</v>
      </c>
      <c r="E99" s="331">
        <f>計算!BE98</f>
        <v>0</v>
      </c>
      <c r="F99" s="332">
        <f>計算!BF98</f>
        <v>0</v>
      </c>
      <c r="G99" s="333">
        <f>計算!BG98</f>
        <v>0</v>
      </c>
      <c r="H99" s="334">
        <f>計算!BH98</f>
        <v>0</v>
      </c>
    </row>
    <row r="100" spans="2:8" ht="22.15" customHeight="1">
      <c r="B100" s="329">
        <f>計算!BB99</f>
        <v>94</v>
      </c>
      <c r="C100" s="329" t="str">
        <f>計算!BC99</f>
        <v>643</v>
      </c>
      <c r="D100" s="330" t="str">
        <f>計算!BD99</f>
        <v>社会保険・社会福祉</v>
      </c>
      <c r="E100" s="331">
        <f>計算!BE99</f>
        <v>0</v>
      </c>
      <c r="F100" s="332">
        <f>計算!BF99</f>
        <v>0</v>
      </c>
      <c r="G100" s="333">
        <f>計算!BG99</f>
        <v>0</v>
      </c>
      <c r="H100" s="334">
        <f>計算!BH99</f>
        <v>0</v>
      </c>
    </row>
    <row r="101" spans="2:8" ht="22.15" customHeight="1">
      <c r="B101" s="329">
        <f>計算!BB100</f>
        <v>95</v>
      </c>
      <c r="C101" s="329" t="str">
        <f>計算!BC100</f>
        <v>644</v>
      </c>
      <c r="D101" s="330" t="str">
        <f>計算!BD100</f>
        <v>介護</v>
      </c>
      <c r="E101" s="331">
        <f>計算!BE100</f>
        <v>0</v>
      </c>
      <c r="F101" s="332">
        <f>計算!BF100</f>
        <v>0</v>
      </c>
      <c r="G101" s="333">
        <f>計算!BG100</f>
        <v>0</v>
      </c>
      <c r="H101" s="334">
        <f>計算!BH100</f>
        <v>0</v>
      </c>
    </row>
    <row r="102" spans="2:8" ht="22.15" customHeight="1">
      <c r="B102" s="329">
        <f>計算!BB101</f>
        <v>96</v>
      </c>
      <c r="C102" s="329" t="str">
        <f>計算!BC101</f>
        <v>659</v>
      </c>
      <c r="D102" s="330" t="str">
        <f>計算!BD101</f>
        <v>他に分類されない会員制団体</v>
      </c>
      <c r="E102" s="331">
        <f>計算!BE101</f>
        <v>0</v>
      </c>
      <c r="F102" s="332">
        <f>計算!BF101</f>
        <v>0</v>
      </c>
      <c r="G102" s="333">
        <f>計算!BG101</f>
        <v>0</v>
      </c>
      <c r="H102" s="334">
        <f>計算!BH101</f>
        <v>0</v>
      </c>
    </row>
    <row r="103" spans="2:8" ht="22.15" customHeight="1">
      <c r="B103" s="329">
        <f>計算!BB102</f>
        <v>97</v>
      </c>
      <c r="C103" s="329" t="str">
        <f>計算!BC102</f>
        <v>661</v>
      </c>
      <c r="D103" s="330" t="str">
        <f>計算!BD102</f>
        <v>物品賃貸サービス</v>
      </c>
      <c r="E103" s="331">
        <f>計算!BE102</f>
        <v>0</v>
      </c>
      <c r="F103" s="332">
        <f>計算!BF102</f>
        <v>0</v>
      </c>
      <c r="G103" s="333">
        <f>計算!BG102</f>
        <v>0</v>
      </c>
      <c r="H103" s="334">
        <f>計算!BH102</f>
        <v>0</v>
      </c>
    </row>
    <row r="104" spans="2:8" ht="22.15" customHeight="1">
      <c r="B104" s="329">
        <f>計算!BB103</f>
        <v>98</v>
      </c>
      <c r="C104" s="329" t="str">
        <f>計算!BC103</f>
        <v>662</v>
      </c>
      <c r="D104" s="330" t="str">
        <f>計算!BD103</f>
        <v>広告</v>
      </c>
      <c r="E104" s="331">
        <f>計算!BE103</f>
        <v>0</v>
      </c>
      <c r="F104" s="332">
        <f>計算!BF103</f>
        <v>0</v>
      </c>
      <c r="G104" s="333">
        <f>計算!BG103</f>
        <v>0</v>
      </c>
      <c r="H104" s="334">
        <f>計算!BH103</f>
        <v>0</v>
      </c>
    </row>
    <row r="105" spans="2:8" ht="22.15" customHeight="1">
      <c r="B105" s="329">
        <f>計算!BB104</f>
        <v>99</v>
      </c>
      <c r="C105" s="329" t="str">
        <f>計算!BC104</f>
        <v>663</v>
      </c>
      <c r="D105" s="330" t="str">
        <f>計算!BD104</f>
        <v>自動車整備・機械修理</v>
      </c>
      <c r="E105" s="331">
        <f>計算!BE104</f>
        <v>0</v>
      </c>
      <c r="F105" s="332">
        <f>計算!BF104</f>
        <v>0</v>
      </c>
      <c r="G105" s="333">
        <f>計算!BG104</f>
        <v>0</v>
      </c>
      <c r="H105" s="334">
        <f>計算!BH104</f>
        <v>0</v>
      </c>
    </row>
    <row r="106" spans="2:8" ht="22.15" customHeight="1">
      <c r="B106" s="329">
        <f>計算!BB105</f>
        <v>100</v>
      </c>
      <c r="C106" s="329" t="str">
        <f>計算!BC105</f>
        <v>669</v>
      </c>
      <c r="D106" s="330" t="str">
        <f>計算!BD105</f>
        <v>その他の対事業所サービス</v>
      </c>
      <c r="E106" s="331">
        <f>計算!BE105</f>
        <v>0</v>
      </c>
      <c r="F106" s="332">
        <f>計算!BF105</f>
        <v>0</v>
      </c>
      <c r="G106" s="333">
        <f>計算!BG105</f>
        <v>0</v>
      </c>
      <c r="H106" s="334">
        <f>計算!BH105</f>
        <v>0</v>
      </c>
    </row>
    <row r="107" spans="2:8" ht="22.15" customHeight="1">
      <c r="B107" s="329">
        <f>計算!BB106</f>
        <v>101</v>
      </c>
      <c r="C107" s="329" t="str">
        <f>計算!BC106</f>
        <v>671</v>
      </c>
      <c r="D107" s="330" t="str">
        <f>計算!BD106</f>
        <v>宿泊業</v>
      </c>
      <c r="E107" s="331">
        <f>計算!BE106</f>
        <v>0</v>
      </c>
      <c r="F107" s="332">
        <f>計算!BF106</f>
        <v>0</v>
      </c>
      <c r="G107" s="333">
        <f>計算!BG106</f>
        <v>0</v>
      </c>
      <c r="H107" s="334">
        <f>計算!BH106</f>
        <v>0</v>
      </c>
    </row>
    <row r="108" spans="2:8" ht="22.15" customHeight="1">
      <c r="B108" s="329">
        <f>計算!BB107</f>
        <v>102</v>
      </c>
      <c r="C108" s="329" t="str">
        <f>計算!BC107</f>
        <v>672</v>
      </c>
      <c r="D108" s="330" t="str">
        <f>計算!BD107</f>
        <v>飲食サービス</v>
      </c>
      <c r="E108" s="331">
        <f>計算!BE107</f>
        <v>0</v>
      </c>
      <c r="F108" s="332">
        <f>計算!BF107</f>
        <v>0</v>
      </c>
      <c r="G108" s="333">
        <f>計算!BG107</f>
        <v>0</v>
      </c>
      <c r="H108" s="334">
        <f>計算!BH107</f>
        <v>0</v>
      </c>
    </row>
    <row r="109" spans="2:8" ht="22.15" customHeight="1">
      <c r="B109" s="329">
        <f>計算!BB108</f>
        <v>103</v>
      </c>
      <c r="C109" s="329" t="str">
        <f>計算!BC108</f>
        <v>673</v>
      </c>
      <c r="D109" s="330" t="str">
        <f>計算!BD108</f>
        <v>洗濯・理容・美容・浴場業</v>
      </c>
      <c r="E109" s="331">
        <f>計算!BE108</f>
        <v>0</v>
      </c>
      <c r="F109" s="332">
        <f>計算!BF108</f>
        <v>0</v>
      </c>
      <c r="G109" s="333">
        <f>計算!BG108</f>
        <v>0</v>
      </c>
      <c r="H109" s="334">
        <f>計算!BH108</f>
        <v>0</v>
      </c>
    </row>
    <row r="110" spans="2:8" ht="22.15" customHeight="1">
      <c r="B110" s="329">
        <f>計算!BB109</f>
        <v>104</v>
      </c>
      <c r="C110" s="329" t="str">
        <f>計算!BC109</f>
        <v>674</v>
      </c>
      <c r="D110" s="330" t="str">
        <f>計算!BD109</f>
        <v>娯楽サービス</v>
      </c>
      <c r="E110" s="331">
        <f>計算!BE109</f>
        <v>0</v>
      </c>
      <c r="F110" s="332">
        <f>計算!BF109</f>
        <v>0</v>
      </c>
      <c r="G110" s="333">
        <f>計算!BG109</f>
        <v>0</v>
      </c>
      <c r="H110" s="334">
        <f>計算!BH109</f>
        <v>0</v>
      </c>
    </row>
    <row r="111" spans="2:8" ht="22.15" customHeight="1">
      <c r="B111" s="329">
        <f>計算!BB110</f>
        <v>105</v>
      </c>
      <c r="C111" s="329" t="str">
        <f>計算!BC110</f>
        <v>675</v>
      </c>
      <c r="D111" s="330" t="str">
        <f>計算!BD110</f>
        <v>獣医業</v>
      </c>
      <c r="E111" s="331">
        <f>計算!BE110</f>
        <v>0</v>
      </c>
      <c r="F111" s="332">
        <f>計算!BF110</f>
        <v>0</v>
      </c>
      <c r="G111" s="333">
        <f>計算!BG110</f>
        <v>0</v>
      </c>
      <c r="H111" s="334">
        <f>計算!BH110</f>
        <v>0</v>
      </c>
    </row>
    <row r="112" spans="2:8" ht="22.15" customHeight="1">
      <c r="B112" s="329">
        <f>計算!BB111</f>
        <v>106</v>
      </c>
      <c r="C112" s="329" t="str">
        <f>計算!BC111</f>
        <v>679</v>
      </c>
      <c r="D112" s="330" t="str">
        <f>計算!BD111</f>
        <v>その他の対個人サービス</v>
      </c>
      <c r="E112" s="331">
        <f>計算!BE111</f>
        <v>0</v>
      </c>
      <c r="F112" s="332">
        <f>計算!BF111</f>
        <v>0</v>
      </c>
      <c r="G112" s="333">
        <f>計算!BG111</f>
        <v>0</v>
      </c>
      <c r="H112" s="334">
        <f>計算!BH111</f>
        <v>0</v>
      </c>
    </row>
    <row r="113" spans="2:8" ht="22.15" customHeight="1">
      <c r="B113" s="329">
        <f>計算!BB112</f>
        <v>107</v>
      </c>
      <c r="C113" s="329" t="str">
        <f>計算!BC112</f>
        <v>681</v>
      </c>
      <c r="D113" s="330" t="str">
        <f>計算!BD112</f>
        <v>事務用品</v>
      </c>
      <c r="E113" s="331">
        <f>計算!BE112</f>
        <v>0</v>
      </c>
      <c r="F113" s="332">
        <f>計算!BF112</f>
        <v>0</v>
      </c>
      <c r="G113" s="333">
        <f>計算!BG112</f>
        <v>0</v>
      </c>
      <c r="H113" s="334">
        <f>計算!BH112</f>
        <v>0</v>
      </c>
    </row>
    <row r="114" spans="2:8" ht="22.15" customHeight="1" thickBot="1">
      <c r="B114" s="329">
        <f>計算!BB113</f>
        <v>108</v>
      </c>
      <c r="C114" s="329" t="str">
        <f>計算!BC113</f>
        <v>691</v>
      </c>
      <c r="D114" s="330" t="str">
        <f>計算!BD113</f>
        <v>分類不明</v>
      </c>
      <c r="E114" s="331">
        <f>計算!BE113</f>
        <v>0</v>
      </c>
      <c r="F114" s="332">
        <f>計算!BF113</f>
        <v>0</v>
      </c>
      <c r="G114" s="333">
        <f>計算!BG113</f>
        <v>0</v>
      </c>
      <c r="H114" s="334">
        <f>計算!BH113</f>
        <v>0</v>
      </c>
    </row>
    <row r="115" spans="2:8" ht="22.15" customHeight="1" thickTop="1">
      <c r="B115" s="569" t="s">
        <v>440</v>
      </c>
      <c r="C115" s="570"/>
      <c r="D115" s="571"/>
      <c r="E115" s="335">
        <f>SUM(E7:E114)</f>
        <v>0</v>
      </c>
      <c r="F115" s="336">
        <f>SUM(F7:F114)</f>
        <v>0</v>
      </c>
      <c r="G115" s="337">
        <f>SUM(G7:G114)</f>
        <v>0</v>
      </c>
      <c r="H115" s="338">
        <f>SUM(H7:H114)</f>
        <v>0</v>
      </c>
    </row>
    <row r="116" spans="2:8" ht="4.9000000000000004" customHeight="1"/>
  </sheetData>
  <mergeCells count="9">
    <mergeCell ref="B115:D115"/>
    <mergeCell ref="B2:H2"/>
    <mergeCell ref="B5:B6"/>
    <mergeCell ref="C5:C6"/>
    <mergeCell ref="D5:D6"/>
    <mergeCell ref="E5:E6"/>
    <mergeCell ref="F5:F6"/>
    <mergeCell ref="G5:G6"/>
    <mergeCell ref="H5:H6"/>
  </mergeCells>
  <phoneticPr fontId="3"/>
  <pageMargins left="0.70866141732283472" right="0.70866141732283472" top="0.74803149606299213" bottom="0.74803149606299213" header="0.31496062992125984" footer="0.31496062992125984"/>
  <pageSetup paperSize="9" scale="55" fitToHeight="2" orientation="portrait" r:id="rId1"/>
  <headerFooter alignWithMargins="0"/>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E1CD-9F6B-47F1-ADD6-2AC9AAF5FB9E}">
  <sheetPr codeName="Sheet11">
    <pageSetUpPr fitToPage="1"/>
  </sheetPr>
  <dimension ref="A1:W74"/>
  <sheetViews>
    <sheetView showGridLines="0" view="pageBreakPreview" zoomScaleNormal="100" zoomScaleSheetLayoutView="100" workbookViewId="0"/>
  </sheetViews>
  <sheetFormatPr defaultColWidth="8.875" defaultRowHeight="13.5"/>
  <cols>
    <col min="1" max="1" width="0.25" style="46" customWidth="1"/>
    <col min="2" max="2" width="6.25" style="46" customWidth="1"/>
    <col min="3" max="3" width="0.875" style="46" customWidth="1"/>
    <col min="4" max="5" width="9.75" style="46" customWidth="1"/>
    <col min="6" max="7" width="4.75" style="46" customWidth="1"/>
    <col min="8" max="8" width="9.75" style="46" customWidth="1"/>
    <col min="9" max="9" width="9.5" style="46" customWidth="1"/>
    <col min="10" max="10" width="9.75" style="46" customWidth="1"/>
    <col min="11" max="11" width="9.375" style="46" customWidth="1"/>
    <col min="12" max="12" width="9.75" style="46" customWidth="1"/>
    <col min="13" max="13" width="8.375" style="46" customWidth="1"/>
    <col min="14" max="14" width="7.875" style="46" customWidth="1"/>
    <col min="15" max="15" width="6.5" style="46" customWidth="1"/>
    <col min="16" max="16" width="8.625" style="46" customWidth="1"/>
    <col min="17" max="17" width="8.125" style="46" customWidth="1"/>
    <col min="18" max="18" width="5.25" style="46" customWidth="1"/>
    <col min="19" max="19" width="6.5" style="46" customWidth="1"/>
    <col min="20" max="20" width="1.125" style="46" customWidth="1"/>
    <col min="21" max="21" width="4.875" style="46" customWidth="1"/>
    <col min="22" max="22" width="1.375" style="46" customWidth="1"/>
    <col min="23" max="23" width="0.25" style="46" customWidth="1"/>
    <col min="24" max="16384" width="8.875" style="46"/>
  </cols>
  <sheetData>
    <row r="1" spans="1:23" ht="4.9000000000000004" customHeight="1"/>
    <row r="2" spans="1:23" ht="10.15" customHeight="1">
      <c r="A2" s="479"/>
      <c r="B2" s="479"/>
      <c r="C2" s="479"/>
      <c r="D2" s="479"/>
      <c r="E2" s="613" t="s">
        <v>293</v>
      </c>
      <c r="F2" s="613"/>
      <c r="G2" s="613"/>
      <c r="H2" s="613"/>
      <c r="I2" s="613"/>
      <c r="J2" s="613"/>
      <c r="K2" s="613"/>
      <c r="L2" s="613"/>
      <c r="M2" s="613"/>
      <c r="N2" s="613"/>
      <c r="O2" s="613"/>
      <c r="P2" s="613"/>
      <c r="Q2" s="613"/>
      <c r="R2" s="477"/>
      <c r="S2" s="477"/>
      <c r="T2" s="479"/>
      <c r="U2" s="479"/>
      <c r="V2" s="479"/>
      <c r="W2" s="479"/>
    </row>
    <row r="3" spans="1:23" ht="10.15" customHeight="1">
      <c r="A3" s="477"/>
      <c r="B3" s="477"/>
      <c r="C3" s="477"/>
      <c r="D3" s="477"/>
      <c r="E3" s="613"/>
      <c r="F3" s="613"/>
      <c r="G3" s="613"/>
      <c r="H3" s="613"/>
      <c r="I3" s="613"/>
      <c r="J3" s="613"/>
      <c r="K3" s="613"/>
      <c r="L3" s="613"/>
      <c r="M3" s="613"/>
      <c r="N3" s="613"/>
      <c r="O3" s="613"/>
      <c r="P3" s="613"/>
      <c r="Q3" s="613"/>
      <c r="R3" s="477"/>
      <c r="S3" s="477"/>
      <c r="T3" s="477"/>
      <c r="U3" s="477"/>
      <c r="V3" s="477"/>
      <c r="W3" s="477"/>
    </row>
    <row r="4" spans="1:23" ht="10.15" customHeight="1">
      <c r="A4" s="477"/>
      <c r="B4" s="477"/>
      <c r="C4" s="477"/>
      <c r="D4" s="477"/>
      <c r="E4" s="613"/>
      <c r="F4" s="613"/>
      <c r="G4" s="613"/>
      <c r="H4" s="613"/>
      <c r="I4" s="613"/>
      <c r="J4" s="613"/>
      <c r="K4" s="613"/>
      <c r="L4" s="613"/>
      <c r="M4" s="613"/>
      <c r="N4" s="613"/>
      <c r="O4" s="613"/>
      <c r="P4" s="613"/>
      <c r="Q4" s="613"/>
      <c r="R4" s="477"/>
      <c r="S4" s="477"/>
      <c r="T4" s="477"/>
      <c r="U4" s="477"/>
      <c r="V4" s="477"/>
      <c r="W4" s="477"/>
    </row>
    <row r="5" spans="1:23" ht="15" customHeight="1">
      <c r="Q5" s="614"/>
      <c r="R5" s="614"/>
      <c r="S5" s="614"/>
      <c r="T5" s="614"/>
      <c r="U5" s="614"/>
      <c r="V5" s="614"/>
    </row>
    <row r="6" spans="1:23" ht="15" customHeight="1">
      <c r="R6" s="47" t="s">
        <v>441</v>
      </c>
      <c r="S6" s="47" t="s">
        <v>442</v>
      </c>
      <c r="T6" s="48" t="s">
        <v>443</v>
      </c>
      <c r="U6" s="47" t="s">
        <v>433</v>
      </c>
      <c r="V6" s="48" t="s">
        <v>444</v>
      </c>
    </row>
    <row r="7" spans="1:23" ht="15" customHeight="1">
      <c r="B7" s="515" t="s">
        <v>627</v>
      </c>
      <c r="C7" s="516"/>
      <c r="D7" s="516"/>
      <c r="E7" s="516"/>
      <c r="F7" s="516"/>
      <c r="G7" s="49"/>
      <c r="H7" s="615"/>
      <c r="I7" s="615"/>
      <c r="J7" s="615"/>
      <c r="K7" s="615"/>
    </row>
    <row r="8" spans="1:23" ht="25.15" customHeight="1">
      <c r="B8" s="616">
        <f>計算!M114</f>
        <v>0</v>
      </c>
      <c r="C8" s="617"/>
      <c r="D8" s="617"/>
      <c r="E8" s="618" t="str">
        <f>$S$6</f>
        <v>百万円</v>
      </c>
      <c r="F8" s="618"/>
      <c r="G8" s="49"/>
      <c r="H8" s="619"/>
      <c r="I8" s="619"/>
      <c r="J8" s="620"/>
      <c r="K8" s="620"/>
    </row>
    <row r="9" spans="1:23" ht="15" customHeight="1"/>
    <row r="10" spans="1:23" ht="15" customHeight="1">
      <c r="E10" s="46" t="s">
        <v>645</v>
      </c>
      <c r="O10" s="515" t="s">
        <v>294</v>
      </c>
      <c r="P10" s="517"/>
    </row>
    <row r="11" spans="1:23" ht="25.15" customHeight="1">
      <c r="O11" s="50">
        <f>B8-J14</f>
        <v>0</v>
      </c>
      <c r="P11" s="51" t="str">
        <f>$S$6</f>
        <v>百万円</v>
      </c>
    </row>
    <row r="12" spans="1:23" ht="14.25" thickBot="1"/>
    <row r="13" spans="1:23" ht="15" customHeight="1">
      <c r="B13" s="602" t="s">
        <v>289</v>
      </c>
      <c r="C13" s="52"/>
      <c r="D13" s="53"/>
      <c r="E13" s="53"/>
      <c r="F13" s="53"/>
      <c r="G13" s="53"/>
      <c r="H13" s="53"/>
      <c r="I13" s="53"/>
      <c r="J13" s="53"/>
      <c r="K13" s="53"/>
      <c r="L13" s="54"/>
      <c r="M13" s="46" t="s">
        <v>295</v>
      </c>
    </row>
    <row r="14" spans="1:23" ht="25.15" customHeight="1" thickBot="1">
      <c r="B14" s="603"/>
      <c r="C14" s="55"/>
      <c r="D14" s="605" t="s">
        <v>277</v>
      </c>
      <c r="E14" s="606"/>
      <c r="F14" s="606"/>
      <c r="G14" s="607"/>
      <c r="H14" s="607"/>
      <c r="I14" s="56"/>
      <c r="J14" s="57">
        <f>計算!O114</f>
        <v>0</v>
      </c>
      <c r="K14" s="58" t="str">
        <f>$S$6</f>
        <v>百万円</v>
      </c>
      <c r="L14" s="59"/>
      <c r="O14" s="586" t="s">
        <v>278</v>
      </c>
      <c r="P14" s="587"/>
      <c r="Q14" s="60">
        <f>計算!T114</f>
        <v>0</v>
      </c>
      <c r="R14" s="61" t="str">
        <f>$U$6</f>
        <v>人</v>
      </c>
    </row>
    <row r="15" spans="1:23" ht="25.15" customHeight="1">
      <c r="B15" s="603"/>
      <c r="C15" s="55"/>
      <c r="D15" s="62" t="s">
        <v>296</v>
      </c>
      <c r="E15" s="63"/>
      <c r="F15" s="64" t="s">
        <v>297</v>
      </c>
      <c r="G15" s="64"/>
      <c r="H15" s="65"/>
      <c r="I15" s="65"/>
      <c r="J15" s="65"/>
      <c r="K15" s="66"/>
      <c r="L15" s="59"/>
      <c r="M15" s="46" t="s">
        <v>298</v>
      </c>
      <c r="O15" s="588" t="s">
        <v>299</v>
      </c>
      <c r="P15" s="589"/>
      <c r="Q15" s="60">
        <f>計算!U114</f>
        <v>0</v>
      </c>
      <c r="R15" s="67" t="str">
        <f>$U$6</f>
        <v>人</v>
      </c>
    </row>
    <row r="16" spans="1:23" ht="25.15" customHeight="1" thickBot="1">
      <c r="B16" s="603"/>
      <c r="C16" s="55"/>
      <c r="D16" s="68" t="s">
        <v>300</v>
      </c>
      <c r="E16" s="69"/>
      <c r="F16" s="65"/>
      <c r="G16" s="65"/>
      <c r="H16" s="65"/>
      <c r="I16" s="65"/>
      <c r="J16" s="70">
        <f>計算!Q114</f>
        <v>0</v>
      </c>
      <c r="K16" s="66" t="str">
        <f>$S$6</f>
        <v>百万円</v>
      </c>
      <c r="L16" s="59"/>
    </row>
    <row r="17" spans="2:18" ht="25.15" customHeight="1" thickBot="1">
      <c r="B17" s="603"/>
      <c r="C17" s="55"/>
      <c r="D17" s="71">
        <f>計算!P114</f>
        <v>0</v>
      </c>
      <c r="E17" s="72" t="str">
        <f>$S$6</f>
        <v>百万円</v>
      </c>
      <c r="F17" s="73"/>
      <c r="G17" s="74" t="s">
        <v>301</v>
      </c>
      <c r="H17" s="75" t="s">
        <v>302</v>
      </c>
      <c r="I17" s="75"/>
      <c r="J17" s="76">
        <f>計算!S114</f>
        <v>0</v>
      </c>
      <c r="K17" s="77" t="str">
        <f>$S$6</f>
        <v>百万円</v>
      </c>
      <c r="L17" s="59"/>
    </row>
    <row r="18" spans="2:18" ht="15" customHeight="1" thickBot="1">
      <c r="B18" s="604"/>
      <c r="C18" s="78"/>
      <c r="D18" s="79"/>
      <c r="E18" s="79"/>
      <c r="F18" s="79"/>
      <c r="G18" s="79"/>
      <c r="H18" s="79"/>
      <c r="I18" s="79"/>
      <c r="J18" s="79"/>
      <c r="K18" s="79"/>
      <c r="L18" s="80"/>
    </row>
    <row r="19" spans="2:18" ht="15" customHeight="1">
      <c r="E19" s="46" t="s">
        <v>638</v>
      </c>
      <c r="O19" s="515" t="s">
        <v>294</v>
      </c>
      <c r="P19" s="517"/>
    </row>
    <row r="20" spans="2:18" ht="25.15" customHeight="1">
      <c r="O20" s="50">
        <f>D17-D23</f>
        <v>0</v>
      </c>
      <c r="P20" s="51" t="str">
        <f>$S$6</f>
        <v>百万円</v>
      </c>
    </row>
    <row r="21" spans="2:18" ht="15" customHeight="1"/>
    <row r="22" spans="2:18" ht="15" customHeight="1">
      <c r="D22" s="515" t="s">
        <v>303</v>
      </c>
      <c r="E22" s="517"/>
    </row>
    <row r="23" spans="2:18" ht="25.15" customHeight="1">
      <c r="D23" s="50">
        <f>計算!V114</f>
        <v>0</v>
      </c>
      <c r="E23" s="51" t="str">
        <f>$S$6</f>
        <v>百万円</v>
      </c>
    </row>
    <row r="24" spans="2:18" ht="15" customHeight="1"/>
    <row r="25" spans="2:18" ht="15" customHeight="1">
      <c r="E25" s="46" t="s">
        <v>304</v>
      </c>
    </row>
    <row r="26" spans="2:18" ht="15" customHeight="1" thickBot="1"/>
    <row r="27" spans="2:18" ht="15" customHeight="1">
      <c r="B27" s="608" t="s">
        <v>553</v>
      </c>
      <c r="C27" s="81"/>
      <c r="D27" s="82"/>
      <c r="E27" s="82"/>
      <c r="F27" s="82"/>
      <c r="G27" s="82"/>
      <c r="H27" s="82"/>
      <c r="I27" s="82"/>
      <c r="J27" s="82"/>
      <c r="K27" s="82"/>
      <c r="L27" s="83"/>
      <c r="M27" s="46" t="s">
        <v>295</v>
      </c>
    </row>
    <row r="28" spans="2:18" ht="25.15" customHeight="1">
      <c r="B28" s="609"/>
      <c r="C28" s="84"/>
      <c r="D28" s="611" t="s">
        <v>277</v>
      </c>
      <c r="E28" s="612"/>
      <c r="F28" s="612"/>
      <c r="G28" s="612"/>
      <c r="H28" s="612"/>
      <c r="I28" s="85"/>
      <c r="J28" s="86">
        <f>計算!W114</f>
        <v>0</v>
      </c>
      <c r="K28" s="87" t="str">
        <f>$S$6</f>
        <v>百万円</v>
      </c>
      <c r="L28" s="88"/>
      <c r="O28" s="586" t="s">
        <v>278</v>
      </c>
      <c r="P28" s="587"/>
      <c r="Q28" s="60">
        <f>計算!AB114</f>
        <v>0</v>
      </c>
      <c r="R28" s="61" t="str">
        <f>$U$6</f>
        <v>人</v>
      </c>
    </row>
    <row r="29" spans="2:18" ht="25.15" customHeight="1">
      <c r="B29" s="609"/>
      <c r="C29" s="84"/>
      <c r="D29" s="89" t="s">
        <v>296</v>
      </c>
      <c r="E29" s="90"/>
      <c r="F29" s="91" t="s">
        <v>297</v>
      </c>
      <c r="G29" s="92"/>
      <c r="H29" s="93"/>
      <c r="I29" s="93"/>
      <c r="J29" s="93"/>
      <c r="K29" s="94"/>
      <c r="L29" s="88"/>
      <c r="M29" s="46" t="s">
        <v>298</v>
      </c>
      <c r="O29" s="588" t="s">
        <v>299</v>
      </c>
      <c r="P29" s="589"/>
      <c r="Q29" s="95">
        <f>計算!AC114</f>
        <v>0</v>
      </c>
      <c r="R29" s="67" t="str">
        <f>$U$6</f>
        <v>人</v>
      </c>
    </row>
    <row r="30" spans="2:18" ht="25.15" customHeight="1" thickBot="1">
      <c r="B30" s="609"/>
      <c r="C30" s="84"/>
      <c r="D30" s="89" t="s">
        <v>300</v>
      </c>
      <c r="E30" s="90"/>
      <c r="F30" s="96"/>
      <c r="G30" s="93"/>
      <c r="H30" s="93"/>
      <c r="I30" s="93"/>
      <c r="J30" s="97">
        <f>計算!Y114</f>
        <v>0</v>
      </c>
      <c r="K30" s="94" t="str">
        <f>$S$6</f>
        <v>百万円</v>
      </c>
      <c r="L30" s="88"/>
    </row>
    <row r="31" spans="2:18" ht="25.15" customHeight="1" thickBot="1">
      <c r="B31" s="609"/>
      <c r="C31" s="84"/>
      <c r="D31" s="98">
        <f>計算!X114</f>
        <v>0</v>
      </c>
      <c r="E31" s="99" t="str">
        <f>$S$6</f>
        <v>百万円</v>
      </c>
      <c r="F31" s="100"/>
      <c r="G31" s="101" t="s">
        <v>301</v>
      </c>
      <c r="H31" s="102" t="s">
        <v>302</v>
      </c>
      <c r="I31" s="102"/>
      <c r="J31" s="103">
        <f>計算!AA114</f>
        <v>0</v>
      </c>
      <c r="K31" s="104" t="str">
        <f>$S$6</f>
        <v>百万円</v>
      </c>
      <c r="L31" s="88"/>
    </row>
    <row r="32" spans="2:18" ht="15" customHeight="1" thickBot="1">
      <c r="B32" s="610"/>
      <c r="C32" s="105"/>
      <c r="D32" s="106"/>
      <c r="E32" s="106"/>
      <c r="F32" s="106"/>
      <c r="G32" s="106"/>
      <c r="H32" s="106"/>
      <c r="I32" s="106"/>
      <c r="J32" s="106"/>
      <c r="K32" s="106"/>
      <c r="L32" s="107"/>
    </row>
    <row r="33" spans="4:16" ht="15" customHeight="1"/>
    <row r="34" spans="4:16" ht="15" customHeight="1"/>
    <row r="35" spans="4:16" ht="15" customHeight="1" thickBot="1"/>
    <row r="36" spans="4:16" ht="25.15" customHeight="1">
      <c r="D36" s="600" t="s">
        <v>302</v>
      </c>
      <c r="E36" s="601"/>
      <c r="F36" s="601"/>
      <c r="G36" s="601"/>
      <c r="H36" s="601"/>
      <c r="I36" s="108"/>
      <c r="J36" s="109">
        <f>SUM(J37:J38)</f>
        <v>0</v>
      </c>
      <c r="K36" s="110" t="str">
        <f>$S$6</f>
        <v>百万円</v>
      </c>
    </row>
    <row r="37" spans="4:16" ht="25.15" customHeight="1">
      <c r="D37" s="111"/>
      <c r="E37" s="596" t="s">
        <v>305</v>
      </c>
      <c r="F37" s="597"/>
      <c r="G37" s="597"/>
      <c r="H37" s="597"/>
      <c r="I37" s="597"/>
      <c r="J37" s="112">
        <f>J17</f>
        <v>0</v>
      </c>
      <c r="K37" s="113" t="str">
        <f>$S$6</f>
        <v>百万円</v>
      </c>
    </row>
    <row r="38" spans="4:16" ht="25.15" customHeight="1" thickBot="1">
      <c r="D38" s="114"/>
      <c r="E38" s="598" t="s">
        <v>626</v>
      </c>
      <c r="F38" s="599"/>
      <c r="G38" s="599"/>
      <c r="H38" s="599"/>
      <c r="I38" s="599"/>
      <c r="J38" s="115">
        <f>J31</f>
        <v>0</v>
      </c>
      <c r="K38" s="116" t="str">
        <f>$S$6</f>
        <v>百万円</v>
      </c>
    </row>
    <row r="39" spans="4:16" ht="15" customHeight="1">
      <c r="E39" s="48"/>
      <c r="F39" s="48"/>
      <c r="G39" s="48"/>
      <c r="H39" s="48"/>
      <c r="I39" s="48"/>
    </row>
    <row r="40" spans="4:16" ht="15" customHeight="1">
      <c r="D40" s="46" t="s">
        <v>639</v>
      </c>
      <c r="O40" s="515" t="s">
        <v>306</v>
      </c>
      <c r="P40" s="517"/>
    </row>
    <row r="41" spans="4:16" ht="25.15" customHeight="1">
      <c r="O41" s="50">
        <f>J36-D44</f>
        <v>0</v>
      </c>
      <c r="P41" s="51" t="str">
        <f>$S$6</f>
        <v>百万円</v>
      </c>
    </row>
    <row r="42" spans="4:16" ht="15" customHeight="1"/>
    <row r="43" spans="4:16" ht="15" customHeight="1">
      <c r="D43" s="515" t="s">
        <v>307</v>
      </c>
      <c r="E43" s="517"/>
    </row>
    <row r="44" spans="4:16" ht="25.15" customHeight="1">
      <c r="D44" s="50">
        <f>計算!AD114</f>
        <v>0</v>
      </c>
      <c r="E44" s="51" t="str">
        <f>$S$6</f>
        <v>百万円</v>
      </c>
    </row>
    <row r="45" spans="4:16" ht="15" customHeight="1"/>
    <row r="46" spans="4:16" ht="15" customHeight="1">
      <c r="D46" s="46" t="s">
        <v>640</v>
      </c>
      <c r="O46" s="515" t="s">
        <v>294</v>
      </c>
      <c r="P46" s="517"/>
    </row>
    <row r="47" spans="4:16" ht="25.15" customHeight="1">
      <c r="O47" s="50">
        <f>D44-D50</f>
        <v>0</v>
      </c>
      <c r="P47" s="51" t="str">
        <f>$S$6</f>
        <v>百万円</v>
      </c>
    </row>
    <row r="48" spans="4:16" ht="15" customHeight="1"/>
    <row r="49" spans="2:18" ht="15" customHeight="1">
      <c r="D49" s="515" t="s">
        <v>303</v>
      </c>
      <c r="E49" s="517"/>
    </row>
    <row r="50" spans="2:18" ht="25.15" customHeight="1">
      <c r="D50" s="50">
        <f>計算!AF114</f>
        <v>0</v>
      </c>
      <c r="E50" s="51" t="str">
        <f>$S$6</f>
        <v>百万円</v>
      </c>
    </row>
    <row r="51" spans="2:18" ht="15" customHeight="1"/>
    <row r="52" spans="2:18" ht="15" customHeight="1">
      <c r="D52" s="46" t="s">
        <v>308</v>
      </c>
    </row>
    <row r="53" spans="2:18" ht="15" customHeight="1" thickBot="1"/>
    <row r="54" spans="2:18" ht="15" customHeight="1">
      <c r="B54" s="583" t="s">
        <v>555</v>
      </c>
      <c r="C54" s="117"/>
      <c r="D54" s="118"/>
      <c r="E54" s="118"/>
      <c r="F54" s="118"/>
      <c r="G54" s="118"/>
      <c r="H54" s="118"/>
      <c r="I54" s="118"/>
      <c r="J54" s="118"/>
      <c r="K54" s="118"/>
      <c r="L54" s="119"/>
      <c r="M54" s="46" t="s">
        <v>295</v>
      </c>
    </row>
    <row r="55" spans="2:18" ht="25.15" customHeight="1">
      <c r="B55" s="584"/>
      <c r="C55" s="120"/>
      <c r="D55" s="121" t="s">
        <v>277</v>
      </c>
      <c r="E55" s="122"/>
      <c r="F55" s="122"/>
      <c r="G55" s="122"/>
      <c r="H55" s="122"/>
      <c r="I55" s="123"/>
      <c r="J55" s="124">
        <f>計算!AG114</f>
        <v>0</v>
      </c>
      <c r="K55" s="125" t="str">
        <f>$S$6</f>
        <v>百万円</v>
      </c>
      <c r="L55" s="126"/>
      <c r="O55" s="586" t="s">
        <v>278</v>
      </c>
      <c r="P55" s="587"/>
      <c r="Q55" s="60">
        <f>計算!AL114</f>
        <v>0</v>
      </c>
      <c r="R55" s="61" t="str">
        <f>$U$6</f>
        <v>人</v>
      </c>
    </row>
    <row r="56" spans="2:18" ht="25.15" customHeight="1">
      <c r="B56" s="584"/>
      <c r="C56" s="120"/>
      <c r="D56" s="127" t="s">
        <v>296</v>
      </c>
      <c r="E56" s="128"/>
      <c r="F56" s="129" t="s">
        <v>297</v>
      </c>
      <c r="G56" s="130"/>
      <c r="H56" s="131"/>
      <c r="I56" s="131"/>
      <c r="J56" s="131"/>
      <c r="K56" s="132"/>
      <c r="L56" s="126"/>
      <c r="M56" s="46" t="s">
        <v>298</v>
      </c>
      <c r="O56" s="588" t="s">
        <v>299</v>
      </c>
      <c r="P56" s="589"/>
      <c r="Q56" s="95">
        <f>計算!AM114</f>
        <v>0</v>
      </c>
      <c r="R56" s="67" t="str">
        <f>$U$6</f>
        <v>人</v>
      </c>
    </row>
    <row r="57" spans="2:18" ht="25.15" customHeight="1">
      <c r="B57" s="584"/>
      <c r="C57" s="120"/>
      <c r="D57" s="127" t="s">
        <v>300</v>
      </c>
      <c r="E57" s="128"/>
      <c r="F57" s="133"/>
      <c r="G57" s="131"/>
      <c r="H57" s="131"/>
      <c r="I57" s="131"/>
      <c r="J57" s="134">
        <f>計算!AI114</f>
        <v>0</v>
      </c>
      <c r="K57" s="132" t="str">
        <f>$S$6</f>
        <v>百万円</v>
      </c>
      <c r="L57" s="126"/>
    </row>
    <row r="58" spans="2:18" ht="25.15" customHeight="1">
      <c r="B58" s="584"/>
      <c r="C58" s="120"/>
      <c r="D58" s="135">
        <f>計算!AH114</f>
        <v>0</v>
      </c>
      <c r="E58" s="136" t="str">
        <f>$S$6</f>
        <v>百万円</v>
      </c>
      <c r="F58" s="137"/>
      <c r="G58" s="138" t="s">
        <v>301</v>
      </c>
      <c r="H58" s="123" t="s">
        <v>302</v>
      </c>
      <c r="I58" s="123"/>
      <c r="J58" s="124">
        <f>計算!AK114</f>
        <v>0</v>
      </c>
      <c r="K58" s="125" t="str">
        <f>$S$6</f>
        <v>百万円</v>
      </c>
      <c r="L58" s="126"/>
    </row>
    <row r="59" spans="2:18" ht="15" customHeight="1" thickBot="1">
      <c r="B59" s="585"/>
      <c r="C59" s="139"/>
      <c r="D59" s="140"/>
      <c r="E59" s="140"/>
      <c r="F59" s="140"/>
      <c r="G59" s="140"/>
      <c r="H59" s="140"/>
      <c r="I59" s="140"/>
      <c r="J59" s="140"/>
      <c r="K59" s="140"/>
      <c r="L59" s="141"/>
    </row>
    <row r="60" spans="2:18" ht="15" customHeight="1"/>
    <row r="61" spans="2:18" ht="15" customHeight="1" thickBot="1">
      <c r="B61" s="142" t="s">
        <v>309</v>
      </c>
      <c r="C61" s="142"/>
      <c r="Q61" s="47"/>
    </row>
    <row r="62" spans="2:18" ht="16.899999999999999" customHeight="1">
      <c r="B62" s="143"/>
      <c r="C62" s="143"/>
      <c r="D62" s="143"/>
      <c r="E62" s="143"/>
      <c r="F62" s="144"/>
      <c r="G62" s="145" t="s">
        <v>277</v>
      </c>
      <c r="H62" s="146"/>
      <c r="I62" s="146"/>
      <c r="J62" s="146"/>
      <c r="K62" s="146"/>
      <c r="L62" s="146"/>
      <c r="M62" s="147"/>
      <c r="N62" s="590" t="s">
        <v>278</v>
      </c>
      <c r="O62" s="591"/>
      <c r="P62" s="591"/>
      <c r="Q62" s="591"/>
    </row>
    <row r="63" spans="2:18" ht="16.899999999999999" customHeight="1">
      <c r="B63" s="148"/>
      <c r="C63" s="148"/>
      <c r="D63" s="148"/>
      <c r="E63" s="148"/>
      <c r="F63" s="149"/>
      <c r="G63" s="150"/>
      <c r="H63" s="148"/>
      <c r="I63" s="148"/>
      <c r="J63" s="151" t="s">
        <v>279</v>
      </c>
      <c r="K63" s="152"/>
      <c r="L63" s="152"/>
      <c r="M63" s="153"/>
      <c r="N63" s="150"/>
      <c r="O63" s="148"/>
      <c r="P63" s="592" t="s">
        <v>299</v>
      </c>
      <c r="Q63" s="593"/>
    </row>
    <row r="64" spans="2:18" ht="16.899999999999999" customHeight="1">
      <c r="B64" s="154"/>
      <c r="C64" s="154"/>
      <c r="D64" s="154"/>
      <c r="E64" s="154"/>
      <c r="F64" s="67"/>
      <c r="G64" s="155"/>
      <c r="H64" s="154"/>
      <c r="I64" s="154"/>
      <c r="J64" s="155"/>
      <c r="K64" s="154"/>
      <c r="L64" s="594" t="s">
        <v>310</v>
      </c>
      <c r="M64" s="595"/>
      <c r="N64" s="155"/>
      <c r="O64" s="154"/>
      <c r="P64" s="155"/>
      <c r="Q64" s="154"/>
    </row>
    <row r="65" spans="1:17" ht="25.15" customHeight="1">
      <c r="A65" s="477"/>
      <c r="B65" s="495" t="s">
        <v>282</v>
      </c>
      <c r="C65" s="495"/>
      <c r="D65" s="495"/>
      <c r="E65" s="495"/>
      <c r="F65" s="495"/>
      <c r="G65" s="496"/>
      <c r="H65" s="497">
        <f>SUM(H66:H68)</f>
        <v>0</v>
      </c>
      <c r="I65" s="498" t="str">
        <f>$S$6</f>
        <v>百万円</v>
      </c>
      <c r="J65" s="499">
        <f>SUM(J66:J68)</f>
        <v>0</v>
      </c>
      <c r="K65" s="498" t="str">
        <f>$S$6</f>
        <v>百万円</v>
      </c>
      <c r="L65" s="499">
        <f>SUM(L66:L68)</f>
        <v>0</v>
      </c>
      <c r="M65" s="498" t="str">
        <f>$S$6</f>
        <v>百万円</v>
      </c>
      <c r="N65" s="499">
        <f>SUM(N66:N68)</f>
        <v>0</v>
      </c>
      <c r="O65" s="498" t="str">
        <f>$U$6</f>
        <v>人</v>
      </c>
      <c r="P65" s="499">
        <f>SUM(P66:P68)</f>
        <v>0</v>
      </c>
      <c r="Q65" s="498" t="str">
        <f>$U$6</f>
        <v>人</v>
      </c>
    </row>
    <row r="66" spans="1:17" ht="15" customHeight="1">
      <c r="A66" s="477"/>
      <c r="B66" s="500"/>
      <c r="C66" s="500"/>
      <c r="D66" s="156" t="s">
        <v>289</v>
      </c>
      <c r="E66" s="156"/>
      <c r="F66" s="156"/>
      <c r="G66" s="70"/>
      <c r="H66" s="157">
        <f>J14</f>
        <v>0</v>
      </c>
      <c r="I66" s="65" t="str">
        <f>$S$6</f>
        <v>百万円</v>
      </c>
      <c r="J66" s="70">
        <f>J16</f>
        <v>0</v>
      </c>
      <c r="K66" s="65" t="str">
        <f>$S$6</f>
        <v>百万円</v>
      </c>
      <c r="L66" s="70">
        <f>J17</f>
        <v>0</v>
      </c>
      <c r="M66" s="65" t="str">
        <f>$S$6</f>
        <v>百万円</v>
      </c>
      <c r="N66" s="70">
        <f>Q14</f>
        <v>0</v>
      </c>
      <c r="O66" s="65" t="str">
        <f>$U$6</f>
        <v>人</v>
      </c>
      <c r="P66" s="70">
        <f>Q15</f>
        <v>0</v>
      </c>
      <c r="Q66" s="65" t="str">
        <f>$U$6</f>
        <v>人</v>
      </c>
    </row>
    <row r="67" spans="1:17" ht="15" customHeight="1">
      <c r="A67" s="477"/>
      <c r="B67" s="500"/>
      <c r="C67" s="500"/>
      <c r="D67" s="158" t="s">
        <v>553</v>
      </c>
      <c r="E67" s="158"/>
      <c r="F67" s="158"/>
      <c r="G67" s="97"/>
      <c r="H67" s="159">
        <f>J28</f>
        <v>0</v>
      </c>
      <c r="I67" s="93" t="str">
        <f>$S$6</f>
        <v>百万円</v>
      </c>
      <c r="J67" s="97">
        <f>J30</f>
        <v>0</v>
      </c>
      <c r="K67" s="93" t="str">
        <f>$S$6</f>
        <v>百万円</v>
      </c>
      <c r="L67" s="97">
        <f>J31</f>
        <v>0</v>
      </c>
      <c r="M67" s="93" t="str">
        <f>$S$6</f>
        <v>百万円</v>
      </c>
      <c r="N67" s="97">
        <f>Q28</f>
        <v>0</v>
      </c>
      <c r="O67" s="93" t="str">
        <f>$U$6</f>
        <v>人</v>
      </c>
      <c r="P67" s="97">
        <f>Q29</f>
        <v>0</v>
      </c>
      <c r="Q67" s="93" t="str">
        <f>$U$6</f>
        <v>人</v>
      </c>
    </row>
    <row r="68" spans="1:17" ht="15" customHeight="1" thickBot="1">
      <c r="A68" s="477"/>
      <c r="B68" s="501"/>
      <c r="C68" s="501"/>
      <c r="D68" s="160" t="s">
        <v>555</v>
      </c>
      <c r="E68" s="160"/>
      <c r="F68" s="160"/>
      <c r="G68" s="161"/>
      <c r="H68" s="162">
        <f>J55</f>
        <v>0</v>
      </c>
      <c r="I68" s="163" t="str">
        <f>$S$6</f>
        <v>百万円</v>
      </c>
      <c r="J68" s="161">
        <f>J57</f>
        <v>0</v>
      </c>
      <c r="K68" s="163" t="str">
        <f>$S$6</f>
        <v>百万円</v>
      </c>
      <c r="L68" s="161">
        <f>J58</f>
        <v>0</v>
      </c>
      <c r="M68" s="163" t="str">
        <f>$S$6</f>
        <v>百万円</v>
      </c>
      <c r="N68" s="161">
        <f>Q55</f>
        <v>0</v>
      </c>
      <c r="O68" s="163" t="str">
        <f>$U$6</f>
        <v>人</v>
      </c>
      <c r="P68" s="161">
        <f>Q56</f>
        <v>0</v>
      </c>
      <c r="Q68" s="163" t="str">
        <f>$U$6</f>
        <v>人</v>
      </c>
    </row>
    <row r="69" spans="1:17" ht="15" customHeight="1">
      <c r="B69" s="46" t="s">
        <v>311</v>
      </c>
    </row>
    <row r="70" spans="1:17" ht="4.9000000000000004" customHeight="1"/>
    <row r="71" spans="1:17" ht="15" customHeight="1"/>
    <row r="72" spans="1:17" ht="15" customHeight="1"/>
    <row r="73" spans="1:17" ht="15" customHeight="1"/>
    <row r="74" spans="1:17" ht="15" customHeight="1"/>
  </sheetData>
  <mergeCells count="32">
    <mergeCell ref="E2:Q4"/>
    <mergeCell ref="Q5:V5"/>
    <mergeCell ref="B7:F7"/>
    <mergeCell ref="H7:K7"/>
    <mergeCell ref="B8:D8"/>
    <mergeCell ref="E8:F8"/>
    <mergeCell ref="H8:I8"/>
    <mergeCell ref="J8:K8"/>
    <mergeCell ref="D36:H36"/>
    <mergeCell ref="O10:P10"/>
    <mergeCell ref="B13:B18"/>
    <mergeCell ref="D14:H14"/>
    <mergeCell ref="O14:P14"/>
    <mergeCell ref="O15:P15"/>
    <mergeCell ref="O19:P19"/>
    <mergeCell ref="D22:E22"/>
    <mergeCell ref="B27:B32"/>
    <mergeCell ref="D28:H28"/>
    <mergeCell ref="O28:P28"/>
    <mergeCell ref="O29:P29"/>
    <mergeCell ref="L64:M64"/>
    <mergeCell ref="E37:I37"/>
    <mergeCell ref="E38:I38"/>
    <mergeCell ref="O40:P40"/>
    <mergeCell ref="D43:E43"/>
    <mergeCell ref="O46:P46"/>
    <mergeCell ref="D49:E49"/>
    <mergeCell ref="B54:B59"/>
    <mergeCell ref="O55:P55"/>
    <mergeCell ref="O56:P56"/>
    <mergeCell ref="N62:Q62"/>
    <mergeCell ref="P63:Q63"/>
  </mergeCells>
  <phoneticPr fontId="3"/>
  <printOptions horizontalCentered="1" verticalCentered="1"/>
  <pageMargins left="0.51181102362204722" right="0.51181102362204722" top="0.59055118110236227" bottom="0.59055118110236227" header="0" footer="0"/>
  <pageSetup paperSize="9" scale="5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AE9D-EB7B-4FB5-B831-EF848F919B99}">
  <sheetPr codeName="Sheet7"/>
  <dimension ref="A1:O118"/>
  <sheetViews>
    <sheetView view="pageBreakPreview" zoomScaleNormal="100" zoomScaleSheetLayoutView="100" workbookViewId="0"/>
  </sheetViews>
  <sheetFormatPr defaultRowHeight="12"/>
  <cols>
    <col min="1" max="1" width="0.5" style="360" customWidth="1"/>
    <col min="2" max="2" width="4.75" style="360" customWidth="1"/>
    <col min="3" max="3" width="25.625" style="360" customWidth="1"/>
    <col min="4" max="4" width="5" style="360" customWidth="1"/>
    <col min="5" max="5" width="38.625" style="360" customWidth="1"/>
    <col min="6" max="10" width="11.625" style="360" customWidth="1"/>
    <col min="11" max="11" width="2.625" style="360" customWidth="1"/>
    <col min="12" max="14" width="11.625" style="360" customWidth="1"/>
    <col min="15" max="15" width="0.5" style="360" customWidth="1"/>
    <col min="16" max="256" width="9" style="360"/>
    <col min="257" max="257" width="9" style="360" customWidth="1"/>
    <col min="258" max="258" width="3" style="360" customWidth="1"/>
    <col min="259" max="259" width="12" style="360" customWidth="1"/>
    <col min="260" max="260" width="5" style="360" customWidth="1"/>
    <col min="261" max="261" width="34.125" style="360" customWidth="1"/>
    <col min="262" max="262" width="11.875" style="360" customWidth="1"/>
    <col min="263" max="263" width="11.25" style="360" customWidth="1"/>
    <col min="264" max="264" width="9" style="360"/>
    <col min="265" max="265" width="11" style="360" customWidth="1"/>
    <col min="266" max="266" width="11.375" style="360" customWidth="1"/>
    <col min="267" max="512" width="9" style="360"/>
    <col min="513" max="513" width="9" style="360" customWidth="1"/>
    <col min="514" max="514" width="3" style="360" customWidth="1"/>
    <col min="515" max="515" width="12" style="360" customWidth="1"/>
    <col min="516" max="516" width="5" style="360" customWidth="1"/>
    <col min="517" max="517" width="34.125" style="360" customWidth="1"/>
    <col min="518" max="518" width="11.875" style="360" customWidth="1"/>
    <col min="519" max="519" width="11.25" style="360" customWidth="1"/>
    <col min="520" max="520" width="9" style="360"/>
    <col min="521" max="521" width="11" style="360" customWidth="1"/>
    <col min="522" max="522" width="11.375" style="360" customWidth="1"/>
    <col min="523" max="768" width="9" style="360"/>
    <col min="769" max="769" width="9" style="360" customWidth="1"/>
    <col min="770" max="770" width="3" style="360" customWidth="1"/>
    <col min="771" max="771" width="12" style="360" customWidth="1"/>
    <col min="772" max="772" width="5" style="360" customWidth="1"/>
    <col min="773" max="773" width="34.125" style="360" customWidth="1"/>
    <col min="774" max="774" width="11.875" style="360" customWidth="1"/>
    <col min="775" max="775" width="11.25" style="360" customWidth="1"/>
    <col min="776" max="776" width="9" style="360"/>
    <col min="777" max="777" width="11" style="360" customWidth="1"/>
    <col min="778" max="778" width="11.375" style="360" customWidth="1"/>
    <col min="779" max="1024" width="9" style="360"/>
    <col min="1025" max="1025" width="9" style="360" customWidth="1"/>
    <col min="1026" max="1026" width="3" style="360" customWidth="1"/>
    <col min="1027" max="1027" width="12" style="360" customWidth="1"/>
    <col min="1028" max="1028" width="5" style="360" customWidth="1"/>
    <col min="1029" max="1029" width="34.125" style="360" customWidth="1"/>
    <col min="1030" max="1030" width="11.875" style="360" customWidth="1"/>
    <col min="1031" max="1031" width="11.25" style="360" customWidth="1"/>
    <col min="1032" max="1032" width="9" style="360"/>
    <col min="1033" max="1033" width="11" style="360" customWidth="1"/>
    <col min="1034" max="1034" width="11.375" style="360" customWidth="1"/>
    <col min="1035" max="1280" width="9" style="360"/>
    <col min="1281" max="1281" width="9" style="360" customWidth="1"/>
    <col min="1282" max="1282" width="3" style="360" customWidth="1"/>
    <col min="1283" max="1283" width="12" style="360" customWidth="1"/>
    <col min="1284" max="1284" width="5" style="360" customWidth="1"/>
    <col min="1285" max="1285" width="34.125" style="360" customWidth="1"/>
    <col min="1286" max="1286" width="11.875" style="360" customWidth="1"/>
    <col min="1287" max="1287" width="11.25" style="360" customWidth="1"/>
    <col min="1288" max="1288" width="9" style="360"/>
    <col min="1289" max="1289" width="11" style="360" customWidth="1"/>
    <col min="1290" max="1290" width="11.375" style="360" customWidth="1"/>
    <col min="1291" max="1536" width="9" style="360"/>
    <col min="1537" max="1537" width="9" style="360" customWidth="1"/>
    <col min="1538" max="1538" width="3" style="360" customWidth="1"/>
    <col min="1539" max="1539" width="12" style="360" customWidth="1"/>
    <col min="1540" max="1540" width="5" style="360" customWidth="1"/>
    <col min="1541" max="1541" width="34.125" style="360" customWidth="1"/>
    <col min="1542" max="1542" width="11.875" style="360" customWidth="1"/>
    <col min="1543" max="1543" width="11.25" style="360" customWidth="1"/>
    <col min="1544" max="1544" width="9" style="360"/>
    <col min="1545" max="1545" width="11" style="360" customWidth="1"/>
    <col min="1546" max="1546" width="11.375" style="360" customWidth="1"/>
    <col min="1547" max="1792" width="9" style="360"/>
    <col min="1793" max="1793" width="9" style="360" customWidth="1"/>
    <col min="1794" max="1794" width="3" style="360" customWidth="1"/>
    <col min="1795" max="1795" width="12" style="360" customWidth="1"/>
    <col min="1796" max="1796" width="5" style="360" customWidth="1"/>
    <col min="1797" max="1797" width="34.125" style="360" customWidth="1"/>
    <col min="1798" max="1798" width="11.875" style="360" customWidth="1"/>
    <col min="1799" max="1799" width="11.25" style="360" customWidth="1"/>
    <col min="1800" max="1800" width="9" style="360"/>
    <col min="1801" max="1801" width="11" style="360" customWidth="1"/>
    <col min="1802" max="1802" width="11.375" style="360" customWidth="1"/>
    <col min="1803" max="2048" width="9" style="360"/>
    <col min="2049" max="2049" width="9" style="360" customWidth="1"/>
    <col min="2050" max="2050" width="3" style="360" customWidth="1"/>
    <col min="2051" max="2051" width="12" style="360" customWidth="1"/>
    <col min="2052" max="2052" width="5" style="360" customWidth="1"/>
    <col min="2053" max="2053" width="34.125" style="360" customWidth="1"/>
    <col min="2054" max="2054" width="11.875" style="360" customWidth="1"/>
    <col min="2055" max="2055" width="11.25" style="360" customWidth="1"/>
    <col min="2056" max="2056" width="9" style="360"/>
    <col min="2057" max="2057" width="11" style="360" customWidth="1"/>
    <col min="2058" max="2058" width="11.375" style="360" customWidth="1"/>
    <col min="2059" max="2304" width="9" style="360"/>
    <col min="2305" max="2305" width="9" style="360" customWidth="1"/>
    <col min="2306" max="2306" width="3" style="360" customWidth="1"/>
    <col min="2307" max="2307" width="12" style="360" customWidth="1"/>
    <col min="2308" max="2308" width="5" style="360" customWidth="1"/>
    <col min="2309" max="2309" width="34.125" style="360" customWidth="1"/>
    <col min="2310" max="2310" width="11.875" style="360" customWidth="1"/>
    <col min="2311" max="2311" width="11.25" style="360" customWidth="1"/>
    <col min="2312" max="2312" width="9" style="360"/>
    <col min="2313" max="2313" width="11" style="360" customWidth="1"/>
    <col min="2314" max="2314" width="11.375" style="360" customWidth="1"/>
    <col min="2315" max="2560" width="9" style="360"/>
    <col min="2561" max="2561" width="9" style="360" customWidth="1"/>
    <col min="2562" max="2562" width="3" style="360" customWidth="1"/>
    <col min="2563" max="2563" width="12" style="360" customWidth="1"/>
    <col min="2564" max="2564" width="5" style="360" customWidth="1"/>
    <col min="2565" max="2565" width="34.125" style="360" customWidth="1"/>
    <col min="2566" max="2566" width="11.875" style="360" customWidth="1"/>
    <col min="2567" max="2567" width="11.25" style="360" customWidth="1"/>
    <col min="2568" max="2568" width="9" style="360"/>
    <col min="2569" max="2569" width="11" style="360" customWidth="1"/>
    <col min="2570" max="2570" width="11.375" style="360" customWidth="1"/>
    <col min="2571" max="2816" width="9" style="360"/>
    <col min="2817" max="2817" width="9" style="360" customWidth="1"/>
    <col min="2818" max="2818" width="3" style="360" customWidth="1"/>
    <col min="2819" max="2819" width="12" style="360" customWidth="1"/>
    <col min="2820" max="2820" width="5" style="360" customWidth="1"/>
    <col min="2821" max="2821" width="34.125" style="360" customWidth="1"/>
    <col min="2822" max="2822" width="11.875" style="360" customWidth="1"/>
    <col min="2823" max="2823" width="11.25" style="360" customWidth="1"/>
    <col min="2824" max="2824" width="9" style="360"/>
    <col min="2825" max="2825" width="11" style="360" customWidth="1"/>
    <col min="2826" max="2826" width="11.375" style="360" customWidth="1"/>
    <col min="2827" max="3072" width="9" style="360"/>
    <col min="3073" max="3073" width="9" style="360" customWidth="1"/>
    <col min="3074" max="3074" width="3" style="360" customWidth="1"/>
    <col min="3075" max="3075" width="12" style="360" customWidth="1"/>
    <col min="3076" max="3076" width="5" style="360" customWidth="1"/>
    <col min="3077" max="3077" width="34.125" style="360" customWidth="1"/>
    <col min="3078" max="3078" width="11.875" style="360" customWidth="1"/>
    <col min="3079" max="3079" width="11.25" style="360" customWidth="1"/>
    <col min="3080" max="3080" width="9" style="360"/>
    <col min="3081" max="3081" width="11" style="360" customWidth="1"/>
    <col min="3082" max="3082" width="11.375" style="360" customWidth="1"/>
    <col min="3083" max="3328" width="9" style="360"/>
    <col min="3329" max="3329" width="9" style="360" customWidth="1"/>
    <col min="3330" max="3330" width="3" style="360" customWidth="1"/>
    <col min="3331" max="3331" width="12" style="360" customWidth="1"/>
    <col min="3332" max="3332" width="5" style="360" customWidth="1"/>
    <col min="3333" max="3333" width="34.125" style="360" customWidth="1"/>
    <col min="3334" max="3334" width="11.875" style="360" customWidth="1"/>
    <col min="3335" max="3335" width="11.25" style="360" customWidth="1"/>
    <col min="3336" max="3336" width="9" style="360"/>
    <col min="3337" max="3337" width="11" style="360" customWidth="1"/>
    <col min="3338" max="3338" width="11.375" style="360" customWidth="1"/>
    <col min="3339" max="3584" width="9" style="360"/>
    <col min="3585" max="3585" width="9" style="360" customWidth="1"/>
    <col min="3586" max="3586" width="3" style="360" customWidth="1"/>
    <col min="3587" max="3587" width="12" style="360" customWidth="1"/>
    <col min="3588" max="3588" width="5" style="360" customWidth="1"/>
    <col min="3589" max="3589" width="34.125" style="360" customWidth="1"/>
    <col min="3590" max="3590" width="11.875" style="360" customWidth="1"/>
    <col min="3591" max="3591" width="11.25" style="360" customWidth="1"/>
    <col min="3592" max="3592" width="9" style="360"/>
    <col min="3593" max="3593" width="11" style="360" customWidth="1"/>
    <col min="3594" max="3594" width="11.375" style="360" customWidth="1"/>
    <col min="3595" max="3840" width="9" style="360"/>
    <col min="3841" max="3841" width="9" style="360" customWidth="1"/>
    <col min="3842" max="3842" width="3" style="360" customWidth="1"/>
    <col min="3843" max="3843" width="12" style="360" customWidth="1"/>
    <col min="3844" max="3844" width="5" style="360" customWidth="1"/>
    <col min="3845" max="3845" width="34.125" style="360" customWidth="1"/>
    <col min="3846" max="3846" width="11.875" style="360" customWidth="1"/>
    <col min="3847" max="3847" width="11.25" style="360" customWidth="1"/>
    <col min="3848" max="3848" width="9" style="360"/>
    <col min="3849" max="3849" width="11" style="360" customWidth="1"/>
    <col min="3850" max="3850" width="11.375" style="360" customWidth="1"/>
    <col min="3851" max="4096" width="9" style="360"/>
    <col min="4097" max="4097" width="9" style="360" customWidth="1"/>
    <col min="4098" max="4098" width="3" style="360" customWidth="1"/>
    <col min="4099" max="4099" width="12" style="360" customWidth="1"/>
    <col min="4100" max="4100" width="5" style="360" customWidth="1"/>
    <col min="4101" max="4101" width="34.125" style="360" customWidth="1"/>
    <col min="4102" max="4102" width="11.875" style="360" customWidth="1"/>
    <col min="4103" max="4103" width="11.25" style="360" customWidth="1"/>
    <col min="4104" max="4104" width="9" style="360"/>
    <col min="4105" max="4105" width="11" style="360" customWidth="1"/>
    <col min="4106" max="4106" width="11.375" style="360" customWidth="1"/>
    <col min="4107" max="4352" width="9" style="360"/>
    <col min="4353" max="4353" width="9" style="360" customWidth="1"/>
    <col min="4354" max="4354" width="3" style="360" customWidth="1"/>
    <col min="4355" max="4355" width="12" style="360" customWidth="1"/>
    <col min="4356" max="4356" width="5" style="360" customWidth="1"/>
    <col min="4357" max="4357" width="34.125" style="360" customWidth="1"/>
    <col min="4358" max="4358" width="11.875" style="360" customWidth="1"/>
    <col min="4359" max="4359" width="11.25" style="360" customWidth="1"/>
    <col min="4360" max="4360" width="9" style="360"/>
    <col min="4361" max="4361" width="11" style="360" customWidth="1"/>
    <col min="4362" max="4362" width="11.375" style="360" customWidth="1"/>
    <col min="4363" max="4608" width="9" style="360"/>
    <col min="4609" max="4609" width="9" style="360" customWidth="1"/>
    <col min="4610" max="4610" width="3" style="360" customWidth="1"/>
    <col min="4611" max="4611" width="12" style="360" customWidth="1"/>
    <col min="4612" max="4612" width="5" style="360" customWidth="1"/>
    <col min="4613" max="4613" width="34.125" style="360" customWidth="1"/>
    <col min="4614" max="4614" width="11.875" style="360" customWidth="1"/>
    <col min="4615" max="4615" width="11.25" style="360" customWidth="1"/>
    <col min="4616" max="4616" width="9" style="360"/>
    <col min="4617" max="4617" width="11" style="360" customWidth="1"/>
    <col min="4618" max="4618" width="11.375" style="360" customWidth="1"/>
    <col min="4619" max="4864" width="9" style="360"/>
    <col min="4865" max="4865" width="9" style="360" customWidth="1"/>
    <col min="4866" max="4866" width="3" style="360" customWidth="1"/>
    <col min="4867" max="4867" width="12" style="360" customWidth="1"/>
    <col min="4868" max="4868" width="5" style="360" customWidth="1"/>
    <col min="4869" max="4869" width="34.125" style="360" customWidth="1"/>
    <col min="4870" max="4870" width="11.875" style="360" customWidth="1"/>
    <col min="4871" max="4871" width="11.25" style="360" customWidth="1"/>
    <col min="4872" max="4872" width="9" style="360"/>
    <col min="4873" max="4873" width="11" style="360" customWidth="1"/>
    <col min="4874" max="4874" width="11.375" style="360" customWidth="1"/>
    <col min="4875" max="5120" width="9" style="360"/>
    <col min="5121" max="5121" width="9" style="360" customWidth="1"/>
    <col min="5122" max="5122" width="3" style="360" customWidth="1"/>
    <col min="5123" max="5123" width="12" style="360" customWidth="1"/>
    <col min="5124" max="5124" width="5" style="360" customWidth="1"/>
    <col min="5125" max="5125" width="34.125" style="360" customWidth="1"/>
    <col min="5126" max="5126" width="11.875" style="360" customWidth="1"/>
    <col min="5127" max="5127" width="11.25" style="360" customWidth="1"/>
    <col min="5128" max="5128" width="9" style="360"/>
    <col min="5129" max="5129" width="11" style="360" customWidth="1"/>
    <col min="5130" max="5130" width="11.375" style="360" customWidth="1"/>
    <col min="5131" max="5376" width="9" style="360"/>
    <col min="5377" max="5377" width="9" style="360" customWidth="1"/>
    <col min="5378" max="5378" width="3" style="360" customWidth="1"/>
    <col min="5379" max="5379" width="12" style="360" customWidth="1"/>
    <col min="5380" max="5380" width="5" style="360" customWidth="1"/>
    <col min="5381" max="5381" width="34.125" style="360" customWidth="1"/>
    <col min="5382" max="5382" width="11.875" style="360" customWidth="1"/>
    <col min="5383" max="5383" width="11.25" style="360" customWidth="1"/>
    <col min="5384" max="5384" width="9" style="360"/>
    <col min="5385" max="5385" width="11" style="360" customWidth="1"/>
    <col min="5386" max="5386" width="11.375" style="360" customWidth="1"/>
    <col min="5387" max="5632" width="9" style="360"/>
    <col min="5633" max="5633" width="9" style="360" customWidth="1"/>
    <col min="5634" max="5634" width="3" style="360" customWidth="1"/>
    <col min="5635" max="5635" width="12" style="360" customWidth="1"/>
    <col min="5636" max="5636" width="5" style="360" customWidth="1"/>
    <col min="5637" max="5637" width="34.125" style="360" customWidth="1"/>
    <col min="5638" max="5638" width="11.875" style="360" customWidth="1"/>
    <col min="5639" max="5639" width="11.25" style="360" customWidth="1"/>
    <col min="5640" max="5640" width="9" style="360"/>
    <col min="5641" max="5641" width="11" style="360" customWidth="1"/>
    <col min="5642" max="5642" width="11.375" style="360" customWidth="1"/>
    <col min="5643" max="5888" width="9" style="360"/>
    <col min="5889" max="5889" width="9" style="360" customWidth="1"/>
    <col min="5890" max="5890" width="3" style="360" customWidth="1"/>
    <col min="5891" max="5891" width="12" style="360" customWidth="1"/>
    <col min="5892" max="5892" width="5" style="360" customWidth="1"/>
    <col min="5893" max="5893" width="34.125" style="360" customWidth="1"/>
    <col min="5894" max="5894" width="11.875" style="360" customWidth="1"/>
    <col min="5895" max="5895" width="11.25" style="360" customWidth="1"/>
    <col min="5896" max="5896" width="9" style="360"/>
    <col min="5897" max="5897" width="11" style="360" customWidth="1"/>
    <col min="5898" max="5898" width="11.375" style="360" customWidth="1"/>
    <col min="5899" max="6144" width="9" style="360"/>
    <col min="6145" max="6145" width="9" style="360" customWidth="1"/>
    <col min="6146" max="6146" width="3" style="360" customWidth="1"/>
    <col min="6147" max="6147" width="12" style="360" customWidth="1"/>
    <col min="6148" max="6148" width="5" style="360" customWidth="1"/>
    <col min="6149" max="6149" width="34.125" style="360" customWidth="1"/>
    <col min="6150" max="6150" width="11.875" style="360" customWidth="1"/>
    <col min="6151" max="6151" width="11.25" style="360" customWidth="1"/>
    <col min="6152" max="6152" width="9" style="360"/>
    <col min="6153" max="6153" width="11" style="360" customWidth="1"/>
    <col min="6154" max="6154" width="11.375" style="360" customWidth="1"/>
    <col min="6155" max="6400" width="9" style="360"/>
    <col min="6401" max="6401" width="9" style="360" customWidth="1"/>
    <col min="6402" max="6402" width="3" style="360" customWidth="1"/>
    <col min="6403" max="6403" width="12" style="360" customWidth="1"/>
    <col min="6404" max="6404" width="5" style="360" customWidth="1"/>
    <col min="6405" max="6405" width="34.125" style="360" customWidth="1"/>
    <col min="6406" max="6406" width="11.875" style="360" customWidth="1"/>
    <col min="6407" max="6407" width="11.25" style="360" customWidth="1"/>
    <col min="6408" max="6408" width="9" style="360"/>
    <col min="6409" max="6409" width="11" style="360" customWidth="1"/>
    <col min="6410" max="6410" width="11.375" style="360" customWidth="1"/>
    <col min="6411" max="6656" width="9" style="360"/>
    <col min="6657" max="6657" width="9" style="360" customWidth="1"/>
    <col min="6658" max="6658" width="3" style="360" customWidth="1"/>
    <col min="6659" max="6659" width="12" style="360" customWidth="1"/>
    <col min="6660" max="6660" width="5" style="360" customWidth="1"/>
    <col min="6661" max="6661" width="34.125" style="360" customWidth="1"/>
    <col min="6662" max="6662" width="11.875" style="360" customWidth="1"/>
    <col min="6663" max="6663" width="11.25" style="360" customWidth="1"/>
    <col min="6664" max="6664" width="9" style="360"/>
    <col min="6665" max="6665" width="11" style="360" customWidth="1"/>
    <col min="6666" max="6666" width="11.375" style="360" customWidth="1"/>
    <col min="6667" max="6912" width="9" style="360"/>
    <col min="6913" max="6913" width="9" style="360" customWidth="1"/>
    <col min="6914" max="6914" width="3" style="360" customWidth="1"/>
    <col min="6915" max="6915" width="12" style="360" customWidth="1"/>
    <col min="6916" max="6916" width="5" style="360" customWidth="1"/>
    <col min="6917" max="6917" width="34.125" style="360" customWidth="1"/>
    <col min="6918" max="6918" width="11.875" style="360" customWidth="1"/>
    <col min="6919" max="6919" width="11.25" style="360" customWidth="1"/>
    <col min="6920" max="6920" width="9" style="360"/>
    <col min="6921" max="6921" width="11" style="360" customWidth="1"/>
    <col min="6922" max="6922" width="11.375" style="360" customWidth="1"/>
    <col min="6923" max="7168" width="9" style="360"/>
    <col min="7169" max="7169" width="9" style="360" customWidth="1"/>
    <col min="7170" max="7170" width="3" style="360" customWidth="1"/>
    <col min="7171" max="7171" width="12" style="360" customWidth="1"/>
    <col min="7172" max="7172" width="5" style="360" customWidth="1"/>
    <col min="7173" max="7173" width="34.125" style="360" customWidth="1"/>
    <col min="7174" max="7174" width="11.875" style="360" customWidth="1"/>
    <col min="7175" max="7175" width="11.25" style="360" customWidth="1"/>
    <col min="7176" max="7176" width="9" style="360"/>
    <col min="7177" max="7177" width="11" style="360" customWidth="1"/>
    <col min="7178" max="7178" width="11.375" style="360" customWidth="1"/>
    <col min="7179" max="7424" width="9" style="360"/>
    <col min="7425" max="7425" width="9" style="360" customWidth="1"/>
    <col min="7426" max="7426" width="3" style="360" customWidth="1"/>
    <col min="7427" max="7427" width="12" style="360" customWidth="1"/>
    <col min="7428" max="7428" width="5" style="360" customWidth="1"/>
    <col min="7429" max="7429" width="34.125" style="360" customWidth="1"/>
    <col min="7430" max="7430" width="11.875" style="360" customWidth="1"/>
    <col min="7431" max="7431" width="11.25" style="360" customWidth="1"/>
    <col min="7432" max="7432" width="9" style="360"/>
    <col min="7433" max="7433" width="11" style="360" customWidth="1"/>
    <col min="7434" max="7434" width="11.375" style="360" customWidth="1"/>
    <col min="7435" max="7680" width="9" style="360"/>
    <col min="7681" max="7681" width="9" style="360" customWidth="1"/>
    <col min="7682" max="7682" width="3" style="360" customWidth="1"/>
    <col min="7683" max="7683" width="12" style="360" customWidth="1"/>
    <col min="7684" max="7684" width="5" style="360" customWidth="1"/>
    <col min="7685" max="7685" width="34.125" style="360" customWidth="1"/>
    <col min="7686" max="7686" width="11.875" style="360" customWidth="1"/>
    <col min="7687" max="7687" width="11.25" style="360" customWidth="1"/>
    <col min="7688" max="7688" width="9" style="360"/>
    <col min="7689" max="7689" width="11" style="360" customWidth="1"/>
    <col min="7690" max="7690" width="11.375" style="360" customWidth="1"/>
    <col min="7691" max="7936" width="9" style="360"/>
    <col min="7937" max="7937" width="9" style="360" customWidth="1"/>
    <col min="7938" max="7938" width="3" style="360" customWidth="1"/>
    <col min="7939" max="7939" width="12" style="360" customWidth="1"/>
    <col min="7940" max="7940" width="5" style="360" customWidth="1"/>
    <col min="7941" max="7941" width="34.125" style="360" customWidth="1"/>
    <col min="7942" max="7942" width="11.875" style="360" customWidth="1"/>
    <col min="7943" max="7943" width="11.25" style="360" customWidth="1"/>
    <col min="7944" max="7944" width="9" style="360"/>
    <col min="7945" max="7945" width="11" style="360" customWidth="1"/>
    <col min="7946" max="7946" width="11.375" style="360" customWidth="1"/>
    <col min="7947" max="8192" width="9" style="360"/>
    <col min="8193" max="8193" width="9" style="360" customWidth="1"/>
    <col min="8194" max="8194" width="3" style="360" customWidth="1"/>
    <col min="8195" max="8195" width="12" style="360" customWidth="1"/>
    <col min="8196" max="8196" width="5" style="360" customWidth="1"/>
    <col min="8197" max="8197" width="34.125" style="360" customWidth="1"/>
    <col min="8198" max="8198" width="11.875" style="360" customWidth="1"/>
    <col min="8199" max="8199" width="11.25" style="360" customWidth="1"/>
    <col min="8200" max="8200" width="9" style="360"/>
    <col min="8201" max="8201" width="11" style="360" customWidth="1"/>
    <col min="8202" max="8202" width="11.375" style="360" customWidth="1"/>
    <col min="8203" max="8448" width="9" style="360"/>
    <col min="8449" max="8449" width="9" style="360" customWidth="1"/>
    <col min="8450" max="8450" width="3" style="360" customWidth="1"/>
    <col min="8451" max="8451" width="12" style="360" customWidth="1"/>
    <col min="8452" max="8452" width="5" style="360" customWidth="1"/>
    <col min="8453" max="8453" width="34.125" style="360" customWidth="1"/>
    <col min="8454" max="8454" width="11.875" style="360" customWidth="1"/>
    <col min="8455" max="8455" width="11.25" style="360" customWidth="1"/>
    <col min="8456" max="8456" width="9" style="360"/>
    <col min="8457" max="8457" width="11" style="360" customWidth="1"/>
    <col min="8458" max="8458" width="11.375" style="360" customWidth="1"/>
    <col min="8459" max="8704" width="9" style="360"/>
    <col min="8705" max="8705" width="9" style="360" customWidth="1"/>
    <col min="8706" max="8706" width="3" style="360" customWidth="1"/>
    <col min="8707" max="8707" width="12" style="360" customWidth="1"/>
    <col min="8708" max="8708" width="5" style="360" customWidth="1"/>
    <col min="8709" max="8709" width="34.125" style="360" customWidth="1"/>
    <col min="8710" max="8710" width="11.875" style="360" customWidth="1"/>
    <col min="8711" max="8711" width="11.25" style="360" customWidth="1"/>
    <col min="8712" max="8712" width="9" style="360"/>
    <col min="8713" max="8713" width="11" style="360" customWidth="1"/>
    <col min="8714" max="8714" width="11.375" style="360" customWidth="1"/>
    <col min="8715" max="8960" width="9" style="360"/>
    <col min="8961" max="8961" width="9" style="360" customWidth="1"/>
    <col min="8962" max="8962" width="3" style="360" customWidth="1"/>
    <col min="8963" max="8963" width="12" style="360" customWidth="1"/>
    <col min="8964" max="8964" width="5" style="360" customWidth="1"/>
    <col min="8965" max="8965" width="34.125" style="360" customWidth="1"/>
    <col min="8966" max="8966" width="11.875" style="360" customWidth="1"/>
    <col min="8967" max="8967" width="11.25" style="360" customWidth="1"/>
    <col min="8968" max="8968" width="9" style="360"/>
    <col min="8969" max="8969" width="11" style="360" customWidth="1"/>
    <col min="8970" max="8970" width="11.375" style="360" customWidth="1"/>
    <col min="8971" max="9216" width="9" style="360"/>
    <col min="9217" max="9217" width="9" style="360" customWidth="1"/>
    <col min="9218" max="9218" width="3" style="360" customWidth="1"/>
    <col min="9219" max="9219" width="12" style="360" customWidth="1"/>
    <col min="9220" max="9220" width="5" style="360" customWidth="1"/>
    <col min="9221" max="9221" width="34.125" style="360" customWidth="1"/>
    <col min="9222" max="9222" width="11.875" style="360" customWidth="1"/>
    <col min="9223" max="9223" width="11.25" style="360" customWidth="1"/>
    <col min="9224" max="9224" width="9" style="360"/>
    <col min="9225" max="9225" width="11" style="360" customWidth="1"/>
    <col min="9226" max="9226" width="11.375" style="360" customWidth="1"/>
    <col min="9227" max="9472" width="9" style="360"/>
    <col min="9473" max="9473" width="9" style="360" customWidth="1"/>
    <col min="9474" max="9474" width="3" style="360" customWidth="1"/>
    <col min="9475" max="9475" width="12" style="360" customWidth="1"/>
    <col min="9476" max="9476" width="5" style="360" customWidth="1"/>
    <col min="9477" max="9477" width="34.125" style="360" customWidth="1"/>
    <col min="9478" max="9478" width="11.875" style="360" customWidth="1"/>
    <col min="9479" max="9479" width="11.25" style="360" customWidth="1"/>
    <col min="9480" max="9480" width="9" style="360"/>
    <col min="9481" max="9481" width="11" style="360" customWidth="1"/>
    <col min="9482" max="9482" width="11.375" style="360" customWidth="1"/>
    <col min="9483" max="9728" width="9" style="360"/>
    <col min="9729" max="9729" width="9" style="360" customWidth="1"/>
    <col min="9730" max="9730" width="3" style="360" customWidth="1"/>
    <col min="9731" max="9731" width="12" style="360" customWidth="1"/>
    <col min="9732" max="9732" width="5" style="360" customWidth="1"/>
    <col min="9733" max="9733" width="34.125" style="360" customWidth="1"/>
    <col min="9734" max="9734" width="11.875" style="360" customWidth="1"/>
    <col min="9735" max="9735" width="11.25" style="360" customWidth="1"/>
    <col min="9736" max="9736" width="9" style="360"/>
    <col min="9737" max="9737" width="11" style="360" customWidth="1"/>
    <col min="9738" max="9738" width="11.375" style="360" customWidth="1"/>
    <col min="9739" max="9984" width="9" style="360"/>
    <col min="9985" max="9985" width="9" style="360" customWidth="1"/>
    <col min="9986" max="9986" width="3" style="360" customWidth="1"/>
    <col min="9987" max="9987" width="12" style="360" customWidth="1"/>
    <col min="9988" max="9988" width="5" style="360" customWidth="1"/>
    <col min="9989" max="9989" width="34.125" style="360" customWidth="1"/>
    <col min="9990" max="9990" width="11.875" style="360" customWidth="1"/>
    <col min="9991" max="9991" width="11.25" style="360" customWidth="1"/>
    <col min="9992" max="9992" width="9" style="360"/>
    <col min="9993" max="9993" width="11" style="360" customWidth="1"/>
    <col min="9994" max="9994" width="11.375" style="360" customWidth="1"/>
    <col min="9995" max="10240" width="9" style="360"/>
    <col min="10241" max="10241" width="9" style="360" customWidth="1"/>
    <col min="10242" max="10242" width="3" style="360" customWidth="1"/>
    <col min="10243" max="10243" width="12" style="360" customWidth="1"/>
    <col min="10244" max="10244" width="5" style="360" customWidth="1"/>
    <col min="10245" max="10245" width="34.125" style="360" customWidth="1"/>
    <col min="10246" max="10246" width="11.875" style="360" customWidth="1"/>
    <col min="10247" max="10247" width="11.25" style="360" customWidth="1"/>
    <col min="10248" max="10248" width="9" style="360"/>
    <col min="10249" max="10249" width="11" style="360" customWidth="1"/>
    <col min="10250" max="10250" width="11.375" style="360" customWidth="1"/>
    <col min="10251" max="10496" width="9" style="360"/>
    <col min="10497" max="10497" width="9" style="360" customWidth="1"/>
    <col min="10498" max="10498" width="3" style="360" customWidth="1"/>
    <col min="10499" max="10499" width="12" style="360" customWidth="1"/>
    <col min="10500" max="10500" width="5" style="360" customWidth="1"/>
    <col min="10501" max="10501" width="34.125" style="360" customWidth="1"/>
    <col min="10502" max="10502" width="11.875" style="360" customWidth="1"/>
    <col min="10503" max="10503" width="11.25" style="360" customWidth="1"/>
    <col min="10504" max="10504" width="9" style="360"/>
    <col min="10505" max="10505" width="11" style="360" customWidth="1"/>
    <col min="10506" max="10506" width="11.375" style="360" customWidth="1"/>
    <col min="10507" max="10752" width="9" style="360"/>
    <col min="10753" max="10753" width="9" style="360" customWidth="1"/>
    <col min="10754" max="10754" width="3" style="360" customWidth="1"/>
    <col min="10755" max="10755" width="12" style="360" customWidth="1"/>
    <col min="10756" max="10756" width="5" style="360" customWidth="1"/>
    <col min="10757" max="10757" width="34.125" style="360" customWidth="1"/>
    <col min="10758" max="10758" width="11.875" style="360" customWidth="1"/>
    <col min="10759" max="10759" width="11.25" style="360" customWidth="1"/>
    <col min="10760" max="10760" width="9" style="360"/>
    <col min="10761" max="10761" width="11" style="360" customWidth="1"/>
    <col min="10762" max="10762" width="11.375" style="360" customWidth="1"/>
    <col min="10763" max="11008" width="9" style="360"/>
    <col min="11009" max="11009" width="9" style="360" customWidth="1"/>
    <col min="11010" max="11010" width="3" style="360" customWidth="1"/>
    <col min="11011" max="11011" width="12" style="360" customWidth="1"/>
    <col min="11012" max="11012" width="5" style="360" customWidth="1"/>
    <col min="11013" max="11013" width="34.125" style="360" customWidth="1"/>
    <col min="11014" max="11014" width="11.875" style="360" customWidth="1"/>
    <col min="11015" max="11015" width="11.25" style="360" customWidth="1"/>
    <col min="11016" max="11016" width="9" style="360"/>
    <col min="11017" max="11017" width="11" style="360" customWidth="1"/>
    <col min="11018" max="11018" width="11.375" style="360" customWidth="1"/>
    <col min="11019" max="11264" width="9" style="360"/>
    <col min="11265" max="11265" width="9" style="360" customWidth="1"/>
    <col min="11266" max="11266" width="3" style="360" customWidth="1"/>
    <col min="11267" max="11267" width="12" style="360" customWidth="1"/>
    <col min="11268" max="11268" width="5" style="360" customWidth="1"/>
    <col min="11269" max="11269" width="34.125" style="360" customWidth="1"/>
    <col min="11270" max="11270" width="11.875" style="360" customWidth="1"/>
    <col min="11271" max="11271" width="11.25" style="360" customWidth="1"/>
    <col min="11272" max="11272" width="9" style="360"/>
    <col min="11273" max="11273" width="11" style="360" customWidth="1"/>
    <col min="11274" max="11274" width="11.375" style="360" customWidth="1"/>
    <col min="11275" max="11520" width="9" style="360"/>
    <col min="11521" max="11521" width="9" style="360" customWidth="1"/>
    <col min="11522" max="11522" width="3" style="360" customWidth="1"/>
    <col min="11523" max="11523" width="12" style="360" customWidth="1"/>
    <col min="11524" max="11524" width="5" style="360" customWidth="1"/>
    <col min="11525" max="11525" width="34.125" style="360" customWidth="1"/>
    <col min="11526" max="11526" width="11.875" style="360" customWidth="1"/>
    <col min="11527" max="11527" width="11.25" style="360" customWidth="1"/>
    <col min="11528" max="11528" width="9" style="360"/>
    <col min="11529" max="11529" width="11" style="360" customWidth="1"/>
    <col min="11530" max="11530" width="11.375" style="360" customWidth="1"/>
    <col min="11531" max="11776" width="9" style="360"/>
    <col min="11777" max="11777" width="9" style="360" customWidth="1"/>
    <col min="11778" max="11778" width="3" style="360" customWidth="1"/>
    <col min="11779" max="11779" width="12" style="360" customWidth="1"/>
    <col min="11780" max="11780" width="5" style="360" customWidth="1"/>
    <col min="11781" max="11781" width="34.125" style="360" customWidth="1"/>
    <col min="11782" max="11782" width="11.875" style="360" customWidth="1"/>
    <col min="11783" max="11783" width="11.25" style="360" customWidth="1"/>
    <col min="11784" max="11784" width="9" style="360"/>
    <col min="11785" max="11785" width="11" style="360" customWidth="1"/>
    <col min="11786" max="11786" width="11.375" style="360" customWidth="1"/>
    <col min="11787" max="12032" width="9" style="360"/>
    <col min="12033" max="12033" width="9" style="360" customWidth="1"/>
    <col min="12034" max="12034" width="3" style="360" customWidth="1"/>
    <col min="12035" max="12035" width="12" style="360" customWidth="1"/>
    <col min="12036" max="12036" width="5" style="360" customWidth="1"/>
    <col min="12037" max="12037" width="34.125" style="360" customWidth="1"/>
    <col min="12038" max="12038" width="11.875" style="360" customWidth="1"/>
    <col min="12039" max="12039" width="11.25" style="360" customWidth="1"/>
    <col min="12040" max="12040" width="9" style="360"/>
    <col min="12041" max="12041" width="11" style="360" customWidth="1"/>
    <col min="12042" max="12042" width="11.375" style="360" customWidth="1"/>
    <col min="12043" max="12288" width="9" style="360"/>
    <col min="12289" max="12289" width="9" style="360" customWidth="1"/>
    <col min="12290" max="12290" width="3" style="360" customWidth="1"/>
    <col min="12291" max="12291" width="12" style="360" customWidth="1"/>
    <col min="12292" max="12292" width="5" style="360" customWidth="1"/>
    <col min="12293" max="12293" width="34.125" style="360" customWidth="1"/>
    <col min="12294" max="12294" width="11.875" style="360" customWidth="1"/>
    <col min="12295" max="12295" width="11.25" style="360" customWidth="1"/>
    <col min="12296" max="12296" width="9" style="360"/>
    <col min="12297" max="12297" width="11" style="360" customWidth="1"/>
    <col min="12298" max="12298" width="11.375" style="360" customWidth="1"/>
    <col min="12299" max="12544" width="9" style="360"/>
    <col min="12545" max="12545" width="9" style="360" customWidth="1"/>
    <col min="12546" max="12546" width="3" style="360" customWidth="1"/>
    <col min="12547" max="12547" width="12" style="360" customWidth="1"/>
    <col min="12548" max="12548" width="5" style="360" customWidth="1"/>
    <col min="12549" max="12549" width="34.125" style="360" customWidth="1"/>
    <col min="12550" max="12550" width="11.875" style="360" customWidth="1"/>
    <col min="12551" max="12551" width="11.25" style="360" customWidth="1"/>
    <col min="12552" max="12552" width="9" style="360"/>
    <col min="12553" max="12553" width="11" style="360" customWidth="1"/>
    <col min="12554" max="12554" width="11.375" style="360" customWidth="1"/>
    <col min="12555" max="12800" width="9" style="360"/>
    <col min="12801" max="12801" width="9" style="360" customWidth="1"/>
    <col min="12802" max="12802" width="3" style="360" customWidth="1"/>
    <col min="12803" max="12803" width="12" style="360" customWidth="1"/>
    <col min="12804" max="12804" width="5" style="360" customWidth="1"/>
    <col min="12805" max="12805" width="34.125" style="360" customWidth="1"/>
    <col min="12806" max="12806" width="11.875" style="360" customWidth="1"/>
    <col min="12807" max="12807" width="11.25" style="360" customWidth="1"/>
    <col min="12808" max="12808" width="9" style="360"/>
    <col min="12809" max="12809" width="11" style="360" customWidth="1"/>
    <col min="12810" max="12810" width="11.375" style="360" customWidth="1"/>
    <col min="12811" max="13056" width="9" style="360"/>
    <col min="13057" max="13057" width="9" style="360" customWidth="1"/>
    <col min="13058" max="13058" width="3" style="360" customWidth="1"/>
    <col min="13059" max="13059" width="12" style="360" customWidth="1"/>
    <col min="13060" max="13060" width="5" style="360" customWidth="1"/>
    <col min="13061" max="13061" width="34.125" style="360" customWidth="1"/>
    <col min="13062" max="13062" width="11.875" style="360" customWidth="1"/>
    <col min="13063" max="13063" width="11.25" style="360" customWidth="1"/>
    <col min="13064" max="13064" width="9" style="360"/>
    <col min="13065" max="13065" width="11" style="360" customWidth="1"/>
    <col min="13066" max="13066" width="11.375" style="360" customWidth="1"/>
    <col min="13067" max="13312" width="9" style="360"/>
    <col min="13313" max="13313" width="9" style="360" customWidth="1"/>
    <col min="13314" max="13314" width="3" style="360" customWidth="1"/>
    <col min="13315" max="13315" width="12" style="360" customWidth="1"/>
    <col min="13316" max="13316" width="5" style="360" customWidth="1"/>
    <col min="13317" max="13317" width="34.125" style="360" customWidth="1"/>
    <col min="13318" max="13318" width="11.875" style="360" customWidth="1"/>
    <col min="13319" max="13319" width="11.25" style="360" customWidth="1"/>
    <col min="13320" max="13320" width="9" style="360"/>
    <col min="13321" max="13321" width="11" style="360" customWidth="1"/>
    <col min="13322" max="13322" width="11.375" style="360" customWidth="1"/>
    <col min="13323" max="13568" width="9" style="360"/>
    <col min="13569" max="13569" width="9" style="360" customWidth="1"/>
    <col min="13570" max="13570" width="3" style="360" customWidth="1"/>
    <col min="13571" max="13571" width="12" style="360" customWidth="1"/>
    <col min="13572" max="13572" width="5" style="360" customWidth="1"/>
    <col min="13573" max="13573" width="34.125" style="360" customWidth="1"/>
    <col min="13574" max="13574" width="11.875" style="360" customWidth="1"/>
    <col min="13575" max="13575" width="11.25" style="360" customWidth="1"/>
    <col min="13576" max="13576" width="9" style="360"/>
    <col min="13577" max="13577" width="11" style="360" customWidth="1"/>
    <col min="13578" max="13578" width="11.375" style="360" customWidth="1"/>
    <col min="13579" max="13824" width="9" style="360"/>
    <col min="13825" max="13825" width="9" style="360" customWidth="1"/>
    <col min="13826" max="13826" width="3" style="360" customWidth="1"/>
    <col min="13827" max="13827" width="12" style="360" customWidth="1"/>
    <col min="13828" max="13828" width="5" style="360" customWidth="1"/>
    <col min="13829" max="13829" width="34.125" style="360" customWidth="1"/>
    <col min="13830" max="13830" width="11.875" style="360" customWidth="1"/>
    <col min="13831" max="13831" width="11.25" style="360" customWidth="1"/>
    <col min="13832" max="13832" width="9" style="360"/>
    <col min="13833" max="13833" width="11" style="360" customWidth="1"/>
    <col min="13834" max="13834" width="11.375" style="360" customWidth="1"/>
    <col min="13835" max="14080" width="9" style="360"/>
    <col min="14081" max="14081" width="9" style="360" customWidth="1"/>
    <col min="14082" max="14082" width="3" style="360" customWidth="1"/>
    <col min="14083" max="14083" width="12" style="360" customWidth="1"/>
    <col min="14084" max="14084" width="5" style="360" customWidth="1"/>
    <col min="14085" max="14085" width="34.125" style="360" customWidth="1"/>
    <col min="14086" max="14086" width="11.875" style="360" customWidth="1"/>
    <col min="14087" max="14087" width="11.25" style="360" customWidth="1"/>
    <col min="14088" max="14088" width="9" style="360"/>
    <col min="14089" max="14089" width="11" style="360" customWidth="1"/>
    <col min="14090" max="14090" width="11.375" style="360" customWidth="1"/>
    <col min="14091" max="14336" width="9" style="360"/>
    <col min="14337" max="14337" width="9" style="360" customWidth="1"/>
    <col min="14338" max="14338" width="3" style="360" customWidth="1"/>
    <col min="14339" max="14339" width="12" style="360" customWidth="1"/>
    <col min="14340" max="14340" width="5" style="360" customWidth="1"/>
    <col min="14341" max="14341" width="34.125" style="360" customWidth="1"/>
    <col min="14342" max="14342" width="11.875" style="360" customWidth="1"/>
    <col min="14343" max="14343" width="11.25" style="360" customWidth="1"/>
    <col min="14344" max="14344" width="9" style="360"/>
    <col min="14345" max="14345" width="11" style="360" customWidth="1"/>
    <col min="14346" max="14346" width="11.375" style="360" customWidth="1"/>
    <col min="14347" max="14592" width="9" style="360"/>
    <col min="14593" max="14593" width="9" style="360" customWidth="1"/>
    <col min="14594" max="14594" width="3" style="360" customWidth="1"/>
    <col min="14595" max="14595" width="12" style="360" customWidth="1"/>
    <col min="14596" max="14596" width="5" style="360" customWidth="1"/>
    <col min="14597" max="14597" width="34.125" style="360" customWidth="1"/>
    <col min="14598" max="14598" width="11.875" style="360" customWidth="1"/>
    <col min="14599" max="14599" width="11.25" style="360" customWidth="1"/>
    <col min="14600" max="14600" width="9" style="360"/>
    <col min="14601" max="14601" width="11" style="360" customWidth="1"/>
    <col min="14602" max="14602" width="11.375" style="360" customWidth="1"/>
    <col min="14603" max="14848" width="9" style="360"/>
    <col min="14849" max="14849" width="9" style="360" customWidth="1"/>
    <col min="14850" max="14850" width="3" style="360" customWidth="1"/>
    <col min="14851" max="14851" width="12" style="360" customWidth="1"/>
    <col min="14852" max="14852" width="5" style="360" customWidth="1"/>
    <col min="14853" max="14853" width="34.125" style="360" customWidth="1"/>
    <col min="14854" max="14854" width="11.875" style="360" customWidth="1"/>
    <col min="14855" max="14855" width="11.25" style="360" customWidth="1"/>
    <col min="14856" max="14856" width="9" style="360"/>
    <col min="14857" max="14857" width="11" style="360" customWidth="1"/>
    <col min="14858" max="14858" width="11.375" style="360" customWidth="1"/>
    <col min="14859" max="15104" width="9" style="360"/>
    <col min="15105" max="15105" width="9" style="360" customWidth="1"/>
    <col min="15106" max="15106" width="3" style="360" customWidth="1"/>
    <col min="15107" max="15107" width="12" style="360" customWidth="1"/>
    <col min="15108" max="15108" width="5" style="360" customWidth="1"/>
    <col min="15109" max="15109" width="34.125" style="360" customWidth="1"/>
    <col min="15110" max="15110" width="11.875" style="360" customWidth="1"/>
    <col min="15111" max="15111" width="11.25" style="360" customWidth="1"/>
    <col min="15112" max="15112" width="9" style="360"/>
    <col min="15113" max="15113" width="11" style="360" customWidth="1"/>
    <col min="15114" max="15114" width="11.375" style="360" customWidth="1"/>
    <col min="15115" max="15360" width="9" style="360"/>
    <col min="15361" max="15361" width="9" style="360" customWidth="1"/>
    <col min="15362" max="15362" width="3" style="360" customWidth="1"/>
    <col min="15363" max="15363" width="12" style="360" customWidth="1"/>
    <col min="15364" max="15364" width="5" style="360" customWidth="1"/>
    <col min="15365" max="15365" width="34.125" style="360" customWidth="1"/>
    <col min="15366" max="15366" width="11.875" style="360" customWidth="1"/>
    <col min="15367" max="15367" width="11.25" style="360" customWidth="1"/>
    <col min="15368" max="15368" width="9" style="360"/>
    <col min="15369" max="15369" width="11" style="360" customWidth="1"/>
    <col min="15370" max="15370" width="11.375" style="360" customWidth="1"/>
    <col min="15371" max="15616" width="9" style="360"/>
    <col min="15617" max="15617" width="9" style="360" customWidth="1"/>
    <col min="15618" max="15618" width="3" style="360" customWidth="1"/>
    <col min="15619" max="15619" width="12" style="360" customWidth="1"/>
    <col min="15620" max="15620" width="5" style="360" customWidth="1"/>
    <col min="15621" max="15621" width="34.125" style="360" customWidth="1"/>
    <col min="15622" max="15622" width="11.875" style="360" customWidth="1"/>
    <col min="15623" max="15623" width="11.25" style="360" customWidth="1"/>
    <col min="15624" max="15624" width="9" style="360"/>
    <col min="15625" max="15625" width="11" style="360" customWidth="1"/>
    <col min="15626" max="15626" width="11.375" style="360" customWidth="1"/>
    <col min="15627" max="15872" width="9" style="360"/>
    <col min="15873" max="15873" width="9" style="360" customWidth="1"/>
    <col min="15874" max="15874" width="3" style="360" customWidth="1"/>
    <col min="15875" max="15875" width="12" style="360" customWidth="1"/>
    <col min="15876" max="15876" width="5" style="360" customWidth="1"/>
    <col min="15877" max="15877" width="34.125" style="360" customWidth="1"/>
    <col min="15878" max="15878" width="11.875" style="360" customWidth="1"/>
    <col min="15879" max="15879" width="11.25" style="360" customWidth="1"/>
    <col min="15880" max="15880" width="9" style="360"/>
    <col min="15881" max="15881" width="11" style="360" customWidth="1"/>
    <col min="15882" max="15882" width="11.375" style="360" customWidth="1"/>
    <col min="15883" max="16128" width="9" style="360"/>
    <col min="16129" max="16129" width="9" style="360" customWidth="1"/>
    <col min="16130" max="16130" width="3" style="360" customWidth="1"/>
    <col min="16131" max="16131" width="12" style="360" customWidth="1"/>
    <col min="16132" max="16132" width="5" style="360" customWidth="1"/>
    <col min="16133" max="16133" width="34.125" style="360" customWidth="1"/>
    <col min="16134" max="16134" width="11.875" style="360" customWidth="1"/>
    <col min="16135" max="16135" width="11.25" style="360" customWidth="1"/>
    <col min="16136" max="16136" width="9" style="360"/>
    <col min="16137" max="16137" width="11" style="360" customWidth="1"/>
    <col min="16138" max="16138" width="11.375" style="360" customWidth="1"/>
    <col min="16139" max="16384" width="9" style="360"/>
  </cols>
  <sheetData>
    <row r="1" spans="1:15" ht="5.0999999999999996" customHeight="1"/>
    <row r="2" spans="1:15" ht="18.75" customHeight="1">
      <c r="A2" s="483"/>
      <c r="B2" s="621" t="s">
        <v>506</v>
      </c>
      <c r="C2" s="621"/>
      <c r="D2" s="621"/>
      <c r="E2" s="621"/>
      <c r="F2" s="621"/>
      <c r="G2" s="621"/>
      <c r="H2" s="621"/>
      <c r="I2" s="621"/>
      <c r="J2" s="621"/>
      <c r="K2" s="621"/>
      <c r="L2" s="621"/>
      <c r="M2" s="621"/>
      <c r="N2" s="621"/>
      <c r="O2" s="483"/>
    </row>
    <row r="3" spans="1:15">
      <c r="F3" s="361"/>
    </row>
    <row r="4" spans="1:15">
      <c r="F4" s="361"/>
    </row>
    <row r="5" spans="1:15">
      <c r="F5" s="361"/>
    </row>
    <row r="6" spans="1:15">
      <c r="F6" s="361"/>
    </row>
    <row r="7" spans="1:15" ht="13.5">
      <c r="F7" s="361"/>
      <c r="I7" s="313" t="s">
        <v>488</v>
      </c>
    </row>
    <row r="8" spans="1:15">
      <c r="F8" s="361"/>
      <c r="I8" s="360" t="s">
        <v>32</v>
      </c>
    </row>
    <row r="9" spans="1:15">
      <c r="I9" s="360" t="s">
        <v>34</v>
      </c>
    </row>
    <row r="10" spans="1:15">
      <c r="I10" s="360" t="s">
        <v>35</v>
      </c>
      <c r="J10" s="362" t="s">
        <v>430</v>
      </c>
    </row>
    <row r="11" spans="1:15">
      <c r="I11" s="363" t="s">
        <v>36</v>
      </c>
      <c r="J11" s="364" t="s">
        <v>37</v>
      </c>
    </row>
    <row r="12" spans="1:15" ht="13.5">
      <c r="D12" s="313" t="s">
        <v>488</v>
      </c>
      <c r="I12" s="400">
        <v>293138.06300000002</v>
      </c>
      <c r="J12" s="401">
        <v>246810.93700000001</v>
      </c>
    </row>
    <row r="13" spans="1:15">
      <c r="D13" s="360" t="s">
        <v>31</v>
      </c>
      <c r="E13" s="361"/>
    </row>
    <row r="14" spans="1:15">
      <c r="D14" s="360" t="s">
        <v>33</v>
      </c>
      <c r="E14" s="361"/>
      <c r="G14" s="362"/>
      <c r="I14" s="360" t="s">
        <v>499</v>
      </c>
    </row>
    <row r="15" spans="1:15">
      <c r="B15" s="622" t="s">
        <v>500</v>
      </c>
      <c r="C15" s="623"/>
      <c r="D15" s="416"/>
      <c r="E15" s="417" t="s">
        <v>498</v>
      </c>
      <c r="F15" s="363" t="s">
        <v>36</v>
      </c>
      <c r="G15" s="364" t="s">
        <v>37</v>
      </c>
      <c r="I15" s="363" t="s">
        <v>36</v>
      </c>
      <c r="J15" s="364" t="s">
        <v>37</v>
      </c>
    </row>
    <row r="16" spans="1:15">
      <c r="B16" s="415" t="s">
        <v>489</v>
      </c>
      <c r="C16" s="418" t="s">
        <v>490</v>
      </c>
      <c r="D16" s="418" t="s">
        <v>509</v>
      </c>
      <c r="E16" s="418" t="s">
        <v>650</v>
      </c>
      <c r="F16" s="419">
        <v>18058372.504000001</v>
      </c>
      <c r="G16" s="420">
        <v>4025168.0180000002</v>
      </c>
      <c r="I16" s="421">
        <f t="shared" ref="I16:I29" si="0">F16/I$12*1000</f>
        <v>61603.64273130917</v>
      </c>
      <c r="J16" s="422">
        <f t="shared" ref="J16:J29" si="1">G16/J$12*1000</f>
        <v>16308.710087673304</v>
      </c>
    </row>
    <row r="17" spans="2:10">
      <c r="B17" s="414" t="s">
        <v>74</v>
      </c>
      <c r="C17" s="367" t="s">
        <v>73</v>
      </c>
      <c r="D17" s="412" t="s">
        <v>38</v>
      </c>
      <c r="E17" s="468" t="s">
        <v>651</v>
      </c>
      <c r="F17" s="402">
        <v>1474894.469</v>
      </c>
      <c r="G17" s="403">
        <v>157327.94200000001</v>
      </c>
      <c r="I17" s="409">
        <f t="shared" si="0"/>
        <v>5031.3986996632366</v>
      </c>
      <c r="J17" s="407">
        <f t="shared" si="1"/>
        <v>637.44315350174293</v>
      </c>
    </row>
    <row r="18" spans="2:10">
      <c r="B18" s="414"/>
      <c r="C18" s="367"/>
      <c r="D18" s="412"/>
      <c r="E18" s="468" t="s">
        <v>652</v>
      </c>
      <c r="F18" s="402">
        <v>5400702.3439999996</v>
      </c>
      <c r="G18" s="403">
        <v>1657523.4080000001</v>
      </c>
      <c r="I18" s="409">
        <f t="shared" si="0"/>
        <v>18423.749849230597</v>
      </c>
      <c r="J18" s="407">
        <f t="shared" si="1"/>
        <v>6715.7615790745931</v>
      </c>
    </row>
    <row r="19" spans="2:10">
      <c r="B19" s="414" t="s">
        <v>76</v>
      </c>
      <c r="C19" s="367" t="s">
        <v>75</v>
      </c>
      <c r="D19" s="412" t="s">
        <v>38</v>
      </c>
      <c r="E19" s="468" t="s">
        <v>653</v>
      </c>
      <c r="F19" s="402">
        <v>1055482.2620000001</v>
      </c>
      <c r="G19" s="403">
        <v>59879.197999999997</v>
      </c>
      <c r="I19" s="409">
        <f t="shared" si="0"/>
        <v>3600.6319042914602</v>
      </c>
      <c r="J19" s="407">
        <f t="shared" si="1"/>
        <v>242.61160679439419</v>
      </c>
    </row>
    <row r="20" spans="2:10">
      <c r="B20" s="414" t="s">
        <v>82</v>
      </c>
      <c r="C20" s="367" t="s">
        <v>81</v>
      </c>
      <c r="D20" s="412" t="s">
        <v>38</v>
      </c>
      <c r="E20" s="468" t="s">
        <v>654</v>
      </c>
      <c r="F20" s="402">
        <v>1441744.6189999999</v>
      </c>
      <c r="G20" s="403">
        <v>472261.08799999999</v>
      </c>
      <c r="I20" s="409">
        <f t="shared" si="0"/>
        <v>4918.3125665942598</v>
      </c>
      <c r="J20" s="407">
        <f t="shared" si="1"/>
        <v>1913.4528385992878</v>
      </c>
    </row>
    <row r="21" spans="2:10">
      <c r="B21" s="414" t="s">
        <v>80</v>
      </c>
      <c r="C21" s="367" t="s">
        <v>79</v>
      </c>
      <c r="D21" s="412" t="s">
        <v>38</v>
      </c>
      <c r="E21" s="468" t="s">
        <v>655</v>
      </c>
      <c r="F21" s="402">
        <v>89567.86</v>
      </c>
      <c r="G21" s="403">
        <v>30065.241999999998</v>
      </c>
      <c r="I21" s="409">
        <f t="shared" si="0"/>
        <v>305.54837909261892</v>
      </c>
      <c r="J21" s="407">
        <f t="shared" si="1"/>
        <v>121.81486916845989</v>
      </c>
    </row>
    <row r="22" spans="2:10">
      <c r="B22" s="414" t="s">
        <v>76</v>
      </c>
      <c r="C22" s="367" t="s">
        <v>75</v>
      </c>
      <c r="D22" s="412" t="s">
        <v>38</v>
      </c>
      <c r="E22" s="468" t="s">
        <v>656</v>
      </c>
      <c r="F22" s="402">
        <v>236516.54300000001</v>
      </c>
      <c r="G22" s="403">
        <v>13978.76</v>
      </c>
      <c r="I22" s="409">
        <f t="shared" si="0"/>
        <v>806.84350772966661</v>
      </c>
      <c r="J22" s="407">
        <f t="shared" si="1"/>
        <v>56.637522509790557</v>
      </c>
    </row>
    <row r="23" spans="2:10">
      <c r="B23" s="414" t="s">
        <v>82</v>
      </c>
      <c r="C23" s="367" t="s">
        <v>81</v>
      </c>
      <c r="D23" s="412" t="s">
        <v>38</v>
      </c>
      <c r="E23" s="468" t="s">
        <v>657</v>
      </c>
      <c r="F23" s="402">
        <v>336560.86300000001</v>
      </c>
      <c r="G23" s="403">
        <v>153907.014</v>
      </c>
      <c r="I23" s="409">
        <f t="shared" si="0"/>
        <v>1148.1308826141762</v>
      </c>
      <c r="J23" s="407">
        <f t="shared" si="1"/>
        <v>623.58263321207676</v>
      </c>
    </row>
    <row r="24" spans="2:10">
      <c r="B24" s="414" t="s">
        <v>80</v>
      </c>
      <c r="C24" s="367" t="s">
        <v>79</v>
      </c>
      <c r="D24" s="412" t="s">
        <v>38</v>
      </c>
      <c r="E24" s="468" t="s">
        <v>658</v>
      </c>
      <c r="F24" s="402">
        <v>36570.627</v>
      </c>
      <c r="G24" s="403">
        <v>12049.962</v>
      </c>
      <c r="I24" s="409">
        <f t="shared" si="0"/>
        <v>124.75564116694051</v>
      </c>
      <c r="J24" s="407">
        <f t="shared" si="1"/>
        <v>48.82264192368428</v>
      </c>
    </row>
    <row r="25" spans="2:10">
      <c r="B25" s="414" t="s">
        <v>80</v>
      </c>
      <c r="C25" s="367" t="s">
        <v>79</v>
      </c>
      <c r="D25" s="412" t="s">
        <v>38</v>
      </c>
      <c r="E25" s="468" t="s">
        <v>659</v>
      </c>
      <c r="F25" s="402">
        <v>124706.818</v>
      </c>
      <c r="G25" s="403">
        <v>27578.745999999999</v>
      </c>
      <c r="I25" s="409">
        <f t="shared" si="0"/>
        <v>425.42007927506836</v>
      </c>
      <c r="J25" s="407">
        <f t="shared" si="1"/>
        <v>111.74037234824807</v>
      </c>
    </row>
    <row r="26" spans="2:10">
      <c r="B26" s="414" t="s">
        <v>78</v>
      </c>
      <c r="C26" s="367" t="s">
        <v>77</v>
      </c>
      <c r="D26" s="412" t="s">
        <v>38</v>
      </c>
      <c r="E26" s="468" t="s">
        <v>660</v>
      </c>
      <c r="F26" s="402">
        <v>109466.29</v>
      </c>
      <c r="G26" s="403">
        <v>9938.0519999999997</v>
      </c>
      <c r="I26" s="409">
        <f t="shared" si="0"/>
        <v>373.42912373682424</v>
      </c>
      <c r="J26" s="407">
        <f t="shared" si="1"/>
        <v>40.265849320931835</v>
      </c>
    </row>
    <row r="27" spans="2:10">
      <c r="B27" s="414" t="s">
        <v>72</v>
      </c>
      <c r="C27" s="367" t="s">
        <v>71</v>
      </c>
      <c r="D27" s="412" t="s">
        <v>38</v>
      </c>
      <c r="E27" s="468" t="s">
        <v>661</v>
      </c>
      <c r="F27" s="402">
        <v>316989.30900000001</v>
      </c>
      <c r="G27" s="403">
        <v>46873.684000000001</v>
      </c>
      <c r="I27" s="409">
        <f t="shared" si="0"/>
        <v>1081.3652302805863</v>
      </c>
      <c r="J27" s="407">
        <f t="shared" si="1"/>
        <v>189.91736982871225</v>
      </c>
    </row>
    <row r="28" spans="2:10">
      <c r="B28" s="414" t="s">
        <v>84</v>
      </c>
      <c r="C28" s="367" t="s">
        <v>83</v>
      </c>
      <c r="D28" s="412" t="s">
        <v>38</v>
      </c>
      <c r="E28" s="468" t="s">
        <v>662</v>
      </c>
      <c r="F28" s="402">
        <v>844717.73400000005</v>
      </c>
      <c r="G28" s="403">
        <v>473807.51899999997</v>
      </c>
      <c r="I28" s="409">
        <f t="shared" si="0"/>
        <v>2881.6378376628627</v>
      </c>
      <c r="J28" s="407">
        <f t="shared" si="1"/>
        <v>1919.7184888123493</v>
      </c>
    </row>
    <row r="29" spans="2:10">
      <c r="B29" s="414" t="s">
        <v>74</v>
      </c>
      <c r="C29" s="367" t="s">
        <v>73</v>
      </c>
      <c r="D29" s="412" t="s">
        <v>38</v>
      </c>
      <c r="E29" s="468" t="s">
        <v>663</v>
      </c>
      <c r="F29" s="402">
        <v>808379.41899999999</v>
      </c>
      <c r="G29" s="403">
        <v>357184.14299999998</v>
      </c>
      <c r="I29" s="409">
        <f t="shared" si="0"/>
        <v>2757.674696786135</v>
      </c>
      <c r="J29" s="407">
        <f t="shared" si="1"/>
        <v>1447.1973865566581</v>
      </c>
    </row>
    <row r="30" spans="2:10">
      <c r="B30" s="414" t="s">
        <v>105</v>
      </c>
      <c r="C30" s="367" t="s">
        <v>104</v>
      </c>
      <c r="D30" s="412" t="s">
        <v>39</v>
      </c>
      <c r="E30" s="468" t="s">
        <v>664</v>
      </c>
      <c r="F30" s="402">
        <v>4969647.8310000002</v>
      </c>
      <c r="G30" s="403" t="s">
        <v>40</v>
      </c>
      <c r="I30" s="409">
        <f t="shared" ref="I30:I53" si="2">F30/I$12*1000</f>
        <v>16953.266935519048</v>
      </c>
      <c r="J30" s="407"/>
    </row>
    <row r="31" spans="2:10">
      <c r="B31" s="414" t="s">
        <v>103</v>
      </c>
      <c r="C31" s="367" t="s">
        <v>102</v>
      </c>
      <c r="D31" s="412" t="s">
        <v>41</v>
      </c>
      <c r="E31" s="468" t="s">
        <v>665</v>
      </c>
      <c r="F31" s="402">
        <v>2669104.2149999999</v>
      </c>
      <c r="G31" s="403">
        <v>673876.88199999998</v>
      </c>
      <c r="I31" s="409">
        <f t="shared" si="2"/>
        <v>9105.2802480993396</v>
      </c>
      <c r="J31" s="407">
        <f t="shared" ref="J31:J53" si="3">G31/J$12*1000</f>
        <v>2730.3363869973068</v>
      </c>
    </row>
    <row r="32" spans="2:10">
      <c r="B32" s="414"/>
      <c r="C32" s="367"/>
      <c r="D32" s="412"/>
      <c r="E32" s="468" t="s">
        <v>666</v>
      </c>
      <c r="F32" s="402">
        <v>2320143.2400000002</v>
      </c>
      <c r="G32" s="403">
        <v>929373.79500000004</v>
      </c>
      <c r="I32" s="409">
        <f t="shared" si="2"/>
        <v>7914.8480966799589</v>
      </c>
      <c r="J32" s="407">
        <f t="shared" si="3"/>
        <v>3765.5292196390797</v>
      </c>
    </row>
    <row r="33" spans="2:10">
      <c r="B33" s="414" t="s">
        <v>97</v>
      </c>
      <c r="C33" s="367" t="s">
        <v>96</v>
      </c>
      <c r="D33" s="412" t="s">
        <v>42</v>
      </c>
      <c r="E33" s="468" t="s">
        <v>667</v>
      </c>
      <c r="F33" s="402">
        <v>495900.87199999997</v>
      </c>
      <c r="G33" s="403">
        <v>162760.72399999999</v>
      </c>
      <c r="I33" s="409">
        <f t="shared" si="2"/>
        <v>1691.6973078313611</v>
      </c>
      <c r="J33" s="407">
        <f t="shared" si="3"/>
        <v>659.45507106923708</v>
      </c>
    </row>
    <row r="34" spans="2:10">
      <c r="B34" s="414" t="s">
        <v>101</v>
      </c>
      <c r="C34" s="367" t="s">
        <v>100</v>
      </c>
      <c r="D34" s="412" t="s">
        <v>42</v>
      </c>
      <c r="E34" s="468" t="s">
        <v>668</v>
      </c>
      <c r="F34" s="402">
        <v>103610.95299999999</v>
      </c>
      <c r="G34" s="403">
        <v>78467.423999999999</v>
      </c>
      <c r="I34" s="409">
        <f t="shared" si="2"/>
        <v>353.45445057402861</v>
      </c>
      <c r="J34" s="407">
        <f t="shared" si="3"/>
        <v>317.92523035557372</v>
      </c>
    </row>
    <row r="35" spans="2:10">
      <c r="B35" s="414" t="s">
        <v>99</v>
      </c>
      <c r="C35" s="367" t="s">
        <v>98</v>
      </c>
      <c r="D35" s="412" t="s">
        <v>42</v>
      </c>
      <c r="E35" s="468" t="s">
        <v>669</v>
      </c>
      <c r="F35" s="402">
        <v>108207.405</v>
      </c>
      <c r="G35" s="403">
        <v>53387.326999999997</v>
      </c>
      <c r="I35" s="409">
        <f t="shared" si="2"/>
        <v>369.13461149533481</v>
      </c>
      <c r="J35" s="407">
        <f t="shared" si="3"/>
        <v>216.30859494690867</v>
      </c>
    </row>
    <row r="36" spans="2:10">
      <c r="B36" s="414" t="s">
        <v>97</v>
      </c>
      <c r="C36" s="367" t="s">
        <v>96</v>
      </c>
      <c r="D36" s="412" t="s">
        <v>42</v>
      </c>
      <c r="E36" s="468" t="s">
        <v>670</v>
      </c>
      <c r="F36" s="402">
        <v>305065.82799999998</v>
      </c>
      <c r="G36" s="403">
        <v>120973.20299999999</v>
      </c>
      <c r="I36" s="409">
        <f t="shared" si="2"/>
        <v>1040.6899222773397</v>
      </c>
      <c r="J36" s="407">
        <f t="shared" si="3"/>
        <v>490.14522804554645</v>
      </c>
    </row>
    <row r="37" spans="2:10">
      <c r="B37" s="414" t="s">
        <v>95</v>
      </c>
      <c r="C37" s="367" t="s">
        <v>94</v>
      </c>
      <c r="D37" s="412" t="s">
        <v>42</v>
      </c>
      <c r="E37" s="468" t="s">
        <v>671</v>
      </c>
      <c r="F37" s="402">
        <v>166349.24</v>
      </c>
      <c r="G37" s="403">
        <v>97527.028000000006</v>
      </c>
      <c r="I37" s="409">
        <f t="shared" si="2"/>
        <v>567.47744833123215</v>
      </c>
      <c r="J37" s="407">
        <f t="shared" si="3"/>
        <v>395.14872876156215</v>
      </c>
    </row>
    <row r="38" spans="2:10">
      <c r="B38" s="414" t="s">
        <v>91</v>
      </c>
      <c r="C38" s="367" t="s">
        <v>90</v>
      </c>
      <c r="D38" s="412" t="s">
        <v>42</v>
      </c>
      <c r="E38" s="468" t="s">
        <v>672</v>
      </c>
      <c r="F38" s="402">
        <v>62992.512000000002</v>
      </c>
      <c r="G38" s="403">
        <v>36457.080999999998</v>
      </c>
      <c r="I38" s="409">
        <f t="shared" si="2"/>
        <v>214.89025121926932</v>
      </c>
      <c r="J38" s="407">
        <f t="shared" si="3"/>
        <v>147.71258293144442</v>
      </c>
    </row>
    <row r="39" spans="2:10">
      <c r="B39" s="414" t="s">
        <v>93</v>
      </c>
      <c r="C39" s="367" t="s">
        <v>92</v>
      </c>
      <c r="D39" s="412" t="s">
        <v>42</v>
      </c>
      <c r="E39" s="468" t="s">
        <v>673</v>
      </c>
      <c r="F39" s="402">
        <v>28989.223000000002</v>
      </c>
      <c r="G39" s="403">
        <v>14428.567999999999</v>
      </c>
      <c r="I39" s="409">
        <f t="shared" si="2"/>
        <v>98.892728918659728</v>
      </c>
      <c r="J39" s="407">
        <f t="shared" si="3"/>
        <v>58.460002524118288</v>
      </c>
    </row>
    <row r="40" spans="2:10">
      <c r="B40" s="414" t="s">
        <v>89</v>
      </c>
      <c r="C40" s="367" t="s">
        <v>88</v>
      </c>
      <c r="D40" s="412" t="s">
        <v>42</v>
      </c>
      <c r="E40" s="468" t="s">
        <v>674</v>
      </c>
      <c r="F40" s="402">
        <v>32758.137999999999</v>
      </c>
      <c r="G40" s="403">
        <v>13782.584000000001</v>
      </c>
      <c r="I40" s="409">
        <f t="shared" si="2"/>
        <v>111.74986170253842</v>
      </c>
      <c r="J40" s="407">
        <f t="shared" si="3"/>
        <v>55.842679289370388</v>
      </c>
    </row>
    <row r="41" spans="2:10">
      <c r="B41" s="414" t="s">
        <v>87</v>
      </c>
      <c r="C41" s="367" t="s">
        <v>21</v>
      </c>
      <c r="D41" s="412" t="s">
        <v>42</v>
      </c>
      <c r="E41" s="468" t="s">
        <v>675</v>
      </c>
      <c r="F41" s="402">
        <v>1016269.069</v>
      </c>
      <c r="G41" s="403">
        <v>351589.85600000003</v>
      </c>
      <c r="I41" s="409">
        <f t="shared" si="2"/>
        <v>3466.8615143301945</v>
      </c>
      <c r="J41" s="407">
        <f t="shared" si="3"/>
        <v>1424.5311017153183</v>
      </c>
    </row>
    <row r="42" spans="2:10">
      <c r="B42" s="414"/>
      <c r="C42" s="367"/>
      <c r="D42" s="412"/>
      <c r="E42" s="468" t="s">
        <v>676</v>
      </c>
      <c r="F42" s="402">
        <v>1223880.406</v>
      </c>
      <c r="G42" s="403">
        <v>607065.99100000004</v>
      </c>
      <c r="I42" s="409">
        <f t="shared" si="2"/>
        <v>4175.098905528348</v>
      </c>
      <c r="J42" s="407">
        <f t="shared" si="3"/>
        <v>2459.63974846058</v>
      </c>
    </row>
    <row r="43" spans="2:10">
      <c r="B43" s="414" t="s">
        <v>66</v>
      </c>
      <c r="C43" s="367" t="s">
        <v>65</v>
      </c>
      <c r="D43" s="412" t="s">
        <v>43</v>
      </c>
      <c r="E43" s="468" t="s">
        <v>677</v>
      </c>
      <c r="F43" s="402">
        <v>136595.68299999999</v>
      </c>
      <c r="G43" s="403">
        <v>52722.847000000002</v>
      </c>
      <c r="I43" s="409">
        <f t="shared" si="2"/>
        <v>465.97729957709373</v>
      </c>
      <c r="J43" s="407">
        <f t="shared" si="3"/>
        <v>213.6163317592364</v>
      </c>
    </row>
    <row r="44" spans="2:10">
      <c r="B44" s="414" t="s">
        <v>64</v>
      </c>
      <c r="C44" s="367" t="s">
        <v>63</v>
      </c>
      <c r="D44" s="412" t="s">
        <v>43</v>
      </c>
      <c r="E44" s="468" t="s">
        <v>678</v>
      </c>
      <c r="F44" s="402">
        <v>451867.67599999998</v>
      </c>
      <c r="G44" s="403">
        <v>201483.49100000001</v>
      </c>
      <c r="I44" s="409">
        <f t="shared" si="2"/>
        <v>1541.4841435995979</v>
      </c>
      <c r="J44" s="407">
        <f t="shared" si="3"/>
        <v>816.34749840927839</v>
      </c>
    </row>
    <row r="45" spans="2:10">
      <c r="B45" s="414" t="s">
        <v>68</v>
      </c>
      <c r="C45" s="367" t="s">
        <v>67</v>
      </c>
      <c r="D45" s="412" t="s">
        <v>43</v>
      </c>
      <c r="E45" s="468" t="s">
        <v>679</v>
      </c>
      <c r="F45" s="402">
        <v>135032.77100000001</v>
      </c>
      <c r="G45" s="403">
        <v>47963.745999999999</v>
      </c>
      <c r="I45" s="409">
        <f t="shared" si="2"/>
        <v>460.64564123151757</v>
      </c>
      <c r="J45" s="407">
        <f t="shared" si="3"/>
        <v>194.33395692671431</v>
      </c>
    </row>
    <row r="46" spans="2:10">
      <c r="B46" s="414" t="s">
        <v>64</v>
      </c>
      <c r="C46" s="367" t="s">
        <v>63</v>
      </c>
      <c r="D46" s="412" t="s">
        <v>43</v>
      </c>
      <c r="E46" s="468" t="s">
        <v>680</v>
      </c>
      <c r="F46" s="402">
        <v>21394.417000000001</v>
      </c>
      <c r="G46" s="403">
        <v>19347.871999999999</v>
      </c>
      <c r="I46" s="409">
        <f t="shared" si="2"/>
        <v>72.984097599089338</v>
      </c>
      <c r="J46" s="407">
        <f t="shared" si="3"/>
        <v>78.391469337519666</v>
      </c>
    </row>
    <row r="47" spans="2:10">
      <c r="B47" s="414" t="s">
        <v>64</v>
      </c>
      <c r="C47" s="367" t="s">
        <v>63</v>
      </c>
      <c r="D47" s="412" t="s">
        <v>43</v>
      </c>
      <c r="E47" s="468" t="s">
        <v>681</v>
      </c>
      <c r="F47" s="402">
        <v>72303.794999999998</v>
      </c>
      <c r="G47" s="403">
        <v>72076.744999999995</v>
      </c>
      <c r="I47" s="409">
        <f t="shared" si="2"/>
        <v>246.65440666434367</v>
      </c>
      <c r="J47" s="407">
        <f t="shared" si="3"/>
        <v>292.03221654638423</v>
      </c>
    </row>
    <row r="48" spans="2:10">
      <c r="B48" s="414" t="s">
        <v>64</v>
      </c>
      <c r="C48" s="367" t="s">
        <v>63</v>
      </c>
      <c r="D48" s="412" t="s">
        <v>43</v>
      </c>
      <c r="E48" s="468" t="s">
        <v>682</v>
      </c>
      <c r="F48" s="402">
        <v>31331.511999999999</v>
      </c>
      <c r="G48" s="403">
        <v>19904.795999999998</v>
      </c>
      <c r="I48" s="409">
        <f t="shared" si="2"/>
        <v>106.88312421577267</v>
      </c>
      <c r="J48" s="407">
        <f t="shared" si="3"/>
        <v>80.647949567972333</v>
      </c>
    </row>
    <row r="49" spans="2:13">
      <c r="B49" s="414" t="s">
        <v>64</v>
      </c>
      <c r="C49" s="367" t="s">
        <v>63</v>
      </c>
      <c r="D49" s="412" t="s">
        <v>43</v>
      </c>
      <c r="E49" s="468" t="s">
        <v>683</v>
      </c>
      <c r="F49" s="402">
        <v>143299.04300000001</v>
      </c>
      <c r="G49" s="403">
        <v>98405.826000000001</v>
      </c>
      <c r="I49" s="409">
        <f t="shared" si="2"/>
        <v>488.84488603583355</v>
      </c>
      <c r="J49" s="407">
        <f t="shared" si="3"/>
        <v>398.70934082633465</v>
      </c>
    </row>
    <row r="50" spans="2:13">
      <c r="B50" s="414" t="s">
        <v>64</v>
      </c>
      <c r="C50" s="367" t="s">
        <v>63</v>
      </c>
      <c r="D50" s="412" t="s">
        <v>43</v>
      </c>
      <c r="E50" s="468" t="s">
        <v>684</v>
      </c>
      <c r="F50" s="402">
        <v>19720.902999999998</v>
      </c>
      <c r="G50" s="403">
        <v>13466.328</v>
      </c>
      <c r="I50" s="409">
        <f t="shared" si="2"/>
        <v>67.275135812028594</v>
      </c>
      <c r="J50" s="407">
        <f t="shared" si="3"/>
        <v>54.56130981748187</v>
      </c>
    </row>
    <row r="51" spans="2:13">
      <c r="B51" s="414" t="s">
        <v>72</v>
      </c>
      <c r="C51" s="367" t="s">
        <v>71</v>
      </c>
      <c r="D51" s="412" t="s">
        <v>44</v>
      </c>
      <c r="E51" s="468" t="s">
        <v>685</v>
      </c>
      <c r="F51" s="402">
        <v>13236.338</v>
      </c>
      <c r="G51" s="403">
        <v>6528.2749999999996</v>
      </c>
      <c r="I51" s="409">
        <f t="shared" si="2"/>
        <v>45.153938265601482</v>
      </c>
      <c r="J51" s="407">
        <f t="shared" si="3"/>
        <v>26.450509362962304</v>
      </c>
    </row>
    <row r="52" spans="2:13">
      <c r="B52" s="414" t="s">
        <v>64</v>
      </c>
      <c r="C52" s="367" t="s">
        <v>63</v>
      </c>
      <c r="D52" s="412" t="s">
        <v>44</v>
      </c>
      <c r="E52" s="468" t="s">
        <v>686</v>
      </c>
      <c r="F52" s="402">
        <v>108545.16</v>
      </c>
      <c r="G52" s="403">
        <v>41293.667999999998</v>
      </c>
      <c r="I52" s="409">
        <f t="shared" si="2"/>
        <v>370.28681601133457</v>
      </c>
      <c r="J52" s="407">
        <f t="shared" si="3"/>
        <v>167.30890657410373</v>
      </c>
    </row>
    <row r="53" spans="2:13">
      <c r="B53" s="415" t="s">
        <v>64</v>
      </c>
      <c r="C53" s="365" t="s">
        <v>63</v>
      </c>
      <c r="D53" s="413" t="s">
        <v>44</v>
      </c>
      <c r="E53" s="469" t="s">
        <v>687</v>
      </c>
      <c r="F53" s="404">
        <v>90553.107999999993</v>
      </c>
      <c r="G53" s="405">
        <v>33872.396999999997</v>
      </c>
      <c r="I53" s="410">
        <f t="shared" si="2"/>
        <v>308.90941651613485</v>
      </c>
      <c r="J53" s="408">
        <f t="shared" si="3"/>
        <v>137.24025933259188</v>
      </c>
    </row>
    <row r="56" spans="2:13">
      <c r="B56" s="423" t="s">
        <v>508</v>
      </c>
      <c r="C56" s="424"/>
      <c r="D56" s="424"/>
      <c r="E56" s="424"/>
      <c r="F56" s="424" t="s">
        <v>501</v>
      </c>
      <c r="G56" s="424"/>
      <c r="H56" s="424"/>
      <c r="I56" s="424" t="s">
        <v>502</v>
      </c>
      <c r="J56" s="411"/>
    </row>
    <row r="57" spans="2:13">
      <c r="B57" s="414"/>
      <c r="F57" s="425" t="s">
        <v>36</v>
      </c>
      <c r="G57" s="425" t="s">
        <v>37</v>
      </c>
      <c r="I57" s="425" t="s">
        <v>36</v>
      </c>
      <c r="J57" s="426" t="s">
        <v>37</v>
      </c>
    </row>
    <row r="58" spans="2:13">
      <c r="B58" s="414"/>
      <c r="D58" s="360" t="s">
        <v>38</v>
      </c>
      <c r="E58" s="360" t="s">
        <v>6</v>
      </c>
      <c r="F58" s="427">
        <f t="shared" ref="F58:G63" si="4">SUMIF($D$17:$D$53,$D58,F$17:F$53)</f>
        <v>6875596.8130000001</v>
      </c>
      <c r="G58" s="427">
        <f t="shared" si="4"/>
        <v>1814851.3499999999</v>
      </c>
      <c r="I58" s="427">
        <f t="shared" ref="I58:J63" si="5">F58/I$12*1000</f>
        <v>23455.148548893834</v>
      </c>
      <c r="J58" s="407">
        <f t="shared" si="5"/>
        <v>7353.2047325763351</v>
      </c>
      <c r="L58" s="366"/>
      <c r="M58" s="366"/>
    </row>
    <row r="59" spans="2:13">
      <c r="B59" s="414"/>
      <c r="D59" s="360" t="s">
        <v>39</v>
      </c>
      <c r="E59" s="360" t="s">
        <v>7</v>
      </c>
      <c r="F59" s="427">
        <f t="shared" si="4"/>
        <v>4969647.8310000002</v>
      </c>
      <c r="G59" s="427">
        <f t="shared" si="4"/>
        <v>0</v>
      </c>
      <c r="I59" s="427">
        <f t="shared" si="5"/>
        <v>16953.266935519048</v>
      </c>
      <c r="J59" s="407">
        <f t="shared" si="5"/>
        <v>0</v>
      </c>
      <c r="L59" s="366"/>
      <c r="M59" s="366"/>
    </row>
    <row r="60" spans="2:13">
      <c r="B60" s="414"/>
      <c r="D60" s="360" t="s">
        <v>41</v>
      </c>
      <c r="E60" s="360" t="s">
        <v>8</v>
      </c>
      <c r="F60" s="427">
        <f t="shared" si="4"/>
        <v>2669104.2149999999</v>
      </c>
      <c r="G60" s="427">
        <f t="shared" si="4"/>
        <v>673876.88199999998</v>
      </c>
      <c r="I60" s="427">
        <f t="shared" si="5"/>
        <v>9105.2802480993396</v>
      </c>
      <c r="J60" s="407">
        <f t="shared" si="5"/>
        <v>2730.3363869973068</v>
      </c>
      <c r="L60" s="366"/>
      <c r="M60" s="366"/>
    </row>
    <row r="61" spans="2:13">
      <c r="B61" s="414"/>
      <c r="D61" s="360" t="s">
        <v>42</v>
      </c>
      <c r="E61" s="360" t="s">
        <v>45</v>
      </c>
      <c r="F61" s="427">
        <f t="shared" si="4"/>
        <v>2320143.2400000002</v>
      </c>
      <c r="G61" s="427">
        <f t="shared" si="4"/>
        <v>929373.79499999993</v>
      </c>
      <c r="I61" s="427">
        <f t="shared" si="5"/>
        <v>7914.8480966799589</v>
      </c>
      <c r="J61" s="407">
        <f t="shared" si="5"/>
        <v>3765.5292196390792</v>
      </c>
      <c r="L61" s="366"/>
      <c r="M61" s="366"/>
    </row>
    <row r="62" spans="2:13">
      <c r="B62" s="414"/>
      <c r="D62" s="360" t="s">
        <v>43</v>
      </c>
      <c r="E62" s="360" t="s">
        <v>46</v>
      </c>
      <c r="F62" s="427">
        <f t="shared" si="4"/>
        <v>1011545.7999999999</v>
      </c>
      <c r="G62" s="427">
        <f t="shared" si="4"/>
        <v>525371.65099999995</v>
      </c>
      <c r="I62" s="427">
        <f t="shared" si="5"/>
        <v>3450.7487347352767</v>
      </c>
      <c r="J62" s="407">
        <f t="shared" si="5"/>
        <v>2128.6400731909216</v>
      </c>
      <c r="L62" s="366"/>
      <c r="M62" s="366"/>
    </row>
    <row r="63" spans="2:13">
      <c r="B63" s="414"/>
      <c r="D63" s="360" t="s">
        <v>44</v>
      </c>
      <c r="E63" s="360" t="s">
        <v>11</v>
      </c>
      <c r="F63" s="427">
        <f t="shared" si="4"/>
        <v>212334.606</v>
      </c>
      <c r="G63" s="427">
        <f t="shared" si="4"/>
        <v>81694.34</v>
      </c>
      <c r="I63" s="427">
        <f t="shared" si="5"/>
        <v>724.3501707930709</v>
      </c>
      <c r="J63" s="407">
        <f t="shared" si="5"/>
        <v>330.99967526965793</v>
      </c>
      <c r="L63" s="366"/>
      <c r="M63" s="366"/>
    </row>
    <row r="64" spans="2:13">
      <c r="B64" s="415"/>
      <c r="C64" s="428"/>
      <c r="D64" s="428"/>
      <c r="E64" s="429" t="s">
        <v>47</v>
      </c>
      <c r="F64" s="430">
        <f>SUM(F58:F63)</f>
        <v>18058372.504999999</v>
      </c>
      <c r="G64" s="430">
        <f>SUM(G58:G63)</f>
        <v>4025168.0179999997</v>
      </c>
      <c r="H64" s="428"/>
      <c r="I64" s="430">
        <f>SUM(I58:I63)</f>
        <v>61603.642734720532</v>
      </c>
      <c r="J64" s="431">
        <f>SUM(J58:J63)</f>
        <v>16308.710087673302</v>
      </c>
      <c r="L64" s="368"/>
      <c r="M64" s="368"/>
    </row>
    <row r="65" spans="2:14">
      <c r="E65" s="299"/>
      <c r="F65" s="369"/>
      <c r="G65" s="369"/>
      <c r="I65" s="368"/>
      <c r="J65" s="368"/>
    </row>
    <row r="66" spans="2:14">
      <c r="E66" s="299"/>
      <c r="F66" s="368"/>
      <c r="G66" s="368"/>
      <c r="I66" s="368"/>
      <c r="J66" s="368"/>
      <c r="L66" s="360" t="s">
        <v>48</v>
      </c>
      <c r="M66" s="362" t="s">
        <v>428</v>
      </c>
    </row>
    <row r="67" spans="2:14">
      <c r="L67" s="370">
        <f>+来訪者入力!F60</f>
        <v>0</v>
      </c>
      <c r="M67" s="370">
        <f>+来訪者入力!G60</f>
        <v>0</v>
      </c>
    </row>
    <row r="69" spans="2:14">
      <c r="B69" s="423" t="s">
        <v>49</v>
      </c>
      <c r="C69" s="424"/>
      <c r="D69" s="424"/>
      <c r="E69" s="424"/>
      <c r="F69" s="424" t="s">
        <v>501</v>
      </c>
      <c r="G69" s="424"/>
      <c r="H69" s="424"/>
      <c r="I69" s="441" t="s">
        <v>50</v>
      </c>
      <c r="J69" s="411"/>
      <c r="L69" s="436" t="s">
        <v>491</v>
      </c>
      <c r="M69" s="424"/>
      <c r="N69" s="411"/>
    </row>
    <row r="70" spans="2:14">
      <c r="B70" s="414"/>
      <c r="F70" s="425" t="s">
        <v>36</v>
      </c>
      <c r="G70" s="425" t="s">
        <v>37</v>
      </c>
      <c r="I70" s="425" t="s">
        <v>36</v>
      </c>
      <c r="J70" s="426" t="s">
        <v>37</v>
      </c>
      <c r="L70" s="437" t="s">
        <v>36</v>
      </c>
      <c r="M70" s="425" t="s">
        <v>37</v>
      </c>
      <c r="N70" s="426" t="s">
        <v>12</v>
      </c>
    </row>
    <row r="71" spans="2:14">
      <c r="B71" s="414" t="s">
        <v>101</v>
      </c>
      <c r="C71" s="360" t="s">
        <v>100</v>
      </c>
      <c r="D71" s="360" t="s">
        <v>42</v>
      </c>
      <c r="F71" s="427">
        <f t="shared" ref="F71:G78" si="6">SUMIFS(F$17:F$53,$B$17:$B$53,$B71,$D$17:$D$53,$D71)</f>
        <v>103610.95299999999</v>
      </c>
      <c r="G71" s="427">
        <f t="shared" si="6"/>
        <v>78467.423999999999</v>
      </c>
      <c r="I71" s="432">
        <f t="shared" ref="I71:J78" si="7">F71/F$79</f>
        <v>4.465713634128899E-2</v>
      </c>
      <c r="J71" s="433">
        <f t="shared" si="7"/>
        <v>8.443042446661625E-2</v>
      </c>
      <c r="L71" s="406">
        <f t="shared" ref="L71:M78" si="8">L$67*I71</f>
        <v>0</v>
      </c>
      <c r="M71" s="427">
        <f t="shared" si="8"/>
        <v>0</v>
      </c>
      <c r="N71" s="439">
        <f t="shared" ref="N71:N78" si="9">SUM(L71:M71)</f>
        <v>0</v>
      </c>
    </row>
    <row r="72" spans="2:14">
      <c r="B72" s="414" t="s">
        <v>99</v>
      </c>
      <c r="C72" s="360" t="s">
        <v>98</v>
      </c>
      <c r="D72" s="360" t="s">
        <v>42</v>
      </c>
      <c r="F72" s="427">
        <f t="shared" si="6"/>
        <v>108207.405</v>
      </c>
      <c r="G72" s="427">
        <f t="shared" si="6"/>
        <v>53387.326999999997</v>
      </c>
      <c r="I72" s="432">
        <f t="shared" si="7"/>
        <v>4.6638243335355448E-2</v>
      </c>
      <c r="J72" s="433">
        <f t="shared" si="7"/>
        <v>5.7444407500213616E-2</v>
      </c>
      <c r="L72" s="406">
        <f t="shared" si="8"/>
        <v>0</v>
      </c>
      <c r="M72" s="427">
        <f t="shared" si="8"/>
        <v>0</v>
      </c>
      <c r="N72" s="439">
        <f t="shared" si="9"/>
        <v>0</v>
      </c>
    </row>
    <row r="73" spans="2:14">
      <c r="B73" s="414" t="s">
        <v>97</v>
      </c>
      <c r="C73" s="360" t="s">
        <v>96</v>
      </c>
      <c r="D73" s="360" t="s">
        <v>42</v>
      </c>
      <c r="F73" s="427">
        <f t="shared" si="6"/>
        <v>800966.7</v>
      </c>
      <c r="G73" s="427">
        <f t="shared" si="6"/>
        <v>283733.92699999997</v>
      </c>
      <c r="I73" s="432">
        <f t="shared" si="7"/>
        <v>0.34522295270010994</v>
      </c>
      <c r="J73" s="433">
        <f t="shared" si="7"/>
        <v>0.30529581157385649</v>
      </c>
      <c r="L73" s="406">
        <f t="shared" si="8"/>
        <v>0</v>
      </c>
      <c r="M73" s="427">
        <f t="shared" si="8"/>
        <v>0</v>
      </c>
      <c r="N73" s="439">
        <f t="shared" si="9"/>
        <v>0</v>
      </c>
    </row>
    <row r="74" spans="2:14">
      <c r="B74" s="414" t="s">
        <v>95</v>
      </c>
      <c r="C74" s="360" t="s">
        <v>94</v>
      </c>
      <c r="D74" s="360" t="s">
        <v>42</v>
      </c>
      <c r="F74" s="427">
        <f t="shared" si="6"/>
        <v>166349.24</v>
      </c>
      <c r="G74" s="427">
        <f t="shared" si="6"/>
        <v>97527.028000000006</v>
      </c>
      <c r="I74" s="432">
        <f t="shared" si="7"/>
        <v>7.1697831897654718E-2</v>
      </c>
      <c r="J74" s="433">
        <f t="shared" si="7"/>
        <v>0.10493843115083744</v>
      </c>
      <c r="L74" s="406">
        <f t="shared" si="8"/>
        <v>0</v>
      </c>
      <c r="M74" s="427">
        <f t="shared" si="8"/>
        <v>0</v>
      </c>
      <c r="N74" s="439">
        <f t="shared" si="9"/>
        <v>0</v>
      </c>
    </row>
    <row r="75" spans="2:14">
      <c r="B75" s="414" t="s">
        <v>93</v>
      </c>
      <c r="C75" s="360" t="s">
        <v>92</v>
      </c>
      <c r="D75" s="360" t="s">
        <v>42</v>
      </c>
      <c r="F75" s="427">
        <f t="shared" si="6"/>
        <v>28989.223000000002</v>
      </c>
      <c r="G75" s="427">
        <f t="shared" si="6"/>
        <v>14428.567999999999</v>
      </c>
      <c r="I75" s="432">
        <f t="shared" si="7"/>
        <v>1.249458330857193E-2</v>
      </c>
      <c r="J75" s="433">
        <f t="shared" si="7"/>
        <v>1.5525042859638622E-2</v>
      </c>
      <c r="L75" s="406">
        <f t="shared" si="8"/>
        <v>0</v>
      </c>
      <c r="M75" s="427">
        <f t="shared" si="8"/>
        <v>0</v>
      </c>
      <c r="N75" s="439">
        <f t="shared" si="9"/>
        <v>0</v>
      </c>
    </row>
    <row r="76" spans="2:14">
      <c r="B76" s="414" t="s">
        <v>91</v>
      </c>
      <c r="C76" s="360" t="s">
        <v>90</v>
      </c>
      <c r="D76" s="360" t="s">
        <v>42</v>
      </c>
      <c r="F76" s="427">
        <f t="shared" si="6"/>
        <v>62992.512000000002</v>
      </c>
      <c r="G76" s="427">
        <f t="shared" si="6"/>
        <v>36457.080999999998</v>
      </c>
      <c r="I76" s="432">
        <f t="shared" si="7"/>
        <v>2.715026853255836E-2</v>
      </c>
      <c r="J76" s="433">
        <f t="shared" si="7"/>
        <v>3.9227575810871662E-2</v>
      </c>
      <c r="L76" s="406">
        <f t="shared" si="8"/>
        <v>0</v>
      </c>
      <c r="M76" s="427">
        <f t="shared" si="8"/>
        <v>0</v>
      </c>
      <c r="N76" s="439">
        <f t="shared" si="9"/>
        <v>0</v>
      </c>
    </row>
    <row r="77" spans="2:14">
      <c r="B77" s="414" t="s">
        <v>89</v>
      </c>
      <c r="C77" s="360" t="s">
        <v>88</v>
      </c>
      <c r="D77" s="360" t="s">
        <v>42</v>
      </c>
      <c r="F77" s="427">
        <f t="shared" si="6"/>
        <v>32758.137999999999</v>
      </c>
      <c r="G77" s="427">
        <f t="shared" si="6"/>
        <v>13782.584000000001</v>
      </c>
      <c r="I77" s="432">
        <f t="shared" si="7"/>
        <v>1.4119015341483828E-2</v>
      </c>
      <c r="J77" s="433">
        <f t="shared" si="7"/>
        <v>1.4829968387477506E-2</v>
      </c>
      <c r="L77" s="406">
        <f t="shared" si="8"/>
        <v>0</v>
      </c>
      <c r="M77" s="427">
        <f t="shared" si="8"/>
        <v>0</v>
      </c>
      <c r="N77" s="439">
        <f t="shared" si="9"/>
        <v>0</v>
      </c>
    </row>
    <row r="78" spans="2:14">
      <c r="B78" s="414" t="s">
        <v>87</v>
      </c>
      <c r="C78" s="360" t="s">
        <v>21</v>
      </c>
      <c r="D78" s="360" t="s">
        <v>42</v>
      </c>
      <c r="F78" s="427">
        <f t="shared" si="6"/>
        <v>1016269.069</v>
      </c>
      <c r="G78" s="427">
        <f t="shared" si="6"/>
        <v>351589.85600000003</v>
      </c>
      <c r="I78" s="432">
        <f t="shared" si="7"/>
        <v>0.43801996854297665</v>
      </c>
      <c r="J78" s="433">
        <f t="shared" si="7"/>
        <v>0.37830833825048832</v>
      </c>
      <c r="L78" s="406">
        <f t="shared" si="8"/>
        <v>0</v>
      </c>
      <c r="M78" s="427">
        <f t="shared" si="8"/>
        <v>0</v>
      </c>
      <c r="N78" s="439">
        <f t="shared" si="9"/>
        <v>0</v>
      </c>
    </row>
    <row r="79" spans="2:14">
      <c r="B79" s="415"/>
      <c r="C79" s="428"/>
      <c r="D79" s="428"/>
      <c r="E79" s="428"/>
      <c r="F79" s="430">
        <f>SUM(F71:F78)</f>
        <v>2320143.2400000002</v>
      </c>
      <c r="G79" s="430">
        <f>SUM(G71:G78)</f>
        <v>929373.79500000004</v>
      </c>
      <c r="H79" s="428"/>
      <c r="I79" s="434">
        <f>SUM(I71:I78)</f>
        <v>0.99999999999999989</v>
      </c>
      <c r="J79" s="435">
        <f>SUM(J71:J78)</f>
        <v>1</v>
      </c>
      <c r="L79" s="440">
        <f>SUM(L71:L78)</f>
        <v>0</v>
      </c>
      <c r="M79" s="430">
        <f>SUM(M71:M78)</f>
        <v>0</v>
      </c>
      <c r="N79" s="431">
        <f>SUM(N71:N78)</f>
        <v>0</v>
      </c>
    </row>
    <row r="80" spans="2:14">
      <c r="F80" s="369"/>
      <c r="G80" s="369"/>
    </row>
    <row r="82" spans="2:14">
      <c r="L82" s="362" t="s">
        <v>51</v>
      </c>
      <c r="M82" s="362" t="s">
        <v>428</v>
      </c>
    </row>
    <row r="83" spans="2:14">
      <c r="L83" s="370">
        <f>+来訪者入力!F62</f>
        <v>0</v>
      </c>
      <c r="M83" s="370">
        <f>+来訪者入力!G62</f>
        <v>0</v>
      </c>
    </row>
    <row r="85" spans="2:14">
      <c r="B85" s="423" t="s">
        <v>52</v>
      </c>
      <c r="C85" s="424"/>
      <c r="D85" s="424"/>
      <c r="E85" s="424"/>
      <c r="F85" s="424" t="s">
        <v>501</v>
      </c>
      <c r="G85" s="424"/>
      <c r="H85" s="424"/>
      <c r="I85" s="441" t="s">
        <v>50</v>
      </c>
      <c r="J85" s="411"/>
      <c r="L85" s="436" t="s">
        <v>491</v>
      </c>
      <c r="M85" s="424"/>
      <c r="N85" s="411"/>
    </row>
    <row r="86" spans="2:14">
      <c r="B86" s="414"/>
      <c r="F86" s="425" t="s">
        <v>36</v>
      </c>
      <c r="G86" s="425" t="s">
        <v>37</v>
      </c>
      <c r="I86" s="425" t="s">
        <v>36</v>
      </c>
      <c r="J86" s="426" t="s">
        <v>37</v>
      </c>
      <c r="L86" s="437" t="s">
        <v>36</v>
      </c>
      <c r="M86" s="438" t="s">
        <v>37</v>
      </c>
      <c r="N86" s="426" t="s">
        <v>12</v>
      </c>
    </row>
    <row r="87" spans="2:14">
      <c r="B87" s="414" t="s">
        <v>72</v>
      </c>
      <c r="C87" s="360" t="s">
        <v>71</v>
      </c>
      <c r="D87" s="360" t="s">
        <v>44</v>
      </c>
      <c r="F87" s="427">
        <f>SUMIFS(F$17:F$53,$B$17:$B$53,$B87,$D$17:$D$53,$D87)</f>
        <v>13236.338</v>
      </c>
      <c r="G87" s="427">
        <f>SUMIFS(G$17:G$53,$B$17:$B$53,$B87,$D$17:$D$53,$D87)</f>
        <v>6528.2749999999996</v>
      </c>
      <c r="I87" s="432">
        <f>F87/F$89</f>
        <v>6.2337167969690264E-2</v>
      </c>
      <c r="J87" s="433">
        <f>G87/G$89</f>
        <v>7.9910982817169462E-2</v>
      </c>
      <c r="L87" s="406">
        <f>L$83*I87</f>
        <v>0</v>
      </c>
      <c r="M87" s="427">
        <f>M$83*J87</f>
        <v>0</v>
      </c>
      <c r="N87" s="439">
        <f>SUM(L87:M87)</f>
        <v>0</v>
      </c>
    </row>
    <row r="88" spans="2:14">
      <c r="B88" s="414" t="s">
        <v>64</v>
      </c>
      <c r="C88" s="360" t="s">
        <v>63</v>
      </c>
      <c r="D88" s="360" t="s">
        <v>44</v>
      </c>
      <c r="F88" s="427">
        <f>SUMIFS(F$17:F$53,$B$17:$B$53,$B88,$D$17:$D$53,$D88)</f>
        <v>199098.26799999998</v>
      </c>
      <c r="G88" s="427">
        <f>SUMIFS(G$17:G$53,$B$17:$B$53,$B88,$D$17:$D$53,$D88)</f>
        <v>75166.065000000002</v>
      </c>
      <c r="I88" s="432">
        <f>F88/F$89</f>
        <v>0.93766283203030976</v>
      </c>
      <c r="J88" s="433">
        <f>G88/G$89</f>
        <v>0.92008901718283065</v>
      </c>
      <c r="L88" s="406">
        <f>L$83*I88</f>
        <v>0</v>
      </c>
      <c r="M88" s="427">
        <f>M$83*J88</f>
        <v>0</v>
      </c>
      <c r="N88" s="439">
        <f>SUM(L88:M88)</f>
        <v>0</v>
      </c>
    </row>
    <row r="89" spans="2:14">
      <c r="B89" s="415"/>
      <c r="C89" s="428"/>
      <c r="D89" s="428"/>
      <c r="E89" s="428"/>
      <c r="F89" s="430">
        <f>SUM(F87:F88)</f>
        <v>212334.60599999997</v>
      </c>
      <c r="G89" s="430">
        <f>SUM(G87:G88)</f>
        <v>81694.34</v>
      </c>
      <c r="H89" s="428"/>
      <c r="I89" s="434">
        <f>SUM(I87:I88)</f>
        <v>1</v>
      </c>
      <c r="J89" s="435">
        <f>SUM(J87:J88)</f>
        <v>1</v>
      </c>
      <c r="L89" s="440">
        <f>SUM(L87:L88)</f>
        <v>0</v>
      </c>
      <c r="M89" s="430">
        <f>SUM(M87:M88)</f>
        <v>0</v>
      </c>
      <c r="N89" s="431">
        <f>SUM(N87:N88)</f>
        <v>0</v>
      </c>
    </row>
    <row r="90" spans="2:14">
      <c r="F90" s="369"/>
      <c r="G90" s="369"/>
    </row>
    <row r="93" spans="2:14">
      <c r="L93" s="360" t="s">
        <v>86</v>
      </c>
      <c r="M93" s="362" t="s">
        <v>428</v>
      </c>
    </row>
    <row r="94" spans="2:14">
      <c r="L94" s="370">
        <f>+来訪者入力!F57</f>
        <v>0</v>
      </c>
      <c r="M94" s="370">
        <f>+来訪者入力!G57</f>
        <v>0</v>
      </c>
    </row>
    <row r="96" spans="2:14">
      <c r="B96" s="423" t="s">
        <v>85</v>
      </c>
      <c r="C96" s="424"/>
      <c r="D96" s="424"/>
      <c r="E96" s="424"/>
      <c r="F96" s="424" t="s">
        <v>501</v>
      </c>
      <c r="G96" s="424"/>
      <c r="H96" s="424"/>
      <c r="I96" s="441" t="s">
        <v>50</v>
      </c>
      <c r="J96" s="411"/>
      <c r="L96" s="436" t="s">
        <v>491</v>
      </c>
      <c r="M96" s="424"/>
      <c r="N96" s="411"/>
    </row>
    <row r="97" spans="2:14">
      <c r="B97" s="414"/>
      <c r="F97" s="425" t="s">
        <v>36</v>
      </c>
      <c r="G97" s="425" t="s">
        <v>37</v>
      </c>
      <c r="I97" s="425" t="s">
        <v>36</v>
      </c>
      <c r="J97" s="426" t="s">
        <v>37</v>
      </c>
      <c r="L97" s="437" t="s">
        <v>36</v>
      </c>
      <c r="M97" s="438" t="s">
        <v>37</v>
      </c>
      <c r="N97" s="426" t="s">
        <v>12</v>
      </c>
    </row>
    <row r="98" spans="2:14">
      <c r="B98" s="414" t="s">
        <v>84</v>
      </c>
      <c r="C98" s="360" t="s">
        <v>83</v>
      </c>
      <c r="D98" s="360" t="s">
        <v>38</v>
      </c>
      <c r="F98" s="427">
        <f t="shared" ref="F98:G104" si="10">SUMIFS(F$17:F$53,$B$17:$B$53,$B98,$D$17:$D$53,$D98)</f>
        <v>844717.73400000005</v>
      </c>
      <c r="G98" s="427">
        <f t="shared" si="10"/>
        <v>473807.51899999997</v>
      </c>
      <c r="I98" s="432">
        <f t="shared" ref="I98:J104" si="11">F98/F$105</f>
        <v>0.12285736889092363</v>
      </c>
      <c r="J98" s="433">
        <f t="shared" si="11"/>
        <v>0.26107235669742324</v>
      </c>
      <c r="L98" s="406">
        <f t="shared" ref="L98:M104" si="12">L$94*I98</f>
        <v>0</v>
      </c>
      <c r="M98" s="427">
        <f t="shared" si="12"/>
        <v>0</v>
      </c>
      <c r="N98" s="439">
        <f t="shared" ref="N98:N104" si="13">SUM(L98:M98)</f>
        <v>0</v>
      </c>
    </row>
    <row r="99" spans="2:14">
      <c r="B99" s="414" t="s">
        <v>82</v>
      </c>
      <c r="C99" s="360" t="s">
        <v>81</v>
      </c>
      <c r="D99" s="360" t="s">
        <v>38</v>
      </c>
      <c r="F99" s="427">
        <f t="shared" si="10"/>
        <v>1778305.4819999998</v>
      </c>
      <c r="G99" s="427">
        <f t="shared" si="10"/>
        <v>626168.10199999996</v>
      </c>
      <c r="I99" s="432">
        <f t="shared" si="11"/>
        <v>0.25864016322738376</v>
      </c>
      <c r="J99" s="433">
        <f t="shared" si="11"/>
        <v>0.34502445723722774</v>
      </c>
      <c r="L99" s="406">
        <f t="shared" si="12"/>
        <v>0</v>
      </c>
      <c r="M99" s="427">
        <f t="shared" si="12"/>
        <v>0</v>
      </c>
      <c r="N99" s="439">
        <f t="shared" si="13"/>
        <v>0</v>
      </c>
    </row>
    <row r="100" spans="2:14">
      <c r="B100" s="414" t="s">
        <v>80</v>
      </c>
      <c r="C100" s="360" t="s">
        <v>79</v>
      </c>
      <c r="D100" s="360" t="s">
        <v>38</v>
      </c>
      <c r="F100" s="427">
        <f t="shared" si="10"/>
        <v>250845.30499999999</v>
      </c>
      <c r="G100" s="427">
        <f t="shared" si="10"/>
        <v>69693.95</v>
      </c>
      <c r="I100" s="432">
        <f t="shared" si="11"/>
        <v>3.6483422722768659E-2</v>
      </c>
      <c r="J100" s="433">
        <f t="shared" si="11"/>
        <v>3.8402015680237399E-2</v>
      </c>
      <c r="L100" s="406">
        <f t="shared" si="12"/>
        <v>0</v>
      </c>
      <c r="M100" s="427">
        <f t="shared" si="12"/>
        <v>0</v>
      </c>
      <c r="N100" s="439">
        <f t="shared" si="13"/>
        <v>0</v>
      </c>
    </row>
    <row r="101" spans="2:14">
      <c r="B101" s="414" t="s">
        <v>78</v>
      </c>
      <c r="C101" s="360" t="s">
        <v>77</v>
      </c>
      <c r="D101" s="360" t="s">
        <v>38</v>
      </c>
      <c r="F101" s="427">
        <f t="shared" si="10"/>
        <v>109466.29</v>
      </c>
      <c r="G101" s="427">
        <f t="shared" si="10"/>
        <v>9938.0519999999997</v>
      </c>
      <c r="I101" s="432">
        <f t="shared" si="11"/>
        <v>1.5920987366947862E-2</v>
      </c>
      <c r="J101" s="433">
        <f t="shared" si="11"/>
        <v>5.4759592293881273E-3</v>
      </c>
      <c r="L101" s="406">
        <f t="shared" si="12"/>
        <v>0</v>
      </c>
      <c r="M101" s="427">
        <f t="shared" si="12"/>
        <v>0</v>
      </c>
      <c r="N101" s="439">
        <f t="shared" si="13"/>
        <v>0</v>
      </c>
    </row>
    <row r="102" spans="2:14">
      <c r="B102" s="414" t="s">
        <v>76</v>
      </c>
      <c r="C102" s="360" t="s">
        <v>75</v>
      </c>
      <c r="D102" s="360" t="s">
        <v>38</v>
      </c>
      <c r="F102" s="427">
        <f t="shared" si="10"/>
        <v>1291998.8050000002</v>
      </c>
      <c r="G102" s="427">
        <f t="shared" si="10"/>
        <v>73857.957999999999</v>
      </c>
      <c r="I102" s="432">
        <f t="shared" si="11"/>
        <v>0.1879107865308739</v>
      </c>
      <c r="J102" s="433">
        <f t="shared" si="11"/>
        <v>4.0696422877829645E-2</v>
      </c>
      <c r="L102" s="406">
        <f t="shared" si="12"/>
        <v>0</v>
      </c>
      <c r="M102" s="427">
        <f t="shared" si="12"/>
        <v>0</v>
      </c>
      <c r="N102" s="439">
        <f t="shared" si="13"/>
        <v>0</v>
      </c>
    </row>
    <row r="103" spans="2:14">
      <c r="B103" s="414" t="s">
        <v>74</v>
      </c>
      <c r="C103" s="360" t="s">
        <v>73</v>
      </c>
      <c r="D103" s="360" t="s">
        <v>38</v>
      </c>
      <c r="F103" s="427">
        <f t="shared" si="10"/>
        <v>2283273.8880000003</v>
      </c>
      <c r="G103" s="427">
        <f t="shared" si="10"/>
        <v>514512.08499999996</v>
      </c>
      <c r="I103" s="432">
        <f t="shared" si="11"/>
        <v>0.33208373761575305</v>
      </c>
      <c r="J103" s="433">
        <f t="shared" si="11"/>
        <v>0.28350095174461537</v>
      </c>
      <c r="L103" s="406">
        <f t="shared" si="12"/>
        <v>0</v>
      </c>
      <c r="M103" s="427">
        <f t="shared" si="12"/>
        <v>0</v>
      </c>
      <c r="N103" s="439">
        <f t="shared" si="13"/>
        <v>0</v>
      </c>
    </row>
    <row r="104" spans="2:14">
      <c r="B104" s="414" t="s">
        <v>72</v>
      </c>
      <c r="C104" s="360" t="s">
        <v>71</v>
      </c>
      <c r="D104" s="360" t="s">
        <v>38</v>
      </c>
      <c r="F104" s="427">
        <f t="shared" si="10"/>
        <v>316989.30900000001</v>
      </c>
      <c r="G104" s="427">
        <f t="shared" si="10"/>
        <v>46873.684000000001</v>
      </c>
      <c r="I104" s="432">
        <f t="shared" si="11"/>
        <v>4.6103533645349012E-2</v>
      </c>
      <c r="J104" s="433">
        <f t="shared" si="11"/>
        <v>2.5827836533278612E-2</v>
      </c>
      <c r="L104" s="406">
        <f t="shared" si="12"/>
        <v>0</v>
      </c>
      <c r="M104" s="427">
        <f t="shared" si="12"/>
        <v>0</v>
      </c>
      <c r="N104" s="439">
        <f t="shared" si="13"/>
        <v>0</v>
      </c>
    </row>
    <row r="105" spans="2:14">
      <c r="B105" s="415"/>
      <c r="C105" s="428"/>
      <c r="D105" s="428"/>
      <c r="E105" s="428"/>
      <c r="F105" s="430">
        <f>SUM(F98:F104)</f>
        <v>6875596.813000001</v>
      </c>
      <c r="G105" s="430">
        <f>SUM(G98:G104)</f>
        <v>1814851.3499999996</v>
      </c>
      <c r="H105" s="428"/>
      <c r="I105" s="434">
        <f>SUM(I98:I104)</f>
        <v>0.99999999999999989</v>
      </c>
      <c r="J105" s="435">
        <f>SUM(J98:J104)</f>
        <v>1.0000000000000002</v>
      </c>
      <c r="L105" s="440">
        <f>SUM(L98:L104)</f>
        <v>0</v>
      </c>
      <c r="M105" s="430">
        <f>SUM(M98:M104)</f>
        <v>0</v>
      </c>
      <c r="N105" s="431">
        <f>SUM(N98:N104)</f>
        <v>0</v>
      </c>
    </row>
    <row r="106" spans="2:14">
      <c r="F106" s="369"/>
      <c r="G106" s="369"/>
    </row>
    <row r="109" spans="2:14">
      <c r="L109" s="360" t="s">
        <v>70</v>
      </c>
      <c r="M109" s="362" t="s">
        <v>428</v>
      </c>
    </row>
    <row r="110" spans="2:14">
      <c r="L110" s="370">
        <f>+来訪者入力!F61</f>
        <v>0</v>
      </c>
      <c r="M110" s="370">
        <f>+来訪者入力!G61</f>
        <v>0</v>
      </c>
    </row>
    <row r="112" spans="2:14">
      <c r="B112" s="423" t="s">
        <v>69</v>
      </c>
      <c r="C112" s="424"/>
      <c r="D112" s="424"/>
      <c r="E112" s="424"/>
      <c r="F112" s="424" t="s">
        <v>501</v>
      </c>
      <c r="G112" s="424"/>
      <c r="H112" s="424"/>
      <c r="I112" s="441" t="s">
        <v>50</v>
      </c>
      <c r="J112" s="411"/>
      <c r="L112" s="436" t="s">
        <v>491</v>
      </c>
      <c r="M112" s="424"/>
      <c r="N112" s="411"/>
    </row>
    <row r="113" spans="2:14">
      <c r="B113" s="414"/>
      <c r="F113" s="425" t="s">
        <v>36</v>
      </c>
      <c r="G113" s="425" t="s">
        <v>37</v>
      </c>
      <c r="I113" s="425" t="s">
        <v>36</v>
      </c>
      <c r="J113" s="426" t="s">
        <v>37</v>
      </c>
      <c r="L113" s="437" t="s">
        <v>36</v>
      </c>
      <c r="M113" s="438" t="s">
        <v>37</v>
      </c>
      <c r="N113" s="426" t="s">
        <v>12</v>
      </c>
    </row>
    <row r="114" spans="2:14">
      <c r="B114" s="414" t="s">
        <v>68</v>
      </c>
      <c r="C114" s="360" t="s">
        <v>67</v>
      </c>
      <c r="D114" s="360" t="s">
        <v>43</v>
      </c>
      <c r="F114" s="427">
        <f t="shared" ref="F114:G116" si="14">SUMIFS(F$17:F$53,$B$17:$B$53,$B114,$D$17:$D$53,$D114)</f>
        <v>135032.77100000001</v>
      </c>
      <c r="G114" s="427">
        <f t="shared" si="14"/>
        <v>47963.745999999999</v>
      </c>
      <c r="I114" s="432">
        <f t="shared" ref="I114:J116" si="15">F114/F$117</f>
        <v>0.13349150478406416</v>
      </c>
      <c r="J114" s="433">
        <f t="shared" si="15"/>
        <v>9.1294887930677485E-2</v>
      </c>
      <c r="L114" s="406">
        <f t="shared" ref="L114:M116" si="16">L$110*I114</f>
        <v>0</v>
      </c>
      <c r="M114" s="427">
        <f t="shared" si="16"/>
        <v>0</v>
      </c>
      <c r="N114" s="439">
        <f>SUM(L114:M114)</f>
        <v>0</v>
      </c>
    </row>
    <row r="115" spans="2:14">
      <c r="B115" s="414" t="s">
        <v>66</v>
      </c>
      <c r="C115" s="360" t="s">
        <v>65</v>
      </c>
      <c r="D115" s="360" t="s">
        <v>43</v>
      </c>
      <c r="F115" s="427">
        <f t="shared" si="14"/>
        <v>136595.68299999999</v>
      </c>
      <c r="G115" s="427">
        <f t="shared" si="14"/>
        <v>52722.847000000002</v>
      </c>
      <c r="I115" s="432">
        <f t="shared" si="15"/>
        <v>0.13503657768140601</v>
      </c>
      <c r="J115" s="433">
        <f t="shared" si="15"/>
        <v>0.10035342961434363</v>
      </c>
      <c r="L115" s="406">
        <f t="shared" si="16"/>
        <v>0</v>
      </c>
      <c r="M115" s="427">
        <f t="shared" si="16"/>
        <v>0</v>
      </c>
      <c r="N115" s="439">
        <f>SUM(L115:M115)</f>
        <v>0</v>
      </c>
    </row>
    <row r="116" spans="2:14">
      <c r="B116" s="414" t="s">
        <v>64</v>
      </c>
      <c r="C116" s="360" t="s">
        <v>63</v>
      </c>
      <c r="D116" s="360" t="s">
        <v>43</v>
      </c>
      <c r="F116" s="427">
        <f t="shared" si="14"/>
        <v>739917.34600000002</v>
      </c>
      <c r="G116" s="427">
        <f t="shared" si="14"/>
        <v>424685.05799999996</v>
      </c>
      <c r="I116" s="432">
        <f t="shared" si="15"/>
        <v>0.73147191753452978</v>
      </c>
      <c r="J116" s="433">
        <f t="shared" si="15"/>
        <v>0.8083516824549789</v>
      </c>
      <c r="L116" s="406">
        <f t="shared" si="16"/>
        <v>0</v>
      </c>
      <c r="M116" s="427">
        <f t="shared" si="16"/>
        <v>0</v>
      </c>
      <c r="N116" s="439">
        <f>SUM(L116:M116)</f>
        <v>0</v>
      </c>
    </row>
    <row r="117" spans="2:14">
      <c r="B117" s="415"/>
      <c r="C117" s="428"/>
      <c r="D117" s="428"/>
      <c r="E117" s="428"/>
      <c r="F117" s="430">
        <f>SUM(F114:F116)</f>
        <v>1011545.8</v>
      </c>
      <c r="G117" s="430">
        <f>SUM(G114:G116)</f>
        <v>525371.65099999995</v>
      </c>
      <c r="H117" s="428"/>
      <c r="I117" s="434">
        <f>SUM(I114:I116)</f>
        <v>1</v>
      </c>
      <c r="J117" s="435">
        <f>SUM(J114:J116)</f>
        <v>1</v>
      </c>
      <c r="L117" s="440">
        <f>SUM(L114:L116)</f>
        <v>0</v>
      </c>
      <c r="M117" s="430">
        <f>SUM(M114:M116)</f>
        <v>0</v>
      </c>
      <c r="N117" s="431">
        <f>SUM(N114:N116)</f>
        <v>0</v>
      </c>
    </row>
    <row r="118" spans="2:14">
      <c r="F118" s="369"/>
      <c r="G118" s="369"/>
    </row>
  </sheetData>
  <mergeCells count="2">
    <mergeCell ref="B2:N2"/>
    <mergeCell ref="B15:C15"/>
  </mergeCells>
  <phoneticPr fontId="3"/>
  <pageMargins left="0.70866141732283472" right="0.70866141732283472"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シート一覧</vt:lpstr>
      <vt:lpstr>はじめに</vt:lpstr>
      <vt:lpstr>前提</vt:lpstr>
      <vt:lpstr>基本設定</vt:lpstr>
      <vt:lpstr>来訪者入力</vt:lpstr>
      <vt:lpstr>結果</vt:lpstr>
      <vt:lpstr>部門別内訳</vt:lpstr>
      <vt:lpstr>フローチャート</vt:lpstr>
      <vt:lpstr>計算準備①</vt:lpstr>
      <vt:lpstr>計算準備②</vt:lpstr>
      <vt:lpstr>計算</vt:lpstr>
      <vt:lpstr>投入係数</vt:lpstr>
      <vt:lpstr>逆行列係数</vt:lpstr>
      <vt:lpstr>各種係数</vt:lpstr>
      <vt:lpstr>シート一覧!Print_Area</vt:lpstr>
      <vt:lpstr>フローチャート!Print_Area</vt:lpstr>
      <vt:lpstr>各種係数!Print_Area</vt:lpstr>
      <vt:lpstr>基本設定!Print_Area</vt:lpstr>
      <vt:lpstr>計算!Print_Area</vt:lpstr>
      <vt:lpstr>計算準備①!Print_Area</vt:lpstr>
      <vt:lpstr>計算準備②!Print_Area</vt:lpstr>
      <vt:lpstr>結果!Print_Area</vt:lpstr>
      <vt:lpstr>部門別内訳!Print_Area</vt:lpstr>
      <vt:lpstr>来訪者入力!Print_Area</vt:lpstr>
      <vt:lpstr>逆行列係数!Print_Titles</vt:lpstr>
      <vt:lpstr>計算準備②!Print_Titles</vt:lpstr>
      <vt:lpstr>投入係数!Print_Titles</vt:lpstr>
      <vt:lpstr>部門別内訳!Print_Titles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MousePro</dc:creator>
  <cp:lastModifiedBy>ARI今吉</cp:lastModifiedBy>
  <cp:lastPrinted>2025-12-05T03:42:02Z</cp:lastPrinted>
  <dcterms:created xsi:type="dcterms:W3CDTF">2015-06-05T18:19:34Z</dcterms:created>
  <dcterms:modified xsi:type="dcterms:W3CDTF">2026-03-03T02:29:07Z</dcterms:modified>
</cp:coreProperties>
</file>