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523\04_水環境グループ（庁外可）\12_地盤沈下防止対策\03_地盤沈下調査報告書\01_地盤沈下調査報告書\06_R6確認依頼\03_修正結果\"/>
    </mc:Choice>
  </mc:AlternateContent>
  <bookViews>
    <workbookView xWindow="0" yWindow="0" windowWidth="20496" windowHeight="7908" tabRatio="882" firstSheet="1" activeTab="4"/>
  </bookViews>
  <sheets>
    <sheet name="表1　令和６年沈下面積等（市町別）" sheetId="57" r:id="rId1"/>
    <sheet name="表2　令和６年沈下水準点数等（市町別）" sheetId="62" r:id="rId2"/>
    <sheet name="表3　市町別最大沈下量（年間・累計）" sheetId="30" r:id="rId3"/>
    <sheet name="表4　沈下状況の経年変化（全域）" sheetId="58" r:id="rId4"/>
    <sheet name="表5　令和６年地下水採取量調査結果の概要" sheetId="53" r:id="rId5"/>
    <sheet name="表6　令和６年地下水採取量の用途別経月変化" sheetId="55" r:id="rId6"/>
    <sheet name="表7　地下水採取量の経年変化" sheetId="29" r:id="rId7"/>
    <sheet name="表8　井戸数の用途別経年変化" sheetId="64" r:id="rId8"/>
    <sheet name="表9　地下水位等の観測所の諸元" sheetId="39" r:id="rId9"/>
    <sheet name="表10-1　令和６年地下水位の経月変化（川崎市）" sheetId="44" r:id="rId10"/>
    <sheet name="表10-2 令和６年地下水位の経月変化（横浜市1)" sheetId="71" r:id="rId11"/>
    <sheet name="表10-3 令和６年地下水位の経月変化（横浜市2)" sheetId="72" r:id="rId12"/>
    <sheet name="表10-4　令和６年地下水位の経月変化（平塚市）" sheetId="45" r:id="rId13"/>
    <sheet name="表11-1　地下水位の経年変化（川崎市）" sheetId="59" r:id="rId14"/>
    <sheet name="表11-2-1　地下水位の経年変化（横浜市1）" sheetId="60" r:id="rId15"/>
    <sheet name="表11-2-2　地下水位の経年変化（横浜市2）" sheetId="61" r:id="rId16"/>
    <sheet name="表11-3　地下水位の経年変化（平塚市、海老名市、寒川町）" sheetId="43" r:id="rId17"/>
    <sheet name="表12　測量地域の降水量（令和６年）" sheetId="46" r:id="rId18"/>
  </sheets>
  <definedNames>
    <definedName name="_xlnm.Print_Area" localSheetId="9">'表10-1　令和６年地下水位の経月変化（川崎市）'!$B$2:$N$21</definedName>
    <definedName name="_xlnm.Print_Area" localSheetId="10">'表10-2 令和６年地下水位の経月変化（横浜市1)'!$B$3:$M$21</definedName>
    <definedName name="_xlnm.Print_Area" localSheetId="11">'表10-3 令和６年地下水位の経月変化（横浜市2)'!$B$2:$J$20</definedName>
    <definedName name="_xlnm.Print_Area" localSheetId="12">'表10-4　令和６年地下水位の経月変化（平塚市）'!$B$2:$G$18</definedName>
    <definedName name="_xlnm.Print_Area" localSheetId="13">'表11-1　地下水位の経年変化（川崎市）'!$B$2:$N$52</definedName>
    <definedName name="_xlnm.Print_Area" localSheetId="14">'表11-2-1　地下水位の経年変化（横浜市1）'!$B$2:$L$52</definedName>
    <definedName name="_xlnm.Print_Area" localSheetId="15">'表11-2-2　地下水位の経年変化（横浜市2）'!$B$2:$L$52</definedName>
    <definedName name="_xlnm.Print_Area" localSheetId="16">'表11-3　地下水位の経年変化（平塚市、海老名市、寒川町）'!$B$2:$I$53</definedName>
    <definedName name="_xlnm.Print_Area" localSheetId="17">'表12　測量地域の降水量（令和６年）'!$B$2:$H$46</definedName>
    <definedName name="_xlnm.Print_Area" localSheetId="1">'表2　令和６年沈下水準点数等（市町別）'!$B$2:$P$37</definedName>
    <definedName name="_xlnm.Print_Area" localSheetId="2">'表3　市町別最大沈下量（年間・累計）'!$B$2:$M$43</definedName>
    <definedName name="_xlnm.Print_Area" localSheetId="3">'表4　沈下状況の経年変化（全域）'!$B$2:$L$59</definedName>
    <definedName name="_xlnm.Print_Area" localSheetId="4">'表5　令和６年地下水採取量調査結果の概要'!$A$1:$H$51</definedName>
    <definedName name="_xlnm.Print_Area" localSheetId="5">'表6　令和６年地下水採取量の用途別経月変化'!$A$1:$S$60</definedName>
    <definedName name="_xlnm.Print_Area" localSheetId="6">'表7　地下水採取量の経年変化'!$B$2:$X$25</definedName>
    <definedName name="_xlnm.Print_Area" localSheetId="7">'表8　井戸数の用途別経年変化'!$B$2:$N$57</definedName>
    <definedName name="_xlnm.Print_Area" localSheetId="8">'表9　地下水位等の観測所の諸元'!$B$1:$N$42</definedName>
  </definedNames>
  <calcPr calcId="162913" fullPrecision="0"/>
</workbook>
</file>

<file path=xl/calcChain.xml><?xml version="1.0" encoding="utf-8"?>
<calcChain xmlns="http://schemas.openxmlformats.org/spreadsheetml/2006/main">
  <c r="F17" i="45" l="1"/>
  <c r="F19" i="45"/>
  <c r="E17" i="45"/>
  <c r="D17" i="45"/>
  <c r="C17" i="45"/>
  <c r="H18" i="72"/>
  <c r="G18" i="72"/>
  <c r="F18" i="72"/>
  <c r="E18" i="72"/>
  <c r="D18" i="72"/>
  <c r="C18" i="72"/>
  <c r="J19" i="71"/>
  <c r="I19" i="71"/>
  <c r="H19" i="71"/>
  <c r="G19" i="71"/>
  <c r="F19" i="71"/>
  <c r="E19" i="71"/>
  <c r="D19" i="71"/>
  <c r="C19" i="71"/>
  <c r="G20" i="44"/>
  <c r="F20" i="44"/>
  <c r="E20" i="44"/>
  <c r="D20" i="44"/>
  <c r="C20" i="44"/>
  <c r="P52" i="64"/>
  <c r="P48" i="64"/>
  <c r="P54" i="64" s="1"/>
  <c r="P43" i="64"/>
  <c r="P42" i="64"/>
  <c r="P41" i="64"/>
  <c r="P44" i="64" s="1"/>
  <c r="P40" i="64"/>
  <c r="P36" i="64"/>
  <c r="P32" i="64"/>
  <c r="P28" i="64"/>
  <c r="P24" i="64"/>
  <c r="P19" i="64"/>
  <c r="P18" i="64"/>
  <c r="P20" i="64" s="1"/>
  <c r="P17" i="64"/>
  <c r="P50" i="64" s="1"/>
  <c r="P16" i="64"/>
  <c r="T23" i="29"/>
  <c r="W23" i="29"/>
  <c r="V23" i="29"/>
  <c r="U23" i="29"/>
  <c r="S23" i="29"/>
  <c r="G49" i="55"/>
  <c r="G55" i="55" s="1"/>
  <c r="S6" i="55"/>
  <c r="S8" i="55"/>
  <c r="S9" i="55"/>
  <c r="S10" i="55"/>
  <c r="S12" i="55"/>
  <c r="S13" i="55"/>
  <c r="S14" i="55"/>
  <c r="S15" i="55"/>
  <c r="S22" i="55"/>
  <c r="S23" i="55"/>
  <c r="S24" i="55"/>
  <c r="S26" i="55"/>
  <c r="S27" i="55"/>
  <c r="S28" i="55"/>
  <c r="S30" i="55"/>
  <c r="S31" i="55"/>
  <c r="S32" i="55"/>
  <c r="S34" i="55"/>
  <c r="S35" i="55"/>
  <c r="S36" i="55"/>
  <c r="S38" i="55"/>
  <c r="S39" i="55"/>
  <c r="S40" i="55"/>
  <c r="S46" i="55"/>
  <c r="S47" i="55"/>
  <c r="S48" i="55"/>
  <c r="R44" i="55"/>
  <c r="G44" i="55"/>
  <c r="G43" i="55"/>
  <c r="G42" i="55"/>
  <c r="R41" i="55"/>
  <c r="Q41" i="55"/>
  <c r="P41" i="55"/>
  <c r="O41" i="55"/>
  <c r="N41" i="55"/>
  <c r="M41" i="55"/>
  <c r="L41" i="55"/>
  <c r="K41" i="55"/>
  <c r="J41" i="55"/>
  <c r="I41" i="55"/>
  <c r="H41" i="55"/>
  <c r="G41" i="55"/>
  <c r="R37" i="55"/>
  <c r="Q37" i="55"/>
  <c r="P37" i="55"/>
  <c r="O37" i="55"/>
  <c r="N37" i="55"/>
  <c r="M37" i="55"/>
  <c r="L37" i="55"/>
  <c r="K37" i="55"/>
  <c r="J37" i="55"/>
  <c r="I37" i="55"/>
  <c r="H37" i="55"/>
  <c r="G37" i="55"/>
  <c r="H33" i="55"/>
  <c r="I33" i="55"/>
  <c r="J33" i="55"/>
  <c r="K33" i="55"/>
  <c r="L33" i="55"/>
  <c r="M33" i="55"/>
  <c r="N33" i="55"/>
  <c r="O33" i="55"/>
  <c r="P33" i="55"/>
  <c r="Q33" i="55"/>
  <c r="R33" i="55"/>
  <c r="G33" i="55"/>
  <c r="H29" i="55"/>
  <c r="I29" i="55"/>
  <c r="J29" i="55"/>
  <c r="K29" i="55"/>
  <c r="L29" i="55"/>
  <c r="M29" i="55"/>
  <c r="N29" i="55"/>
  <c r="O29" i="55"/>
  <c r="P29" i="55"/>
  <c r="Q29" i="55"/>
  <c r="R29" i="55"/>
  <c r="G29" i="55"/>
  <c r="H25" i="55"/>
  <c r="I25" i="55"/>
  <c r="J25" i="55"/>
  <c r="K25" i="55"/>
  <c r="L25" i="55"/>
  <c r="M25" i="55"/>
  <c r="N25" i="55"/>
  <c r="O25" i="55"/>
  <c r="P25" i="55"/>
  <c r="Q25" i="55"/>
  <c r="R25" i="55"/>
  <c r="G25" i="55"/>
  <c r="G16" i="55"/>
  <c r="G11" i="55"/>
  <c r="G7" i="55"/>
  <c r="S5" i="55"/>
  <c r="G44" i="53"/>
  <c r="G43" i="53"/>
  <c r="G42" i="53"/>
  <c r="G41" i="53"/>
  <c r="G40" i="53"/>
  <c r="G39" i="53"/>
  <c r="G32" i="53"/>
  <c r="G31" i="53"/>
  <c r="G19" i="53"/>
  <c r="G18" i="53"/>
  <c r="G17" i="53"/>
  <c r="F19" i="53"/>
  <c r="F17" i="53"/>
  <c r="E17" i="53"/>
  <c r="G12" i="53"/>
  <c r="F12" i="53"/>
  <c r="E12" i="53"/>
  <c r="G11" i="53"/>
  <c r="F11" i="53"/>
  <c r="E11" i="53"/>
  <c r="O33" i="62"/>
  <c r="F32" i="62"/>
  <c r="E32" i="62"/>
  <c r="E31" i="62"/>
  <c r="E29" i="62"/>
  <c r="E23" i="62"/>
  <c r="O11" i="62"/>
  <c r="E10" i="62"/>
  <c r="L41" i="57"/>
  <c r="K41" i="57"/>
  <c r="J41" i="57"/>
  <c r="I41" i="57"/>
  <c r="H41" i="57"/>
  <c r="G41" i="57"/>
  <c r="F41" i="57"/>
  <c r="O40" i="57"/>
  <c r="N40" i="57"/>
  <c r="M40" i="57"/>
  <c r="L40" i="57"/>
  <c r="K40" i="57"/>
  <c r="J40" i="57"/>
  <c r="I40" i="57"/>
  <c r="H40" i="57"/>
  <c r="G40" i="57"/>
  <c r="F40" i="57"/>
  <c r="O39" i="57"/>
  <c r="N39" i="57"/>
  <c r="M39" i="57"/>
  <c r="L39" i="57"/>
  <c r="K39" i="57"/>
  <c r="J39" i="57"/>
  <c r="I39" i="57"/>
  <c r="H39" i="57"/>
  <c r="G39" i="57"/>
  <c r="F39" i="57"/>
  <c r="O37" i="57"/>
  <c r="N37" i="57"/>
  <c r="M37" i="57"/>
  <c r="L37" i="57"/>
  <c r="K37" i="57"/>
  <c r="J37" i="57"/>
  <c r="I37" i="57"/>
  <c r="H37" i="57"/>
  <c r="G37" i="57"/>
  <c r="F37" i="57"/>
  <c r="O31" i="57"/>
  <c r="N31" i="57"/>
  <c r="M31" i="57"/>
  <c r="L31" i="57"/>
  <c r="K31" i="57"/>
  <c r="J31" i="57"/>
  <c r="I31" i="57"/>
  <c r="H31" i="57"/>
  <c r="G31" i="57"/>
  <c r="F31" i="57"/>
  <c r="G18" i="57"/>
  <c r="N18" i="57"/>
  <c r="M18" i="57"/>
  <c r="L18" i="57"/>
  <c r="K18" i="57"/>
  <c r="J18" i="57"/>
  <c r="I18" i="57"/>
  <c r="H18" i="57"/>
  <c r="F18" i="57"/>
  <c r="O17" i="57"/>
  <c r="N17" i="57"/>
  <c r="M17" i="57"/>
  <c r="L17" i="57"/>
  <c r="K17" i="57"/>
  <c r="J17" i="57"/>
  <c r="I17" i="57"/>
  <c r="H17" i="57"/>
  <c r="G17" i="57"/>
  <c r="F17" i="57"/>
  <c r="O16" i="57"/>
  <c r="N16" i="57"/>
  <c r="M16" i="57"/>
  <c r="L16" i="57"/>
  <c r="K16" i="57"/>
  <c r="J16" i="57"/>
  <c r="I16" i="57"/>
  <c r="H16" i="57"/>
  <c r="G16" i="57"/>
  <c r="F16" i="57"/>
  <c r="P51" i="64" l="1"/>
  <c r="S25" i="55"/>
  <c r="G45" i="55"/>
  <c r="S33" i="55"/>
  <c r="S37" i="55"/>
  <c r="S41" i="55"/>
  <c r="S29" i="55"/>
  <c r="H45" i="55"/>
  <c r="O32" i="62" l="1"/>
  <c r="N32" i="62"/>
  <c r="M32" i="62"/>
  <c r="L32" i="62"/>
  <c r="K32" i="62"/>
  <c r="J32" i="62"/>
  <c r="I32" i="62"/>
  <c r="H32" i="62"/>
  <c r="G32" i="62"/>
  <c r="P10" i="64" l="1"/>
  <c r="H11" i="55" l="1"/>
  <c r="I11" i="55"/>
  <c r="J11" i="55"/>
  <c r="K11" i="55"/>
  <c r="L11" i="55"/>
  <c r="M11" i="55"/>
  <c r="N11" i="55"/>
  <c r="O11" i="55"/>
  <c r="P11" i="55"/>
  <c r="Q11" i="55"/>
  <c r="R11" i="55"/>
  <c r="S11" i="55" l="1"/>
  <c r="M6" i="62"/>
  <c r="G6" i="62"/>
  <c r="G10" i="57" l="1"/>
  <c r="H14" i="57" l="1"/>
  <c r="M14" i="57"/>
  <c r="M8" i="62" l="1"/>
  <c r="G8" i="62"/>
  <c r="N33" i="62"/>
  <c r="M33" i="62"/>
  <c r="L33" i="62"/>
  <c r="K33" i="62"/>
  <c r="J33" i="62"/>
  <c r="I33" i="62"/>
  <c r="H33" i="62"/>
  <c r="G33" i="62"/>
  <c r="F33" i="62"/>
  <c r="E33" i="62"/>
  <c r="O31" i="62"/>
  <c r="N31" i="62"/>
  <c r="M31" i="62"/>
  <c r="L31" i="62"/>
  <c r="K31" i="62"/>
  <c r="J31" i="62"/>
  <c r="I31" i="62"/>
  <c r="H31" i="62"/>
  <c r="G31" i="62"/>
  <c r="F31" i="62"/>
  <c r="O29" i="62"/>
  <c r="N29" i="62"/>
  <c r="M29" i="62"/>
  <c r="L29" i="62"/>
  <c r="K29" i="62"/>
  <c r="J29" i="62"/>
  <c r="I29" i="62"/>
  <c r="H29" i="62"/>
  <c r="G29" i="62"/>
  <c r="F29" i="62"/>
  <c r="O23" i="62"/>
  <c r="N23" i="62"/>
  <c r="M23" i="62"/>
  <c r="L23" i="62"/>
  <c r="K23" i="62"/>
  <c r="J23" i="62"/>
  <c r="I23" i="62"/>
  <c r="H23" i="62"/>
  <c r="G23" i="62"/>
  <c r="F23" i="62"/>
  <c r="O41" i="57"/>
  <c r="N41" i="57"/>
  <c r="M41" i="57"/>
  <c r="H20" i="44" l="1"/>
  <c r="I20" i="44"/>
  <c r="J20" i="44"/>
  <c r="K20" i="44"/>
  <c r="L20" i="44"/>
  <c r="M20" i="44"/>
  <c r="H23" i="29"/>
  <c r="P15" i="64" l="1"/>
  <c r="P6" i="64"/>
  <c r="P49" i="64" s="1"/>
  <c r="P53" i="64" s="1"/>
  <c r="P55" i="64" s="1"/>
  <c r="M23" i="29"/>
  <c r="E23" i="29"/>
  <c r="R23" i="29" l="1"/>
  <c r="T22" i="29" l="1"/>
  <c r="J18" i="55" l="1"/>
  <c r="H16" i="55"/>
  <c r="K56" i="58" l="1"/>
  <c r="H19" i="55" l="1"/>
  <c r="G19" i="55"/>
  <c r="G52" i="55" s="1"/>
  <c r="I19" i="55"/>
  <c r="J19" i="55"/>
  <c r="K19" i="55"/>
  <c r="L19" i="55"/>
  <c r="M19" i="55"/>
  <c r="N19" i="55"/>
  <c r="O19" i="55"/>
  <c r="P19" i="55"/>
  <c r="Q19" i="55"/>
  <c r="R19" i="55"/>
  <c r="S19" i="55" l="1"/>
  <c r="E32" i="53"/>
  <c r="E31" i="53"/>
  <c r="O40" i="64"/>
  <c r="N40" i="64" l="1"/>
  <c r="O36" i="64"/>
  <c r="O24" i="64"/>
  <c r="O32" i="64"/>
  <c r="O28" i="64"/>
  <c r="O10" i="64"/>
  <c r="O6" i="64"/>
  <c r="O15" i="64"/>
  <c r="O16" i="64"/>
  <c r="O17" i="64"/>
  <c r="O50" i="64" s="1"/>
  <c r="O18" i="64"/>
  <c r="O19" i="64"/>
  <c r="O43" i="64"/>
  <c r="O41" i="64"/>
  <c r="O42" i="64"/>
  <c r="O48" i="64"/>
  <c r="O54" i="64" s="1"/>
  <c r="O44" i="64" l="1"/>
  <c r="O52" i="64"/>
  <c r="O51" i="64"/>
  <c r="O20" i="64"/>
  <c r="O49" i="64"/>
  <c r="O53" i="64" l="1"/>
  <c r="O55" i="64" s="1"/>
  <c r="G18" i="55"/>
  <c r="G51" i="55" s="1"/>
  <c r="C45" i="46" l="1"/>
  <c r="C27" i="46" s="1"/>
  <c r="P33" i="62" l="1"/>
  <c r="E11" i="62"/>
  <c r="H19" i="57" l="1"/>
  <c r="G19" i="57"/>
  <c r="F19" i="57"/>
  <c r="G11" i="57"/>
  <c r="E40" i="57"/>
  <c r="E18" i="57"/>
  <c r="O11" i="57"/>
  <c r="N11" i="57"/>
  <c r="M11" i="57"/>
  <c r="L11" i="57"/>
  <c r="K11" i="57"/>
  <c r="J11" i="57"/>
  <c r="I11" i="57"/>
  <c r="H11" i="57"/>
  <c r="O10" i="57"/>
  <c r="N10" i="57"/>
  <c r="M10" i="57"/>
  <c r="L10" i="57"/>
  <c r="K10" i="57"/>
  <c r="J10" i="57"/>
  <c r="I10" i="57"/>
  <c r="H10" i="57"/>
  <c r="V22" i="29"/>
  <c r="U22" i="29"/>
  <c r="W22" i="29" s="1"/>
  <c r="S22" i="29"/>
  <c r="M22" i="29"/>
  <c r="H22" i="29"/>
  <c r="E22" i="29"/>
  <c r="R22" i="29" l="1"/>
  <c r="S6" i="29"/>
  <c r="T6" i="29"/>
  <c r="V6" i="29"/>
  <c r="U8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6" i="29"/>
  <c r="U7" i="29"/>
  <c r="V7" i="29"/>
  <c r="V8" i="29"/>
  <c r="V9" i="29"/>
  <c r="V10" i="29"/>
  <c r="V11" i="29"/>
  <c r="V12" i="29"/>
  <c r="V13" i="29"/>
  <c r="V14" i="29"/>
  <c r="V15" i="29"/>
  <c r="V16" i="29"/>
  <c r="V17" i="29"/>
  <c r="V18" i="29"/>
  <c r="V19" i="29"/>
  <c r="V20" i="29"/>
  <c r="V21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H21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6" i="29"/>
  <c r="R6" i="29" s="1"/>
  <c r="W21" i="29" l="1"/>
  <c r="R20" i="29"/>
  <c r="W20" i="29"/>
  <c r="W19" i="29"/>
  <c r="R19" i="29"/>
  <c r="W17" i="29"/>
  <c r="R17" i="29"/>
  <c r="W16" i="29"/>
  <c r="R16" i="29"/>
  <c r="W15" i="29"/>
  <c r="R15" i="29"/>
  <c r="R14" i="29"/>
  <c r="R12" i="29"/>
  <c r="W11" i="29"/>
  <c r="R11" i="29"/>
  <c r="W9" i="29"/>
  <c r="R9" i="29"/>
  <c r="W8" i="29"/>
  <c r="R8" i="29"/>
  <c r="R21" i="29"/>
  <c r="R13" i="29"/>
  <c r="W12" i="29"/>
  <c r="R18" i="29"/>
  <c r="R10" i="29"/>
  <c r="W18" i="29"/>
  <c r="W10" i="29"/>
  <c r="W13" i="29"/>
  <c r="R7" i="29"/>
  <c r="W14" i="29"/>
  <c r="W6" i="29"/>
  <c r="W7" i="29"/>
  <c r="N15" i="64" l="1"/>
  <c r="M48" i="64"/>
  <c r="M54" i="64" s="1"/>
  <c r="M43" i="64"/>
  <c r="M42" i="64"/>
  <c r="M41" i="64"/>
  <c r="M44" i="64" s="1"/>
  <c r="M40" i="64"/>
  <c r="M36" i="64"/>
  <c r="M32" i="64"/>
  <c r="M28" i="64"/>
  <c r="M24" i="64"/>
  <c r="M19" i="64"/>
  <c r="M52" i="64" s="1"/>
  <c r="M18" i="64"/>
  <c r="M51" i="64" s="1"/>
  <c r="M17" i="64"/>
  <c r="M50" i="64" s="1"/>
  <c r="M16" i="64"/>
  <c r="M15" i="64"/>
  <c r="M10" i="64"/>
  <c r="M6" i="64"/>
  <c r="M20" i="64" l="1"/>
  <c r="M49" i="64"/>
  <c r="M53" i="64" s="1"/>
  <c r="M55" i="64" s="1"/>
  <c r="G17" i="55" l="1"/>
  <c r="G50" i="55" l="1"/>
  <c r="O19" i="57"/>
  <c r="L11" i="62" l="1"/>
  <c r="N36" i="64" l="1"/>
  <c r="L48" i="64" l="1"/>
  <c r="L54" i="64" s="1"/>
  <c r="L43" i="64"/>
  <c r="L42" i="64"/>
  <c r="L41" i="64"/>
  <c r="L40" i="64"/>
  <c r="L36" i="64"/>
  <c r="L32" i="64"/>
  <c r="L28" i="64"/>
  <c r="L24" i="64"/>
  <c r="L19" i="64"/>
  <c r="L52" i="64" s="1"/>
  <c r="L18" i="64"/>
  <c r="L17" i="64"/>
  <c r="L16" i="64"/>
  <c r="L15" i="64"/>
  <c r="L10" i="64"/>
  <c r="L6" i="64"/>
  <c r="L51" i="64" l="1"/>
  <c r="L49" i="64"/>
  <c r="L44" i="64"/>
  <c r="L20" i="64"/>
  <c r="L50" i="64"/>
  <c r="L53" i="64" l="1"/>
  <c r="L55" i="64" s="1"/>
  <c r="N6" i="64" l="1"/>
  <c r="N10" i="64"/>
  <c r="N16" i="64"/>
  <c r="N17" i="64"/>
  <c r="N18" i="64"/>
  <c r="N19" i="64"/>
  <c r="N24" i="64"/>
  <c r="N28" i="64"/>
  <c r="N32" i="64"/>
  <c r="N41" i="64"/>
  <c r="N42" i="64"/>
  <c r="N43" i="64"/>
  <c r="N48" i="64"/>
  <c r="N54" i="64" s="1"/>
  <c r="N50" i="64" l="1"/>
  <c r="N52" i="64"/>
  <c r="N51" i="64"/>
  <c r="N49" i="64"/>
  <c r="N44" i="64"/>
  <c r="N20" i="64"/>
  <c r="N53" i="64" l="1"/>
  <c r="N55" i="64" s="1"/>
  <c r="G20" i="55" l="1"/>
  <c r="G53" i="55" s="1"/>
  <c r="G54" i="55" s="1"/>
  <c r="G56" i="55" s="1"/>
  <c r="G21" i="55" l="1"/>
  <c r="K48" i="64"/>
  <c r="M11" i="62" l="1"/>
  <c r="N11" i="62"/>
  <c r="J11" i="62"/>
  <c r="K11" i="62"/>
  <c r="I11" i="62"/>
  <c r="J10" i="62"/>
  <c r="I16" i="55" l="1"/>
  <c r="J16" i="55"/>
  <c r="K16" i="55"/>
  <c r="L16" i="55"/>
  <c r="M16" i="55"/>
  <c r="N16" i="55"/>
  <c r="O16" i="55"/>
  <c r="P16" i="55"/>
  <c r="Q16" i="55"/>
  <c r="R16" i="55"/>
  <c r="S16" i="55" l="1"/>
  <c r="K54" i="64"/>
  <c r="K43" i="64" l="1"/>
  <c r="K42" i="64"/>
  <c r="K41" i="64"/>
  <c r="K40" i="64"/>
  <c r="K44" i="64" l="1"/>
  <c r="K36" i="64"/>
  <c r="K32" i="64"/>
  <c r="K28" i="64" l="1"/>
  <c r="K24" i="64" l="1"/>
  <c r="K19" i="64" l="1"/>
  <c r="K52" i="64" s="1"/>
  <c r="K18" i="64"/>
  <c r="K17" i="64"/>
  <c r="K50" i="64" s="1"/>
  <c r="K16" i="64"/>
  <c r="K15" i="64"/>
  <c r="K10" i="64"/>
  <c r="K6" i="64"/>
  <c r="K49" i="64" s="1"/>
  <c r="K20" i="64" l="1"/>
  <c r="K51" i="64"/>
  <c r="K53" i="64" l="1"/>
  <c r="K55" i="64" l="1"/>
  <c r="J41" i="64" l="1"/>
  <c r="J48" i="64"/>
  <c r="J43" i="64"/>
  <c r="J42" i="64"/>
  <c r="J40" i="64"/>
  <c r="J36" i="64"/>
  <c r="J32" i="64"/>
  <c r="J28" i="64"/>
  <c r="J24" i="64"/>
  <c r="J19" i="64"/>
  <c r="J18" i="64"/>
  <c r="J17" i="64"/>
  <c r="J16" i="64"/>
  <c r="J15" i="64"/>
  <c r="J10" i="64"/>
  <c r="J6" i="64"/>
  <c r="J51" i="64" l="1"/>
  <c r="J52" i="64"/>
  <c r="J49" i="64"/>
  <c r="J54" i="64"/>
  <c r="J50" i="64"/>
  <c r="J44" i="64"/>
  <c r="J53" i="64" l="1"/>
  <c r="J55" i="64" l="1"/>
  <c r="I19" i="57" l="1"/>
  <c r="J19" i="57"/>
  <c r="K19" i="57"/>
  <c r="L19" i="57"/>
  <c r="M19" i="57"/>
  <c r="N19" i="57"/>
  <c r="E40" i="53" l="1"/>
  <c r="E39" i="53"/>
  <c r="E41" i="53" s="1"/>
  <c r="E20" i="53" l="1"/>
  <c r="F20" i="53"/>
  <c r="F39" i="53" l="1"/>
  <c r="F31" i="53"/>
  <c r="E19" i="53"/>
  <c r="E43" i="53" l="1"/>
  <c r="F41" i="53"/>
  <c r="H11" i="62" l="1"/>
  <c r="G11" i="62"/>
  <c r="F11" i="62"/>
  <c r="O10" i="62"/>
  <c r="L10" i="62"/>
  <c r="K10" i="62"/>
  <c r="F10" i="62"/>
  <c r="N10" i="62"/>
  <c r="I10" i="62"/>
  <c r="G10" i="62"/>
  <c r="O18" i="57" l="1"/>
  <c r="M10" i="62"/>
  <c r="H10" i="62"/>
  <c r="Q44" i="55" l="1"/>
  <c r="P44" i="55"/>
  <c r="O44" i="55"/>
  <c r="N44" i="55"/>
  <c r="M44" i="55"/>
  <c r="L44" i="55"/>
  <c r="K44" i="55"/>
  <c r="J44" i="55"/>
  <c r="I44" i="55"/>
  <c r="H44" i="55"/>
  <c r="R43" i="55"/>
  <c r="Q43" i="55"/>
  <c r="P43" i="55"/>
  <c r="O43" i="55"/>
  <c r="N43" i="55"/>
  <c r="M43" i="55"/>
  <c r="L43" i="55"/>
  <c r="K43" i="55"/>
  <c r="J43" i="55"/>
  <c r="I43" i="55"/>
  <c r="H43" i="55"/>
  <c r="Q42" i="55"/>
  <c r="P42" i="55"/>
  <c r="O42" i="55"/>
  <c r="M42" i="55"/>
  <c r="L42" i="55"/>
  <c r="K42" i="55"/>
  <c r="I42" i="55"/>
  <c r="H42" i="55"/>
  <c r="S43" i="55" l="1"/>
  <c r="S44" i="55"/>
  <c r="K45" i="55"/>
  <c r="O45" i="55"/>
  <c r="J45" i="55"/>
  <c r="N45" i="55"/>
  <c r="R45" i="55"/>
  <c r="N42" i="55"/>
  <c r="R42" i="55"/>
  <c r="L45" i="55"/>
  <c r="P45" i="55"/>
  <c r="J42" i="55"/>
  <c r="I45" i="55"/>
  <c r="M45" i="55"/>
  <c r="Q45" i="55"/>
  <c r="S45" i="55" l="1"/>
  <c r="S42" i="55"/>
  <c r="F32" i="53"/>
  <c r="G45" i="46" l="1"/>
  <c r="G27" i="46" s="1"/>
  <c r="F45" i="46"/>
  <c r="F27" i="46" s="1"/>
  <c r="D45" i="46"/>
  <c r="D27" i="46" s="1"/>
  <c r="E45" i="46"/>
  <c r="E27" i="46" s="1"/>
  <c r="H48" i="64" l="1"/>
  <c r="H54" i="64" s="1"/>
  <c r="H43" i="64"/>
  <c r="H42" i="64"/>
  <c r="H41" i="64"/>
  <c r="H40" i="64"/>
  <c r="H36" i="64"/>
  <c r="H32" i="64"/>
  <c r="H28" i="64"/>
  <c r="H24" i="64"/>
  <c r="H19" i="64"/>
  <c r="H52" i="64" s="1"/>
  <c r="H18" i="64"/>
  <c r="H17" i="64"/>
  <c r="H50" i="64" s="1"/>
  <c r="H16" i="64"/>
  <c r="H15" i="64"/>
  <c r="H10" i="64"/>
  <c r="H6" i="64"/>
  <c r="H20" i="64" l="1"/>
  <c r="H44" i="64"/>
  <c r="H51" i="64"/>
  <c r="H49" i="64"/>
  <c r="H53" i="64" s="1"/>
  <c r="H55" i="64" s="1"/>
  <c r="H18" i="55"/>
  <c r="I18" i="55"/>
  <c r="K18" i="55"/>
  <c r="L18" i="55"/>
  <c r="M18" i="55"/>
  <c r="N18" i="55"/>
  <c r="O18" i="55"/>
  <c r="P18" i="55"/>
  <c r="Q18" i="55"/>
  <c r="R18" i="55"/>
  <c r="H20" i="55"/>
  <c r="I20" i="55"/>
  <c r="J20" i="55"/>
  <c r="K20" i="55"/>
  <c r="L20" i="55"/>
  <c r="M20" i="55"/>
  <c r="N20" i="55"/>
  <c r="O20" i="55"/>
  <c r="P20" i="55"/>
  <c r="Q20" i="55"/>
  <c r="R20" i="55"/>
  <c r="S20" i="55" l="1"/>
  <c r="S18" i="55"/>
  <c r="G48" i="64"/>
  <c r="G54" i="64" s="1"/>
  <c r="G43" i="64"/>
  <c r="G42" i="64"/>
  <c r="G41" i="64"/>
  <c r="G40" i="64"/>
  <c r="G36" i="64"/>
  <c r="G32" i="64"/>
  <c r="G28" i="64"/>
  <c r="G24" i="64"/>
  <c r="G19" i="64"/>
  <c r="G52" i="64" s="1"/>
  <c r="G18" i="64"/>
  <c r="G17" i="64"/>
  <c r="G50" i="64" s="1"/>
  <c r="G16" i="64"/>
  <c r="G15" i="64"/>
  <c r="G10" i="64"/>
  <c r="G6" i="64"/>
  <c r="G44" i="64" l="1"/>
  <c r="G51" i="64"/>
  <c r="G20" i="64"/>
  <c r="G49" i="64"/>
  <c r="G53" i="64" s="1"/>
  <c r="G55" i="64" s="1"/>
  <c r="E18" i="53"/>
  <c r="R49" i="55"/>
  <c r="Q49" i="55"/>
  <c r="P49" i="55"/>
  <c r="O49" i="55"/>
  <c r="N49" i="55"/>
  <c r="M49" i="55"/>
  <c r="L49" i="55"/>
  <c r="K49" i="55"/>
  <c r="J49" i="55"/>
  <c r="I49" i="55"/>
  <c r="H49" i="55"/>
  <c r="S49" i="55" l="1"/>
  <c r="F48" i="64"/>
  <c r="F54" i="64" s="1"/>
  <c r="F43" i="64"/>
  <c r="F42" i="64"/>
  <c r="F41" i="64"/>
  <c r="F40" i="64"/>
  <c r="F36" i="64"/>
  <c r="F32" i="64"/>
  <c r="F28" i="64"/>
  <c r="F24" i="64"/>
  <c r="F19" i="64"/>
  <c r="F18" i="64"/>
  <c r="F17" i="64"/>
  <c r="F50" i="64" s="1"/>
  <c r="F16" i="64"/>
  <c r="F44" i="64" l="1"/>
  <c r="F51" i="64"/>
  <c r="F52" i="64"/>
  <c r="F49" i="64"/>
  <c r="F20" i="64"/>
  <c r="L55" i="55"/>
  <c r="I55" i="55"/>
  <c r="H55" i="55"/>
  <c r="R55" i="55"/>
  <c r="Q55" i="55"/>
  <c r="P55" i="55"/>
  <c r="O55" i="55"/>
  <c r="N55" i="55"/>
  <c r="M55" i="55"/>
  <c r="K55" i="55"/>
  <c r="J55" i="55"/>
  <c r="S55" i="55" l="1"/>
  <c r="F53" i="64"/>
  <c r="F55" i="64" s="1"/>
  <c r="H52" i="55"/>
  <c r="H51" i="55"/>
  <c r="H53" i="55"/>
  <c r="R7" i="55"/>
  <c r="R17" i="55" s="1"/>
  <c r="Q7" i="55"/>
  <c r="P7" i="55"/>
  <c r="O7" i="55"/>
  <c r="N7" i="55"/>
  <c r="M7" i="55"/>
  <c r="L7" i="55"/>
  <c r="K7" i="55"/>
  <c r="J7" i="55"/>
  <c r="I7" i="55"/>
  <c r="H7" i="55"/>
  <c r="S7" i="55" l="1"/>
  <c r="L17" i="55"/>
  <c r="L21" i="55" s="1"/>
  <c r="N17" i="55"/>
  <c r="N21" i="55" s="1"/>
  <c r="H17" i="55"/>
  <c r="J17" i="55"/>
  <c r="J21" i="55" s="1"/>
  <c r="K17" i="55"/>
  <c r="K21" i="55" s="1"/>
  <c r="M17" i="55"/>
  <c r="M21" i="55" s="1"/>
  <c r="O17" i="55"/>
  <c r="O21" i="55" s="1"/>
  <c r="I17" i="55"/>
  <c r="I50" i="55" s="1"/>
  <c r="Q17" i="55"/>
  <c r="Q21" i="55" s="1"/>
  <c r="P17" i="55"/>
  <c r="P21" i="55" s="1"/>
  <c r="R21" i="55"/>
  <c r="I52" i="55"/>
  <c r="I51" i="55"/>
  <c r="I53" i="55"/>
  <c r="F18" i="53"/>
  <c r="F40" i="53"/>
  <c r="S17" i="55" l="1"/>
  <c r="H21" i="55"/>
  <c r="H50" i="55"/>
  <c r="H54" i="55" s="1"/>
  <c r="H56" i="55" s="1"/>
  <c r="I21" i="55"/>
  <c r="G20" i="53"/>
  <c r="E42" i="53"/>
  <c r="F42" i="53"/>
  <c r="I54" i="55"/>
  <c r="I56" i="55" s="1"/>
  <c r="J52" i="55"/>
  <c r="J51" i="55"/>
  <c r="J53" i="55"/>
  <c r="J50" i="55"/>
  <c r="S21" i="55" l="1"/>
  <c r="F44" i="53"/>
  <c r="E44" i="53"/>
  <c r="F43" i="53"/>
  <c r="J54" i="55"/>
  <c r="J56" i="55" s="1"/>
  <c r="K50" i="55"/>
  <c r="K52" i="55"/>
  <c r="K53" i="55"/>
  <c r="K51" i="55"/>
  <c r="K54" i="55" l="1"/>
  <c r="K56" i="55" s="1"/>
  <c r="L51" i="55"/>
  <c r="L52" i="55"/>
  <c r="L50" i="55"/>
  <c r="L53" i="55"/>
  <c r="L54" i="55" l="1"/>
  <c r="L56" i="55" s="1"/>
  <c r="M53" i="55"/>
  <c r="M51" i="55"/>
  <c r="M50" i="55"/>
  <c r="M52" i="55"/>
  <c r="M54" i="55" l="1"/>
  <c r="M56" i="55" s="1"/>
  <c r="N52" i="55"/>
  <c r="N53" i="55"/>
  <c r="N50" i="55"/>
  <c r="N51" i="55"/>
  <c r="N54" i="55" l="1"/>
  <c r="N56" i="55" s="1"/>
  <c r="O53" i="55"/>
  <c r="O51" i="55"/>
  <c r="O52" i="55"/>
  <c r="O50" i="55"/>
  <c r="O54" i="55" l="1"/>
  <c r="O56" i="55" s="1"/>
  <c r="P52" i="55"/>
  <c r="P53" i="55"/>
  <c r="P50" i="55"/>
  <c r="P51" i="55"/>
  <c r="P54" i="55" l="1"/>
  <c r="P56" i="55" s="1"/>
  <c r="Q51" i="55"/>
  <c r="R51" i="55"/>
  <c r="Q50" i="55"/>
  <c r="R52" i="55"/>
  <c r="Q52" i="55"/>
  <c r="R53" i="55"/>
  <c r="Q53" i="55"/>
  <c r="S51" i="55" l="1"/>
  <c r="S53" i="55"/>
  <c r="S52" i="55"/>
  <c r="Q54" i="55"/>
  <c r="Q56" i="55" s="1"/>
  <c r="R50" i="55"/>
  <c r="R54" i="55" l="1"/>
  <c r="S50" i="55"/>
  <c r="R56" i="55" l="1"/>
  <c r="S56" i="55" s="1"/>
  <c r="S54" i="55"/>
</calcChain>
</file>

<file path=xl/sharedStrings.xml><?xml version="1.0" encoding="utf-8"?>
<sst xmlns="http://schemas.openxmlformats.org/spreadsheetml/2006/main" count="1669" uniqueCount="683">
  <si>
    <t>横浜市一部</t>
    <rPh sb="0" eb="3">
      <t>ヨコハマシ</t>
    </rPh>
    <rPh sb="3" eb="5">
      <t>イチブ</t>
    </rPh>
    <phoneticPr fontId="1"/>
  </si>
  <si>
    <t>川崎市一部</t>
    <rPh sb="0" eb="3">
      <t>カワサキシ</t>
    </rPh>
    <rPh sb="3" eb="5">
      <t>イチブ</t>
    </rPh>
    <phoneticPr fontId="1"/>
  </si>
  <si>
    <t>市条例指定地域</t>
    <rPh sb="0" eb="1">
      <t>シ</t>
    </rPh>
    <rPh sb="1" eb="3">
      <t>ジョウレイ</t>
    </rPh>
    <rPh sb="3" eb="5">
      <t>シテイ</t>
    </rPh>
    <rPh sb="5" eb="7">
      <t>チイキ</t>
    </rPh>
    <phoneticPr fontId="1"/>
  </si>
  <si>
    <t>平塚市全域</t>
    <rPh sb="0" eb="3">
      <t>ヒラツカシ</t>
    </rPh>
    <rPh sb="3" eb="5">
      <t>ゼンイキ</t>
    </rPh>
    <phoneticPr fontId="1"/>
  </si>
  <si>
    <t>茅ヶ崎市全域</t>
    <rPh sb="0" eb="4">
      <t>チガサキシ</t>
    </rPh>
    <rPh sb="4" eb="6">
      <t>ゼンイキ</t>
    </rPh>
    <phoneticPr fontId="1"/>
  </si>
  <si>
    <t>厚木市一部</t>
    <rPh sb="0" eb="2">
      <t>アツギ</t>
    </rPh>
    <rPh sb="2" eb="3">
      <t>シ</t>
    </rPh>
    <rPh sb="3" eb="5">
      <t>イチブ</t>
    </rPh>
    <phoneticPr fontId="1"/>
  </si>
  <si>
    <t>海老名市全域</t>
    <rPh sb="0" eb="4">
      <t>エビナシ</t>
    </rPh>
    <rPh sb="4" eb="6">
      <t>ゼンイキ</t>
    </rPh>
    <phoneticPr fontId="1"/>
  </si>
  <si>
    <t>寒川町全域</t>
    <rPh sb="0" eb="3">
      <t>サムカワマチ</t>
    </rPh>
    <rPh sb="3" eb="5">
      <t>ゼンイキ</t>
    </rPh>
    <phoneticPr fontId="1"/>
  </si>
  <si>
    <t>鎌倉市全域</t>
    <rPh sb="0" eb="3">
      <t>カマクラシ</t>
    </rPh>
    <rPh sb="3" eb="5">
      <t>ゼンイキ</t>
    </rPh>
    <phoneticPr fontId="1"/>
  </si>
  <si>
    <t>藤沢市全域</t>
    <rPh sb="0" eb="3">
      <t>フジサワシ</t>
    </rPh>
    <rPh sb="3" eb="5">
      <t>ゼンイキ</t>
    </rPh>
    <phoneticPr fontId="1"/>
  </si>
  <si>
    <t>事業所数</t>
    <rPh sb="0" eb="3">
      <t>ジギョウショ</t>
    </rPh>
    <rPh sb="3" eb="4">
      <t>スウ</t>
    </rPh>
    <phoneticPr fontId="1"/>
  </si>
  <si>
    <t>井戸数</t>
    <rPh sb="0" eb="2">
      <t>イド</t>
    </rPh>
    <rPh sb="2" eb="3">
      <t>スウ</t>
    </rPh>
    <phoneticPr fontId="1"/>
  </si>
  <si>
    <t>年間採取量</t>
    <rPh sb="0" eb="2">
      <t>ネンカン</t>
    </rPh>
    <rPh sb="2" eb="4">
      <t>サイシュ</t>
    </rPh>
    <rPh sb="4" eb="5">
      <t>リョウ</t>
    </rPh>
    <phoneticPr fontId="1"/>
  </si>
  <si>
    <t>指定地域の面積</t>
    <rPh sb="0" eb="2">
      <t>シテイ</t>
    </rPh>
    <rPh sb="2" eb="4">
      <t>チイキ</t>
    </rPh>
    <rPh sb="5" eb="7">
      <t>メンセキ</t>
    </rPh>
    <phoneticPr fontId="1"/>
  </si>
  <si>
    <t>測量延長</t>
    <rPh sb="0" eb="2">
      <t>ソクリョウ</t>
    </rPh>
    <rPh sb="2" eb="4">
      <t>エンチョウ</t>
    </rPh>
    <phoneticPr fontId="1"/>
  </si>
  <si>
    <t>調査面積</t>
    <rPh sb="0" eb="2">
      <t>チョウサ</t>
    </rPh>
    <rPh sb="2" eb="4">
      <t>メンセキ</t>
    </rPh>
    <phoneticPr fontId="1"/>
  </si>
  <si>
    <t>小　　　計</t>
    <rPh sb="0" eb="1">
      <t>ショウ</t>
    </rPh>
    <rPh sb="4" eb="5">
      <t>ケイ</t>
    </rPh>
    <phoneticPr fontId="1"/>
  </si>
  <si>
    <t>小　　　　計</t>
    <rPh sb="0" eb="1">
      <t>ショウ</t>
    </rPh>
    <rPh sb="5" eb="6">
      <t>ケイ</t>
    </rPh>
    <phoneticPr fontId="1"/>
  </si>
  <si>
    <t>県　条　例　指　定　地　域</t>
    <rPh sb="0" eb="1">
      <t>ケン</t>
    </rPh>
    <rPh sb="2" eb="3">
      <t>ジョウ</t>
    </rPh>
    <rPh sb="4" eb="5">
      <t>レイ</t>
    </rPh>
    <rPh sb="6" eb="7">
      <t>ユビ</t>
    </rPh>
    <rPh sb="8" eb="9">
      <t>サダム</t>
    </rPh>
    <rPh sb="10" eb="11">
      <t>チ</t>
    </rPh>
    <rPh sb="12" eb="13">
      <t>イキ</t>
    </rPh>
    <phoneticPr fontId="1"/>
  </si>
  <si>
    <t>小　　　　　計</t>
    <rPh sb="0" eb="1">
      <t>ショウ</t>
    </rPh>
    <rPh sb="6" eb="7">
      <t>ケイ</t>
    </rPh>
    <phoneticPr fontId="1"/>
  </si>
  <si>
    <t>京　浜　地　域</t>
    <rPh sb="0" eb="1">
      <t>キョウ</t>
    </rPh>
    <rPh sb="2" eb="3">
      <t>ハマ</t>
    </rPh>
    <rPh sb="4" eb="5">
      <t>チ</t>
    </rPh>
    <rPh sb="6" eb="7">
      <t>イキ</t>
    </rPh>
    <phoneticPr fontId="1"/>
  </si>
  <si>
    <t>県　央　・　湘　南　地　域</t>
    <rPh sb="0" eb="1">
      <t>ケン</t>
    </rPh>
    <rPh sb="2" eb="3">
      <t>ヒサシ</t>
    </rPh>
    <rPh sb="6" eb="7">
      <t>ショウ</t>
    </rPh>
    <rPh sb="8" eb="9">
      <t>ミナミ</t>
    </rPh>
    <rPh sb="10" eb="11">
      <t>チ</t>
    </rPh>
    <rPh sb="12" eb="13">
      <t>イキ</t>
    </rPh>
    <phoneticPr fontId="1"/>
  </si>
  <si>
    <t>総　　　　　　　　　　計</t>
    <rPh sb="0" eb="1">
      <t>ソウ</t>
    </rPh>
    <rPh sb="11" eb="12">
      <t>ケイ</t>
    </rPh>
    <phoneticPr fontId="1"/>
  </si>
  <si>
    <t>区　　　　　　　　　　分</t>
    <rPh sb="0" eb="1">
      <t>ク</t>
    </rPh>
    <rPh sb="11" eb="12">
      <t>ブン</t>
    </rPh>
    <phoneticPr fontId="1"/>
  </si>
  <si>
    <t>地　下　水　採　取　量　調　査</t>
    <rPh sb="0" eb="1">
      <t>チ</t>
    </rPh>
    <rPh sb="2" eb="3">
      <t>シタ</t>
    </rPh>
    <rPh sb="4" eb="5">
      <t>ミズ</t>
    </rPh>
    <rPh sb="6" eb="7">
      <t>サイ</t>
    </rPh>
    <rPh sb="8" eb="9">
      <t>トリ</t>
    </rPh>
    <rPh sb="10" eb="11">
      <t>リョウ</t>
    </rPh>
    <rPh sb="12" eb="13">
      <t>チョウ</t>
    </rPh>
    <rPh sb="14" eb="15">
      <t>サ</t>
    </rPh>
    <phoneticPr fontId="1"/>
  </si>
  <si>
    <t>全用途</t>
    <rPh sb="0" eb="1">
      <t>ゼン</t>
    </rPh>
    <rPh sb="1" eb="3">
      <t>ヨウト</t>
    </rPh>
    <phoneticPr fontId="1"/>
  </si>
  <si>
    <t>合　　　計</t>
    <rPh sb="0" eb="1">
      <t>ゴウ</t>
    </rPh>
    <rPh sb="4" eb="5">
      <t>ケイ</t>
    </rPh>
    <phoneticPr fontId="1"/>
  </si>
  <si>
    <t>小計</t>
    <rPh sb="0" eb="2">
      <t>ショウケイ</t>
    </rPh>
    <phoneticPr fontId="1"/>
  </si>
  <si>
    <t>その他</t>
    <rPh sb="2" eb="3">
      <t>タ</t>
    </rPh>
    <phoneticPr fontId="1"/>
  </si>
  <si>
    <t>農業用</t>
    <rPh sb="0" eb="3">
      <t>ノウギョウヨウ</t>
    </rPh>
    <phoneticPr fontId="1"/>
  </si>
  <si>
    <t>水道用</t>
    <rPh sb="0" eb="3">
      <t>スイドウヨウ</t>
    </rPh>
    <phoneticPr fontId="1"/>
  </si>
  <si>
    <t>工業用</t>
    <rPh sb="0" eb="3">
      <t>コウギョウヨウ</t>
    </rPh>
    <phoneticPr fontId="1"/>
  </si>
  <si>
    <t>市 条 例 指 定 地 域</t>
    <rPh sb="0" eb="1">
      <t>シ</t>
    </rPh>
    <rPh sb="2" eb="3">
      <t>ジョウ</t>
    </rPh>
    <rPh sb="4" eb="5">
      <t>レイ</t>
    </rPh>
    <rPh sb="6" eb="7">
      <t>ユビ</t>
    </rPh>
    <rPh sb="8" eb="9">
      <t>サダム</t>
    </rPh>
    <rPh sb="10" eb="11">
      <t>チ</t>
    </rPh>
    <rPh sb="12" eb="13">
      <t>イキ</t>
    </rPh>
    <phoneticPr fontId="1"/>
  </si>
  <si>
    <t>年間</t>
    <rPh sb="0" eb="2">
      <t>ネンカン</t>
    </rPh>
    <phoneticPr fontId="1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</si>
  <si>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</si>
  <si>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</si>
  <si>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</si>
  <si>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</si>
  <si>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</si>
  <si>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</si>
  <si>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</si>
  <si>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</si>
  <si>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</si>
  <si>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</si>
  <si>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</si>
  <si>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1"/>
  </si>
  <si>
    <t>周辺地域</t>
    <rPh sb="0" eb="2">
      <t>シュウヘン</t>
    </rPh>
    <rPh sb="2" eb="4">
      <t>チイキ</t>
    </rPh>
    <phoneticPr fontId="1"/>
  </si>
  <si>
    <t>指定地域</t>
    <rPh sb="0" eb="2">
      <t>シテイ</t>
    </rPh>
    <rPh sb="2" eb="4">
      <t>チイキ</t>
    </rPh>
    <phoneticPr fontId="1"/>
  </si>
  <si>
    <t>県　　条　　例</t>
    <rPh sb="0" eb="1">
      <t>ケン</t>
    </rPh>
    <rPh sb="3" eb="4">
      <t>ジョウ</t>
    </rPh>
    <rPh sb="6" eb="7">
      <t>レイ</t>
    </rPh>
    <phoneticPr fontId="1"/>
  </si>
  <si>
    <t>市条例</t>
    <rPh sb="0" eb="1">
      <t>シ</t>
    </rPh>
    <rPh sb="1" eb="3">
      <t>ジョウレイ</t>
    </rPh>
    <phoneticPr fontId="1"/>
  </si>
  <si>
    <t>工業用水法</t>
    <rPh sb="0" eb="2">
      <t>コウギョウ</t>
    </rPh>
    <rPh sb="2" eb="4">
      <t>ヨウスイ</t>
    </rPh>
    <rPh sb="4" eb="5">
      <t>ホウ</t>
    </rPh>
    <phoneticPr fontId="1"/>
  </si>
  <si>
    <t>県条例</t>
    <rPh sb="0" eb="1">
      <t>ケン</t>
    </rPh>
    <rPh sb="1" eb="3">
      <t>ジョウレイ</t>
    </rPh>
    <phoneticPr fontId="1"/>
  </si>
  <si>
    <t>合計</t>
    <rPh sb="0" eb="2">
      <t>ゴウケイ</t>
    </rPh>
    <phoneticPr fontId="1"/>
  </si>
  <si>
    <t>藤沢市</t>
    <rPh sb="0" eb="3">
      <t>フジサワシ</t>
    </rPh>
    <phoneticPr fontId="1"/>
  </si>
  <si>
    <t>鎌倉市</t>
    <rPh sb="0" eb="3">
      <t>カマクラシ</t>
    </rPh>
    <phoneticPr fontId="1"/>
  </si>
  <si>
    <t>寒川町</t>
    <rPh sb="0" eb="3">
      <t>サムカワマチ</t>
    </rPh>
    <phoneticPr fontId="1"/>
  </si>
  <si>
    <t>海老名市</t>
    <rPh sb="0" eb="4">
      <t>エビナシ</t>
    </rPh>
    <phoneticPr fontId="1"/>
  </si>
  <si>
    <t>厚　　木　　市</t>
    <rPh sb="0" eb="1">
      <t>アツシ</t>
    </rPh>
    <rPh sb="3" eb="4">
      <t>キ</t>
    </rPh>
    <rPh sb="6" eb="7">
      <t>シ</t>
    </rPh>
    <phoneticPr fontId="1"/>
  </si>
  <si>
    <t>茅ヶ崎市</t>
    <rPh sb="0" eb="4">
      <t>チガサキシ</t>
    </rPh>
    <phoneticPr fontId="1"/>
  </si>
  <si>
    <t>平塚市</t>
    <rPh sb="0" eb="3">
      <t>ヒラツカシ</t>
    </rPh>
    <phoneticPr fontId="1"/>
  </si>
  <si>
    <t>川　　崎　　市</t>
    <rPh sb="0" eb="1">
      <t>カワ</t>
    </rPh>
    <rPh sb="3" eb="4">
      <t>ザキ</t>
    </rPh>
    <rPh sb="6" eb="7">
      <t>シ</t>
    </rPh>
    <phoneticPr fontId="1"/>
  </si>
  <si>
    <t>横　　浜　　市</t>
    <rPh sb="0" eb="1">
      <t>ヨコ</t>
    </rPh>
    <rPh sb="3" eb="4">
      <t>ハマ</t>
    </rPh>
    <rPh sb="6" eb="7">
      <t>シ</t>
    </rPh>
    <phoneticPr fontId="1"/>
  </si>
  <si>
    <t>区分</t>
    <rPh sb="0" eb="2">
      <t>クブン</t>
    </rPh>
    <phoneticPr fontId="1"/>
  </si>
  <si>
    <t>藤沢</t>
    <rPh sb="0" eb="2">
      <t>フジサワ</t>
    </rPh>
    <phoneticPr fontId="1"/>
  </si>
  <si>
    <t>江の島</t>
    <rPh sb="0" eb="1">
      <t>エ</t>
    </rPh>
    <rPh sb="2" eb="3">
      <t>シマ</t>
    </rPh>
    <phoneticPr fontId="1"/>
  </si>
  <si>
    <t>藤　沢　市</t>
    <rPh sb="0" eb="1">
      <t>フジ</t>
    </rPh>
    <rPh sb="2" eb="3">
      <t>サワ</t>
    </rPh>
    <rPh sb="4" eb="5">
      <t>シ</t>
    </rPh>
    <phoneticPr fontId="1"/>
  </si>
  <si>
    <t>№7</t>
    <phoneticPr fontId="1"/>
  </si>
  <si>
    <t>大船</t>
    <rPh sb="0" eb="2">
      <t>オオフナ</t>
    </rPh>
    <phoneticPr fontId="1"/>
  </si>
  <si>
    <t>鎌　倉　市</t>
    <rPh sb="0" eb="1">
      <t>カマ</t>
    </rPh>
    <rPh sb="2" eb="3">
      <t>クラ</t>
    </rPh>
    <rPh sb="4" eb="5">
      <t>シ</t>
    </rPh>
    <phoneticPr fontId="1"/>
  </si>
  <si>
    <t>№下9　S48～</t>
    <rPh sb="1" eb="2">
      <t>シモ</t>
    </rPh>
    <phoneticPr fontId="1"/>
  </si>
  <si>
    <t>№下3　H23</t>
    <rPh sb="1" eb="2">
      <t>シモ</t>
    </rPh>
    <phoneticPr fontId="1"/>
  </si>
  <si>
    <t>一之宮</t>
    <rPh sb="0" eb="3">
      <t>イチノミヤ</t>
    </rPh>
    <phoneticPr fontId="1"/>
  </si>
  <si>
    <t>倉見</t>
    <rPh sb="0" eb="2">
      <t>クラミ</t>
    </rPh>
    <phoneticPr fontId="1"/>
  </si>
  <si>
    <t>寒　川　町</t>
    <rPh sb="0" eb="1">
      <t>カン</t>
    </rPh>
    <rPh sb="2" eb="3">
      <t>カワ</t>
    </rPh>
    <rPh sb="4" eb="5">
      <t>マチ</t>
    </rPh>
    <phoneticPr fontId="1"/>
  </si>
  <si>
    <t>№8</t>
    <phoneticPr fontId="1"/>
  </si>
  <si>
    <t>№6</t>
    <phoneticPr fontId="1"/>
  </si>
  <si>
    <t>№21</t>
    <phoneticPr fontId="1"/>
  </si>
  <si>
    <t>社家</t>
    <rPh sb="0" eb="2">
      <t>シャケ</t>
    </rPh>
    <phoneticPr fontId="1"/>
  </si>
  <si>
    <t>海 老 名 市</t>
    <rPh sb="0" eb="1">
      <t>ウミ</t>
    </rPh>
    <rPh sb="2" eb="3">
      <t>ロウ</t>
    </rPh>
    <rPh sb="4" eb="5">
      <t>ナ</t>
    </rPh>
    <rPh sb="6" eb="7">
      <t>シ</t>
    </rPh>
    <phoneticPr fontId="1"/>
  </si>
  <si>
    <t>№29</t>
    <phoneticPr fontId="1"/>
  </si>
  <si>
    <t>№5</t>
    <phoneticPr fontId="1"/>
  </si>
  <si>
    <t>酒井</t>
    <rPh sb="0" eb="2">
      <t>サカイ</t>
    </rPh>
    <phoneticPr fontId="1"/>
  </si>
  <si>
    <t>旭町1丁目</t>
    <rPh sb="0" eb="2">
      <t>アサヒチョウ</t>
    </rPh>
    <rPh sb="3" eb="5">
      <t>チョウメ</t>
    </rPh>
    <phoneticPr fontId="1"/>
  </si>
  <si>
    <t>厚　木　市</t>
    <rPh sb="0" eb="1">
      <t>アツシ</t>
    </rPh>
    <rPh sb="2" eb="3">
      <t>キ</t>
    </rPh>
    <rPh sb="4" eb="5">
      <t>シ</t>
    </rPh>
    <phoneticPr fontId="1"/>
  </si>
  <si>
    <t>№20</t>
    <phoneticPr fontId="1"/>
  </si>
  <si>
    <t>№2</t>
    <phoneticPr fontId="1"/>
  </si>
  <si>
    <t>№30</t>
    <phoneticPr fontId="1"/>
  </si>
  <si>
    <t>堤</t>
    <rPh sb="0" eb="1">
      <t>ツツミ</t>
    </rPh>
    <phoneticPr fontId="1"/>
  </si>
  <si>
    <t>茅 ヶ 崎 市</t>
    <rPh sb="0" eb="1">
      <t>チガヤ</t>
    </rPh>
    <rPh sb="4" eb="5">
      <t>ザキ</t>
    </rPh>
    <rPh sb="6" eb="7">
      <t>シ</t>
    </rPh>
    <phoneticPr fontId="1"/>
  </si>
  <si>
    <t>№26</t>
    <phoneticPr fontId="1"/>
  </si>
  <si>
    <t>№15</t>
    <phoneticPr fontId="1"/>
  </si>
  <si>
    <t>岡崎</t>
    <rPh sb="0" eb="2">
      <t>オカザキ</t>
    </rPh>
    <phoneticPr fontId="1"/>
  </si>
  <si>
    <t>南金目</t>
    <rPh sb="0" eb="3">
      <t>ミナミカナメ</t>
    </rPh>
    <phoneticPr fontId="1"/>
  </si>
  <si>
    <t>平　塚　市</t>
    <rPh sb="0" eb="1">
      <t>ヒラ</t>
    </rPh>
    <rPh sb="2" eb="3">
      <t>ツカ</t>
    </rPh>
    <rPh sb="4" eb="5">
      <t>シ</t>
    </rPh>
    <phoneticPr fontId="1"/>
  </si>
  <si>
    <t>№432</t>
    <phoneticPr fontId="1"/>
  </si>
  <si>
    <t>№247B</t>
    <phoneticPr fontId="1"/>
  </si>
  <si>
    <t>№148B</t>
    <phoneticPr fontId="1"/>
  </si>
  <si>
    <t>川崎区浮島町</t>
    <rPh sb="0" eb="3">
      <t>カワサキク</t>
    </rPh>
    <rPh sb="3" eb="5">
      <t>ウキシマ</t>
    </rPh>
    <rPh sb="5" eb="6">
      <t>チョウ</t>
    </rPh>
    <phoneticPr fontId="1"/>
  </si>
  <si>
    <t>川　崎　市</t>
    <rPh sb="0" eb="1">
      <t>カワ</t>
    </rPh>
    <rPh sb="2" eb="3">
      <t>ザキ</t>
    </rPh>
    <rPh sb="4" eb="5">
      <t>シ</t>
    </rPh>
    <phoneticPr fontId="1"/>
  </si>
  <si>
    <t>№T-53</t>
    <phoneticPr fontId="1"/>
  </si>
  <si>
    <t>№M-17</t>
    <phoneticPr fontId="1"/>
  </si>
  <si>
    <t>港北区篠原町</t>
    <rPh sb="0" eb="3">
      <t>コウホクク</t>
    </rPh>
    <rPh sb="3" eb="6">
      <t>シノハラチョウ</t>
    </rPh>
    <phoneticPr fontId="1"/>
  </si>
  <si>
    <t>横　浜　市</t>
    <rPh sb="0" eb="1">
      <t>ヨコ</t>
    </rPh>
    <rPh sb="2" eb="3">
      <t>ハマ</t>
    </rPh>
    <rPh sb="4" eb="5">
      <t>シ</t>
    </rPh>
    <phoneticPr fontId="1"/>
  </si>
  <si>
    <t>区　分</t>
    <rPh sb="0" eb="1">
      <t>ク</t>
    </rPh>
    <rPh sb="2" eb="3">
      <t>ブン</t>
    </rPh>
    <phoneticPr fontId="1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</si>
  <si>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チョウ</t>
    </rPh>
    <phoneticPr fontId="1"/>
  </si>
  <si>
    <t>厚木市中町</t>
    <rPh sb="0" eb="2">
      <t>アツギ</t>
    </rPh>
    <rPh sb="2" eb="3">
      <t>シ</t>
    </rPh>
    <rPh sb="3" eb="5">
      <t>ナカマチ</t>
    </rPh>
    <phoneticPr fontId="1"/>
  </si>
  <si>
    <t>水 準 点 所 在 地</t>
    <rPh sb="0" eb="1">
      <t>ミズ</t>
    </rPh>
    <rPh sb="2" eb="3">
      <t>ジュン</t>
    </rPh>
    <rPh sb="4" eb="5">
      <t>テン</t>
    </rPh>
    <rPh sb="6" eb="7">
      <t>ショ</t>
    </rPh>
    <rPh sb="8" eb="9">
      <t>ザイ</t>
    </rPh>
    <rPh sb="10" eb="11">
      <t>チ</t>
    </rPh>
    <phoneticPr fontId="1"/>
  </si>
  <si>
    <t>注1　有効水準点とは、前年の調査結果との比較が可能な水準点をいう。</t>
    <rPh sb="0" eb="1">
      <t>チュウ</t>
    </rPh>
    <rPh sb="3" eb="5">
      <t>ユウコウ</t>
    </rPh>
    <rPh sb="5" eb="7">
      <t>スイジュン</t>
    </rPh>
    <rPh sb="7" eb="8">
      <t>テン</t>
    </rPh>
    <rPh sb="11" eb="13">
      <t>ゼンネン</t>
    </rPh>
    <rPh sb="14" eb="16">
      <t>チョウサ</t>
    </rPh>
    <rPh sb="16" eb="18">
      <t>ケッカ</t>
    </rPh>
    <rPh sb="20" eb="22">
      <t>ヒカク</t>
    </rPh>
    <rPh sb="23" eb="25">
      <t>カノウ</t>
    </rPh>
    <rPh sb="26" eb="29">
      <t>スイジュンテン</t>
    </rPh>
    <phoneticPr fontId="1"/>
  </si>
  <si>
    <t>総　　　　　計</t>
    <rPh sb="0" eb="1">
      <t>ソウ</t>
    </rPh>
    <rPh sb="6" eb="7">
      <t>ケイ</t>
    </rPh>
    <phoneticPr fontId="1"/>
  </si>
  <si>
    <t>欠測</t>
    <rPh sb="0" eb="1">
      <t>ケツ</t>
    </rPh>
    <rPh sb="1" eb="2">
      <t>ソク</t>
    </rPh>
    <phoneticPr fontId="1"/>
  </si>
  <si>
    <t>県条例対象地域</t>
    <rPh sb="0" eb="1">
      <t>ケン</t>
    </rPh>
    <rPh sb="1" eb="3">
      <t>ジョウレイ</t>
    </rPh>
    <rPh sb="3" eb="5">
      <t>タイショウ</t>
    </rPh>
    <rPh sb="5" eb="7">
      <t>チイキ</t>
    </rPh>
    <phoneticPr fontId="1"/>
  </si>
  <si>
    <t>市条例対象地域</t>
    <rPh sb="0" eb="1">
      <t>シ</t>
    </rPh>
    <rPh sb="1" eb="3">
      <t>ジョウレイ</t>
    </rPh>
    <rPh sb="3" eb="5">
      <t>タイショウ</t>
    </rPh>
    <rPh sb="5" eb="7">
      <t>チイキ</t>
    </rPh>
    <phoneticPr fontId="1"/>
  </si>
  <si>
    <t>1㎝未満</t>
    <rPh sb="2" eb="4">
      <t>ミマン</t>
    </rPh>
    <phoneticPr fontId="1"/>
  </si>
  <si>
    <t>計</t>
    <rPh sb="0" eb="1">
      <t>ケイ</t>
    </rPh>
    <phoneticPr fontId="1"/>
  </si>
  <si>
    <t>2㎝以上</t>
    <rPh sb="2" eb="4">
      <t>イジョウ</t>
    </rPh>
    <phoneticPr fontId="1"/>
  </si>
  <si>
    <t>隆　起　水　準　点　数</t>
    <rPh sb="0" eb="1">
      <t>タカシ</t>
    </rPh>
    <rPh sb="2" eb="3">
      <t>ハジメ</t>
    </rPh>
    <rPh sb="4" eb="5">
      <t>ミズ</t>
    </rPh>
    <rPh sb="6" eb="7">
      <t>ジュン</t>
    </rPh>
    <rPh sb="8" eb="9">
      <t>テン</t>
    </rPh>
    <rPh sb="10" eb="11">
      <t>スウ</t>
    </rPh>
    <phoneticPr fontId="1"/>
  </si>
  <si>
    <t>不動水準点数</t>
    <rPh sb="0" eb="2">
      <t>フドウ</t>
    </rPh>
    <rPh sb="2" eb="4">
      <t>スイジュン</t>
    </rPh>
    <rPh sb="4" eb="6">
      <t>テンスウ</t>
    </rPh>
    <phoneticPr fontId="1"/>
  </si>
  <si>
    <t>沈　　下　　水　　準　　点　　数</t>
    <rPh sb="0" eb="1">
      <t>チン</t>
    </rPh>
    <rPh sb="3" eb="4">
      <t>シタ</t>
    </rPh>
    <rPh sb="6" eb="7">
      <t>ミズ</t>
    </rPh>
    <rPh sb="9" eb="10">
      <t>ジュン</t>
    </rPh>
    <rPh sb="12" eb="13">
      <t>テン</t>
    </rPh>
    <rPh sb="15" eb="16">
      <t>スウ</t>
    </rPh>
    <phoneticPr fontId="1"/>
  </si>
  <si>
    <t>有効水準点数</t>
    <rPh sb="0" eb="2">
      <t>ユウコウ</t>
    </rPh>
    <rPh sb="2" eb="4">
      <t>スイジュン</t>
    </rPh>
    <rPh sb="4" eb="6">
      <t>テンスウ</t>
    </rPh>
    <phoneticPr fontId="1"/>
  </si>
  <si>
    <t>調査水準点数　　</t>
    <rPh sb="0" eb="2">
      <t>チョウサ</t>
    </rPh>
    <rPh sb="2" eb="4">
      <t>スイジュン</t>
    </rPh>
    <rPh sb="4" eb="6">
      <t>テンスウ</t>
    </rPh>
    <phoneticPr fontId="1"/>
  </si>
  <si>
    <t>区　　　分</t>
    <rPh sb="0" eb="1">
      <t>ク</t>
    </rPh>
    <rPh sb="4" eb="5">
      <t>ブン</t>
    </rPh>
    <phoneticPr fontId="1"/>
  </si>
  <si>
    <t>周　辺　地　域</t>
    <rPh sb="0" eb="1">
      <t>シュウ</t>
    </rPh>
    <rPh sb="2" eb="3">
      <t>ヘン</t>
    </rPh>
    <rPh sb="4" eb="5">
      <t>チ</t>
    </rPh>
    <rPh sb="6" eb="7">
      <t>イキ</t>
    </rPh>
    <phoneticPr fontId="1"/>
  </si>
  <si>
    <t>指　定　地　域</t>
    <rPh sb="0" eb="1">
      <t>ユビ</t>
    </rPh>
    <rPh sb="2" eb="3">
      <t>サダム</t>
    </rPh>
    <rPh sb="4" eb="5">
      <t>チ</t>
    </rPh>
    <rPh sb="6" eb="7">
      <t>イキ</t>
    </rPh>
    <phoneticPr fontId="1"/>
  </si>
  <si>
    <t>隆　起　面　積　（㎢）</t>
    <rPh sb="0" eb="1">
      <t>タカシ</t>
    </rPh>
    <rPh sb="2" eb="3">
      <t>ハジメ</t>
    </rPh>
    <rPh sb="4" eb="5">
      <t>メン</t>
    </rPh>
    <rPh sb="6" eb="7">
      <t>セキ</t>
    </rPh>
    <phoneticPr fontId="1"/>
  </si>
  <si>
    <t>沈　　下　　面　　積　　（㎢）</t>
    <rPh sb="0" eb="1">
      <t>チン</t>
    </rPh>
    <rPh sb="3" eb="4">
      <t>シタ</t>
    </rPh>
    <rPh sb="6" eb="7">
      <t>メン</t>
    </rPh>
    <rPh sb="9" eb="10">
      <t>セキ</t>
    </rPh>
    <phoneticPr fontId="1"/>
  </si>
  <si>
    <t>区　　　　　分</t>
    <rPh sb="0" eb="1">
      <t>ク</t>
    </rPh>
    <rPh sb="6" eb="7">
      <t>ブン</t>
    </rPh>
    <phoneticPr fontId="1"/>
  </si>
  <si>
    <t>最　大　沈　下　量　㎝</t>
    <rPh sb="0" eb="1">
      <t>サイ</t>
    </rPh>
    <rPh sb="2" eb="3">
      <t>ダイ</t>
    </rPh>
    <rPh sb="4" eb="5">
      <t>チン</t>
    </rPh>
    <rPh sb="6" eb="7">
      <t>シタ</t>
    </rPh>
    <rPh sb="8" eb="9">
      <t>リョウ</t>
    </rPh>
    <phoneticPr fontId="1"/>
  </si>
  <si>
    <t>1㎝以上沈下面積　　㎢</t>
    <rPh sb="2" eb="4">
      <t>イジョウ</t>
    </rPh>
    <rPh sb="4" eb="6">
      <t>チンカ</t>
    </rPh>
    <rPh sb="6" eb="8">
      <t>メンセキ</t>
    </rPh>
    <phoneticPr fontId="1"/>
  </si>
  <si>
    <t>川崎市</t>
    <rPh sb="0" eb="3">
      <t>カワサキシ</t>
    </rPh>
    <phoneticPr fontId="1"/>
  </si>
  <si>
    <t>横浜市</t>
    <rPh sb="0" eb="3">
      <t>ヨコハマシ</t>
    </rPh>
    <phoneticPr fontId="1"/>
  </si>
  <si>
    <t>川崎市川崎区水江町</t>
    <rPh sb="0" eb="3">
      <t>カワサキシ</t>
    </rPh>
    <rPh sb="3" eb="6">
      <t>カワサキク</t>
    </rPh>
    <rPh sb="6" eb="8">
      <t>ミズエ</t>
    </rPh>
    <rPh sb="8" eb="9">
      <t>チョウ</t>
    </rPh>
    <phoneticPr fontId="1"/>
  </si>
  <si>
    <t>川崎市川崎区東扇島</t>
    <rPh sb="0" eb="3">
      <t>カワサキシ</t>
    </rPh>
    <rPh sb="3" eb="6">
      <t>カワサキク</t>
    </rPh>
    <rPh sb="6" eb="7">
      <t>ヒガシ</t>
    </rPh>
    <rPh sb="7" eb="9">
      <t>オウギシマ</t>
    </rPh>
    <phoneticPr fontId="1"/>
  </si>
  <si>
    <t>川崎市多摩区生田一丁目</t>
    <rPh sb="0" eb="3">
      <t>カワサキシ</t>
    </rPh>
    <rPh sb="3" eb="6">
      <t>タマク</t>
    </rPh>
    <rPh sb="6" eb="8">
      <t>イクタ</t>
    </rPh>
    <rPh sb="8" eb="11">
      <t>イッチョウメ</t>
    </rPh>
    <phoneticPr fontId="1"/>
  </si>
  <si>
    <t>横浜市栄区笠間四丁目</t>
    <rPh sb="0" eb="3">
      <t>ヨコハマシ</t>
    </rPh>
    <rPh sb="3" eb="5">
      <t>サカエク</t>
    </rPh>
    <rPh sb="5" eb="7">
      <t>カサマ</t>
    </rPh>
    <rPh sb="7" eb="10">
      <t>ヨンチョウメ</t>
    </rPh>
    <phoneticPr fontId="1"/>
  </si>
  <si>
    <t>横浜市栄区金井町</t>
    <rPh sb="0" eb="3">
      <t>ヨコハマシ</t>
    </rPh>
    <rPh sb="3" eb="5">
      <t>サカエク</t>
    </rPh>
    <rPh sb="5" eb="8">
      <t>カナイチョウ</t>
    </rPh>
    <phoneticPr fontId="1"/>
  </si>
  <si>
    <t>№T-37</t>
    <phoneticPr fontId="1"/>
  </si>
  <si>
    <t>№T-49</t>
    <phoneticPr fontId="1"/>
  </si>
  <si>
    <t>横浜市中区扇町1丁目</t>
    <rPh sb="0" eb="3">
      <t>ヨコハマシ</t>
    </rPh>
    <rPh sb="3" eb="5">
      <t>ナカク</t>
    </rPh>
    <rPh sb="5" eb="7">
      <t>オオギチョウ</t>
    </rPh>
    <rPh sb="8" eb="10">
      <t>チョウメ</t>
    </rPh>
    <phoneticPr fontId="1"/>
  </si>
  <si>
    <t>№336</t>
    <phoneticPr fontId="1"/>
  </si>
  <si>
    <t>横浜市中区石川町</t>
    <rPh sb="0" eb="3">
      <t>ヨコハマシ</t>
    </rPh>
    <rPh sb="3" eb="5">
      <t>ナカク</t>
    </rPh>
    <rPh sb="5" eb="7">
      <t>イシカワ</t>
    </rPh>
    <rPh sb="7" eb="8">
      <t>チョウ</t>
    </rPh>
    <phoneticPr fontId="1"/>
  </si>
  <si>
    <t>№318</t>
    <phoneticPr fontId="1"/>
  </si>
  <si>
    <t>横浜市栄区桂町</t>
    <rPh sb="0" eb="3">
      <t>ヨコハマシ</t>
    </rPh>
    <rPh sb="3" eb="5">
      <t>サカエク</t>
    </rPh>
    <rPh sb="5" eb="6">
      <t>カツラ</t>
    </rPh>
    <rPh sb="6" eb="7">
      <t>チョウ</t>
    </rPh>
    <phoneticPr fontId="1"/>
  </si>
  <si>
    <t>№T-63</t>
    <phoneticPr fontId="1"/>
  </si>
  <si>
    <t>横浜市神奈川区大野町</t>
    <rPh sb="0" eb="3">
      <t>ヨコハマシ</t>
    </rPh>
    <rPh sb="3" eb="6">
      <t>カナガワ</t>
    </rPh>
    <rPh sb="6" eb="7">
      <t>ク</t>
    </rPh>
    <rPh sb="7" eb="10">
      <t>オオノチョウ</t>
    </rPh>
    <phoneticPr fontId="1"/>
  </si>
  <si>
    <t>№121</t>
    <phoneticPr fontId="1"/>
  </si>
  <si>
    <t>横浜市鶴見区馬場</t>
    <rPh sb="0" eb="3">
      <t>ヨコハマシ</t>
    </rPh>
    <rPh sb="3" eb="6">
      <t>ツルミク</t>
    </rPh>
    <rPh sb="6" eb="8">
      <t>ババ</t>
    </rPh>
    <phoneticPr fontId="1"/>
  </si>
  <si>
    <t>№49</t>
    <phoneticPr fontId="1"/>
  </si>
  <si>
    <t>平塚市片岡</t>
    <rPh sb="0" eb="3">
      <t>ヒラツカシ</t>
    </rPh>
    <rPh sb="3" eb="5">
      <t>カタオカ</t>
    </rPh>
    <phoneticPr fontId="1"/>
  </si>
  <si>
    <t>№130</t>
    <phoneticPr fontId="1"/>
  </si>
  <si>
    <t>厚木市旭町</t>
    <rPh sb="0" eb="2">
      <t>アツギ</t>
    </rPh>
    <rPh sb="2" eb="3">
      <t>シ</t>
    </rPh>
    <rPh sb="3" eb="5">
      <t>アサヒチョウ</t>
    </rPh>
    <phoneticPr fontId="1"/>
  </si>
  <si>
    <t>№1</t>
    <phoneticPr fontId="1"/>
  </si>
  <si>
    <t>川崎市幸区南幸町</t>
    <rPh sb="0" eb="3">
      <t>カワサキシ</t>
    </rPh>
    <rPh sb="3" eb="5">
      <t>サイワイク</t>
    </rPh>
    <rPh sb="5" eb="6">
      <t>ミナミ</t>
    </rPh>
    <rPh sb="6" eb="8">
      <t>サイワイチョウ</t>
    </rPh>
    <phoneticPr fontId="1"/>
  </si>
  <si>
    <t>№43</t>
    <phoneticPr fontId="1"/>
  </si>
  <si>
    <t>平塚市河内</t>
    <rPh sb="0" eb="3">
      <t>ヒラツカシ</t>
    </rPh>
    <rPh sb="3" eb="5">
      <t>カワチ</t>
    </rPh>
    <phoneticPr fontId="1"/>
  </si>
  <si>
    <t>№79</t>
    <phoneticPr fontId="1"/>
  </si>
  <si>
    <t>横浜市緑区白山町</t>
    <rPh sb="0" eb="3">
      <t>ヨコハマシ</t>
    </rPh>
    <rPh sb="3" eb="5">
      <t>ミドリク</t>
    </rPh>
    <rPh sb="5" eb="7">
      <t>シロヤマ</t>
    </rPh>
    <rPh sb="7" eb="8">
      <t>チョウ</t>
    </rPh>
    <phoneticPr fontId="1"/>
  </si>
  <si>
    <t>№M-22</t>
    <phoneticPr fontId="1"/>
  </si>
  <si>
    <t>№257</t>
    <phoneticPr fontId="1"/>
  </si>
  <si>
    <t>№13</t>
    <phoneticPr fontId="1"/>
  </si>
  <si>
    <t>横浜市神奈川区西寺尾</t>
    <rPh sb="0" eb="3">
      <t>ヨコハマシ</t>
    </rPh>
    <rPh sb="3" eb="6">
      <t>カナガワ</t>
    </rPh>
    <rPh sb="6" eb="7">
      <t>ク</t>
    </rPh>
    <rPh sb="7" eb="10">
      <t>ニシテラオ</t>
    </rPh>
    <phoneticPr fontId="1"/>
  </si>
  <si>
    <t>№140</t>
    <phoneticPr fontId="1"/>
  </si>
  <si>
    <t>№258</t>
    <phoneticPr fontId="1"/>
  </si>
  <si>
    <t>横浜市鶴見区市場下町</t>
    <rPh sb="0" eb="3">
      <t>ヨコハマシ</t>
    </rPh>
    <rPh sb="3" eb="6">
      <t>ツルミク</t>
    </rPh>
    <rPh sb="6" eb="8">
      <t>イチバ</t>
    </rPh>
    <rPh sb="8" eb="9">
      <t>シタ</t>
    </rPh>
    <rPh sb="9" eb="10">
      <t>チョウ</t>
    </rPh>
    <phoneticPr fontId="1"/>
  </si>
  <si>
    <t>№34</t>
    <phoneticPr fontId="1"/>
  </si>
  <si>
    <t>横浜市港北区篠原町</t>
    <rPh sb="0" eb="3">
      <t>ヨコハマシ</t>
    </rPh>
    <rPh sb="3" eb="6">
      <t>コウホクク</t>
    </rPh>
    <rPh sb="6" eb="9">
      <t>シノハラチョウ</t>
    </rPh>
    <phoneticPr fontId="1"/>
  </si>
  <si>
    <t>№982</t>
    <phoneticPr fontId="1"/>
  </si>
  <si>
    <t>№978</t>
    <phoneticPr fontId="1"/>
  </si>
  <si>
    <t>横浜市戸塚区上矢部町</t>
    <rPh sb="0" eb="3">
      <t>ヨコハマシ</t>
    </rPh>
    <rPh sb="3" eb="6">
      <t>トツカク</t>
    </rPh>
    <rPh sb="6" eb="9">
      <t>カミヤベ</t>
    </rPh>
    <rPh sb="9" eb="10">
      <t>チョウ</t>
    </rPh>
    <phoneticPr fontId="1"/>
  </si>
  <si>
    <t>№T-14</t>
    <phoneticPr fontId="1"/>
  </si>
  <si>
    <t>横浜市戸塚区上倉田町</t>
    <rPh sb="0" eb="3">
      <t>ヨコハマシ</t>
    </rPh>
    <rPh sb="3" eb="6">
      <t>トツカク</t>
    </rPh>
    <rPh sb="6" eb="7">
      <t>カミ</t>
    </rPh>
    <rPh sb="7" eb="9">
      <t>クラタ</t>
    </rPh>
    <rPh sb="9" eb="10">
      <t>チョウ</t>
    </rPh>
    <phoneticPr fontId="1"/>
  </si>
  <si>
    <t>№T-23</t>
    <phoneticPr fontId="1"/>
  </si>
  <si>
    <t>№261</t>
    <phoneticPr fontId="1"/>
  </si>
  <si>
    <t>横浜市港北区勝田町</t>
    <rPh sb="0" eb="3">
      <t>ヨコハマシ</t>
    </rPh>
    <rPh sb="3" eb="6">
      <t>コウホクク</t>
    </rPh>
    <rPh sb="6" eb="9">
      <t>カツタチョウ</t>
    </rPh>
    <phoneticPr fontId="1"/>
  </si>
  <si>
    <t>№967</t>
    <phoneticPr fontId="1"/>
  </si>
  <si>
    <t>横浜市戸塚区金井町</t>
    <rPh sb="0" eb="3">
      <t>ヨコハマシ</t>
    </rPh>
    <rPh sb="3" eb="6">
      <t>トツカク</t>
    </rPh>
    <rPh sb="6" eb="9">
      <t>カナイチョウ</t>
    </rPh>
    <phoneticPr fontId="1"/>
  </si>
  <si>
    <t>横浜市西区岡野</t>
    <rPh sb="0" eb="3">
      <t>ヨコハマシ</t>
    </rPh>
    <rPh sb="3" eb="5">
      <t>ニシク</t>
    </rPh>
    <rPh sb="5" eb="7">
      <t>オカノ</t>
    </rPh>
    <phoneticPr fontId="1"/>
  </si>
  <si>
    <t>№206</t>
    <phoneticPr fontId="1"/>
  </si>
  <si>
    <t>横浜市西区平沼</t>
    <rPh sb="0" eb="3">
      <t>ヨコハマシ</t>
    </rPh>
    <rPh sb="3" eb="5">
      <t>ニシク</t>
    </rPh>
    <rPh sb="5" eb="7">
      <t>ヒラヌマ</t>
    </rPh>
    <phoneticPr fontId="1"/>
  </si>
  <si>
    <t>№227</t>
    <phoneticPr fontId="1"/>
  </si>
  <si>
    <t>水準点№</t>
    <rPh sb="0" eb="2">
      <t>スイジュン</t>
    </rPh>
    <rPh sb="2" eb="3">
      <t>テン</t>
    </rPh>
    <phoneticPr fontId="1"/>
  </si>
  <si>
    <t>沈 下 面 積 （㎢）</t>
    <rPh sb="0" eb="1">
      <t>チン</t>
    </rPh>
    <rPh sb="2" eb="3">
      <t>シタ</t>
    </rPh>
    <rPh sb="4" eb="5">
      <t>メン</t>
    </rPh>
    <rPh sb="6" eb="7">
      <t>セキ</t>
    </rPh>
    <phoneticPr fontId="1"/>
  </si>
  <si>
    <t>沈 下 水 準 点 数</t>
    <rPh sb="0" eb="1">
      <t>チン</t>
    </rPh>
    <rPh sb="2" eb="3">
      <t>シタ</t>
    </rPh>
    <rPh sb="4" eb="5">
      <t>ミズ</t>
    </rPh>
    <rPh sb="6" eb="7">
      <t>ジュン</t>
    </rPh>
    <rPh sb="8" eb="9">
      <t>テン</t>
    </rPh>
    <rPh sb="10" eb="11">
      <t>スウ</t>
    </rPh>
    <phoneticPr fontId="1"/>
  </si>
  <si>
    <t>最　大　沈　下　地　点</t>
    <rPh sb="0" eb="1">
      <t>サイ</t>
    </rPh>
    <rPh sb="2" eb="3">
      <t>ダイ</t>
    </rPh>
    <rPh sb="4" eb="5">
      <t>チン</t>
    </rPh>
    <rPh sb="6" eb="7">
      <t>シタ</t>
    </rPh>
    <rPh sb="8" eb="9">
      <t>チ</t>
    </rPh>
    <rPh sb="10" eb="11">
      <t>テン</t>
    </rPh>
    <phoneticPr fontId="1"/>
  </si>
  <si>
    <t>沈　　下　　状　　況</t>
    <rPh sb="0" eb="1">
      <t>チン</t>
    </rPh>
    <rPh sb="3" eb="4">
      <t>シタ</t>
    </rPh>
    <rPh sb="6" eb="7">
      <t>ジョウ</t>
    </rPh>
    <rPh sb="9" eb="10">
      <t>キョウ</t>
    </rPh>
    <phoneticPr fontId="1"/>
  </si>
  <si>
    <t>区分</t>
    <rPh sb="0" eb="1">
      <t>ク</t>
    </rPh>
    <rPh sb="1" eb="2">
      <t>ブン</t>
    </rPh>
    <phoneticPr fontId="1"/>
  </si>
  <si>
    <t>№10</t>
    <phoneticPr fontId="1"/>
  </si>
  <si>
    <t>S54.4</t>
  </si>
  <si>
    <t>-</t>
  </si>
  <si>
    <t>二重管</t>
    <rPh sb="0" eb="2">
      <t>ニジュウ</t>
    </rPh>
    <rPh sb="2" eb="3">
      <t>カン</t>
    </rPh>
    <phoneticPr fontId="1"/>
  </si>
  <si>
    <t>寒川観測所</t>
    <rPh sb="0" eb="2">
      <t>サムカワ</t>
    </rPh>
    <rPh sb="2" eb="4">
      <t>カンソク</t>
    </rPh>
    <rPh sb="4" eb="5">
      <t>ショ</t>
    </rPh>
    <phoneticPr fontId="1"/>
  </si>
  <si>
    <t>S56.1</t>
  </si>
  <si>
    <t>単　管</t>
    <rPh sb="0" eb="1">
      <t>タン</t>
    </rPh>
    <rPh sb="2" eb="3">
      <t>カン</t>
    </rPh>
    <phoneticPr fontId="1"/>
  </si>
  <si>
    <t>金田観測所</t>
    <rPh sb="0" eb="2">
      <t>カネダ</t>
    </rPh>
    <rPh sb="2" eb="4">
      <t>カンソク</t>
    </rPh>
    <rPh sb="4" eb="5">
      <t>ショ</t>
    </rPh>
    <phoneticPr fontId="1"/>
  </si>
  <si>
    <t>S51.4</t>
  </si>
  <si>
    <t>平塚市四之宮1520-3</t>
    <rPh sb="0" eb="3">
      <t>ヒラツカシ</t>
    </rPh>
    <rPh sb="3" eb="6">
      <t>シノミヤ</t>
    </rPh>
    <phoneticPr fontId="1"/>
  </si>
  <si>
    <t>四之宮観測所</t>
    <rPh sb="0" eb="3">
      <t>シノミヤ</t>
    </rPh>
    <rPh sb="3" eb="5">
      <t>カンソク</t>
    </rPh>
    <rPh sb="5" eb="6">
      <t>ショ</t>
    </rPh>
    <phoneticPr fontId="1"/>
  </si>
  <si>
    <t>地下水位</t>
  </si>
  <si>
    <t>S50.8</t>
  </si>
  <si>
    <t>平塚市大原1-1</t>
    <rPh sb="0" eb="3">
      <t>ヒラツカシ</t>
    </rPh>
    <rPh sb="3" eb="5">
      <t>オオハラ</t>
    </rPh>
    <phoneticPr fontId="1"/>
  </si>
  <si>
    <t>大原観測所</t>
    <rPh sb="0" eb="2">
      <t>オオハラ</t>
    </rPh>
    <rPh sb="2" eb="4">
      <t>カンソク</t>
    </rPh>
    <rPh sb="4" eb="5">
      <t>ショ</t>
    </rPh>
    <phoneticPr fontId="1"/>
  </si>
  <si>
    <t>S48.5</t>
  </si>
  <si>
    <t>松原観測所</t>
    <rPh sb="0" eb="2">
      <t>マツハラ</t>
    </rPh>
    <rPh sb="2" eb="4">
      <t>カンソク</t>
    </rPh>
    <rPh sb="4" eb="5">
      <t>ショ</t>
    </rPh>
    <phoneticPr fontId="1"/>
  </si>
  <si>
    <t>海老名観測所</t>
    <rPh sb="0" eb="3">
      <t>エビナ</t>
    </rPh>
    <rPh sb="3" eb="5">
      <t>カンソク</t>
    </rPh>
    <rPh sb="5" eb="6">
      <t>ショ</t>
    </rPh>
    <phoneticPr fontId="1"/>
  </si>
  <si>
    <t>横浜市戸塚区秋葉町300</t>
    <rPh sb="0" eb="3">
      <t>ヨコハマシ</t>
    </rPh>
    <rPh sb="3" eb="6">
      <t>トツカク</t>
    </rPh>
    <rPh sb="6" eb="9">
      <t>アキバチョウ</t>
    </rPh>
    <phoneticPr fontId="1"/>
  </si>
  <si>
    <t>秋葉町観測所</t>
    <rPh sb="0" eb="3">
      <t>アキバチョウ</t>
    </rPh>
    <rPh sb="3" eb="5">
      <t>カンソク</t>
    </rPh>
    <rPh sb="5" eb="6">
      <t>ショ</t>
    </rPh>
    <phoneticPr fontId="1"/>
  </si>
  <si>
    <t>新羽公園観測所</t>
    <rPh sb="0" eb="2">
      <t>ニッパ</t>
    </rPh>
    <rPh sb="2" eb="4">
      <t>コウエン</t>
    </rPh>
    <rPh sb="4" eb="6">
      <t>カンソク</t>
    </rPh>
    <rPh sb="6" eb="7">
      <t>ショ</t>
    </rPh>
    <phoneticPr fontId="1"/>
  </si>
  <si>
    <t>岡野公園観測所</t>
    <rPh sb="0" eb="2">
      <t>オカノ</t>
    </rPh>
    <rPh sb="2" eb="4">
      <t>コウエン</t>
    </rPh>
    <rPh sb="4" eb="6">
      <t>カンソク</t>
    </rPh>
    <rPh sb="6" eb="7">
      <t>ショ</t>
    </rPh>
    <phoneticPr fontId="1"/>
  </si>
  <si>
    <t>横浜市中区横浜公園</t>
    <rPh sb="0" eb="3">
      <t>ヨコハマシ</t>
    </rPh>
    <rPh sb="3" eb="5">
      <t>ナカク</t>
    </rPh>
    <rPh sb="5" eb="7">
      <t>ヨコハマ</t>
    </rPh>
    <rPh sb="7" eb="9">
      <t>コウエン</t>
    </rPh>
    <phoneticPr fontId="1"/>
  </si>
  <si>
    <t>横浜公園観測所</t>
    <rPh sb="0" eb="2">
      <t>ヨコハマ</t>
    </rPh>
    <rPh sb="2" eb="4">
      <t>コウエン</t>
    </rPh>
    <rPh sb="4" eb="6">
      <t>カンソク</t>
    </rPh>
    <rPh sb="6" eb="7">
      <t>ショ</t>
    </rPh>
    <phoneticPr fontId="1"/>
  </si>
  <si>
    <t>横浜市鶴見区元宮1-13-1</t>
    <rPh sb="0" eb="3">
      <t>ヨコハマシ</t>
    </rPh>
    <rPh sb="3" eb="6">
      <t>ツルミク</t>
    </rPh>
    <rPh sb="6" eb="8">
      <t>モトミヤ</t>
    </rPh>
    <phoneticPr fontId="1"/>
  </si>
  <si>
    <t>市場観測所</t>
    <rPh sb="0" eb="2">
      <t>イチバ</t>
    </rPh>
    <rPh sb="2" eb="4">
      <t>カンソク</t>
    </rPh>
    <rPh sb="4" eb="5">
      <t>ショ</t>
    </rPh>
    <phoneticPr fontId="1"/>
  </si>
  <si>
    <t>稼働中</t>
  </si>
  <si>
    <t>H24.2</t>
  </si>
  <si>
    <t>158～268</t>
  </si>
  <si>
    <t>宮前観測所</t>
    <rPh sb="0" eb="2">
      <t>ミヤマエ</t>
    </rPh>
    <rPh sb="2" eb="4">
      <t>カンソク</t>
    </rPh>
    <rPh sb="4" eb="5">
      <t>ショ</t>
    </rPh>
    <phoneticPr fontId="1"/>
  </si>
  <si>
    <t>H23.3</t>
  </si>
  <si>
    <t>145～283</t>
  </si>
  <si>
    <t>麻生観測所</t>
    <rPh sb="0" eb="2">
      <t>アサオ</t>
    </rPh>
    <rPh sb="2" eb="4">
      <t>カンソク</t>
    </rPh>
    <rPh sb="4" eb="5">
      <t>ショ</t>
    </rPh>
    <phoneticPr fontId="1"/>
  </si>
  <si>
    <t>稼動中</t>
  </si>
  <si>
    <t>S51.11</t>
  </si>
  <si>
    <t>14.3～19.8</t>
  </si>
  <si>
    <t>稲田観測所</t>
    <rPh sb="0" eb="2">
      <t>イナダ</t>
    </rPh>
    <rPh sb="2" eb="4">
      <t>カンソク</t>
    </rPh>
    <rPh sb="4" eb="5">
      <t>ショ</t>
    </rPh>
    <phoneticPr fontId="1"/>
  </si>
  <si>
    <t>25.8～31.3</t>
  </si>
  <si>
    <t>新城観測所</t>
    <rPh sb="0" eb="2">
      <t>シンジョウ</t>
    </rPh>
    <rPh sb="2" eb="4">
      <t>カンソク</t>
    </rPh>
    <rPh sb="4" eb="5">
      <t>ショ</t>
    </rPh>
    <phoneticPr fontId="1"/>
  </si>
  <si>
    <t>23.5～29.0</t>
  </si>
  <si>
    <t>坂戸観測所</t>
    <rPh sb="0" eb="2">
      <t>サカド</t>
    </rPh>
    <rPh sb="2" eb="4">
      <t>カンソク</t>
    </rPh>
    <rPh sb="4" eb="5">
      <t>ショ</t>
    </rPh>
    <phoneticPr fontId="1"/>
  </si>
  <si>
    <t>37.9～43.4</t>
  </si>
  <si>
    <t>小向観測所</t>
    <rPh sb="0" eb="2">
      <t>コムカイ</t>
    </rPh>
    <rPh sb="2" eb="4">
      <t>カンソク</t>
    </rPh>
    <rPh sb="4" eb="5">
      <t>ショ</t>
    </rPh>
    <phoneticPr fontId="1"/>
  </si>
  <si>
    <t>S37.5</t>
  </si>
  <si>
    <t>60.5～72.5</t>
  </si>
  <si>
    <t>千鳥町観測所</t>
    <rPh sb="0" eb="3">
      <t>チドリチョウ</t>
    </rPh>
    <rPh sb="3" eb="5">
      <t>カンソク</t>
    </rPh>
    <rPh sb="5" eb="6">
      <t>ショ</t>
    </rPh>
    <phoneticPr fontId="1"/>
  </si>
  <si>
    <t>S36.6</t>
  </si>
  <si>
    <t>52.5～62.5</t>
  </si>
  <si>
    <t>田島観測所</t>
    <rPh sb="0" eb="2">
      <t>タジマ</t>
    </rPh>
    <rPh sb="2" eb="4">
      <t>カンソク</t>
    </rPh>
    <rPh sb="4" eb="5">
      <t>ショ</t>
    </rPh>
    <phoneticPr fontId="1"/>
  </si>
  <si>
    <t>S36.3</t>
  </si>
  <si>
    <t>30.5～38.5</t>
  </si>
  <si>
    <t>渡田観測所</t>
    <rPh sb="0" eb="2">
      <t>ワタリダ</t>
    </rPh>
    <rPh sb="2" eb="4">
      <t>カンソク</t>
    </rPh>
    <rPh sb="4" eb="5">
      <t>ショ</t>
    </rPh>
    <phoneticPr fontId="1"/>
  </si>
  <si>
    <t>S35.5</t>
  </si>
  <si>
    <t>23.3～28.3</t>
  </si>
  <si>
    <t>六郷観測所</t>
    <rPh sb="0" eb="2">
      <t>ロクゴウ</t>
    </rPh>
    <rPh sb="2" eb="4">
      <t>カンソク</t>
    </rPh>
    <rPh sb="4" eb="5">
      <t>ショ</t>
    </rPh>
    <phoneticPr fontId="1"/>
  </si>
  <si>
    <t>S34.4</t>
  </si>
  <si>
    <t>65.8～76.8</t>
  </si>
  <si>
    <t>観音川観測所</t>
    <rPh sb="0" eb="2">
      <t>カンノン</t>
    </rPh>
    <rPh sb="2" eb="3">
      <t>カワ</t>
    </rPh>
    <rPh sb="3" eb="5">
      <t>カンソク</t>
    </rPh>
    <rPh sb="5" eb="6">
      <t>ショ</t>
    </rPh>
    <phoneticPr fontId="1"/>
  </si>
  <si>
    <t>口径</t>
    <rPh sb="0" eb="2">
      <t>コウケイ</t>
    </rPh>
    <phoneticPr fontId="1"/>
  </si>
  <si>
    <t>深度</t>
    <rPh sb="0" eb="2">
      <t>シンド</t>
    </rPh>
    <phoneticPr fontId="1"/>
  </si>
  <si>
    <t>種別</t>
    <rPh sb="0" eb="2">
      <t>シュベツ</t>
    </rPh>
    <phoneticPr fontId="1"/>
  </si>
  <si>
    <t>稼働状況</t>
    <rPh sb="0" eb="2">
      <t>カドウ</t>
    </rPh>
    <rPh sb="2" eb="4">
      <t>ジョウキョウ</t>
    </rPh>
    <phoneticPr fontId="1"/>
  </si>
  <si>
    <t>観測の種類</t>
    <rPh sb="0" eb="2">
      <t>カンソク</t>
    </rPh>
    <rPh sb="3" eb="5">
      <t>シュルイ</t>
    </rPh>
    <phoneticPr fontId="1"/>
  </si>
  <si>
    <t>井戸の種類</t>
    <rPh sb="0" eb="2">
      <t>イド</t>
    </rPh>
    <rPh sb="3" eb="5">
      <t>シュルイ</t>
    </rPh>
    <phoneticPr fontId="1"/>
  </si>
  <si>
    <t>所在地</t>
    <rPh sb="0" eb="3">
      <t>ショザイチ</t>
    </rPh>
    <phoneticPr fontId="1"/>
  </si>
  <si>
    <t>観測所名</t>
    <rPh sb="0" eb="2">
      <t>カンソク</t>
    </rPh>
    <rPh sb="2" eb="3">
      <t>ショ</t>
    </rPh>
    <rPh sb="3" eb="4">
      <t>メイ</t>
    </rPh>
    <phoneticPr fontId="1"/>
  </si>
  <si>
    <t>注1　地下水位は、東京湾平均海面（T.P）を基準とし、各年の平均値を示した。</t>
    <rPh sb="0" eb="1">
      <t>チュウ</t>
    </rPh>
    <rPh sb="3" eb="5">
      <t>チカ</t>
    </rPh>
    <rPh sb="5" eb="7">
      <t>スイイ</t>
    </rPh>
    <rPh sb="9" eb="12">
      <t>トウキョウワン</t>
    </rPh>
    <rPh sb="12" eb="14">
      <t>ヘイキン</t>
    </rPh>
    <rPh sb="14" eb="16">
      <t>カイメン</t>
    </rPh>
    <rPh sb="22" eb="24">
      <t>キジュン</t>
    </rPh>
    <rPh sb="27" eb="29">
      <t>カクネン</t>
    </rPh>
    <rPh sb="30" eb="33">
      <t>ヘイキンチ</t>
    </rPh>
    <rPh sb="34" eb="35">
      <t>シメ</t>
    </rPh>
    <phoneticPr fontId="1"/>
  </si>
  <si>
    <t>№9</t>
    <phoneticPr fontId="1"/>
  </si>
  <si>
    <t>№4</t>
    <phoneticPr fontId="1"/>
  </si>
  <si>
    <t>№3</t>
    <phoneticPr fontId="1"/>
  </si>
  <si>
    <t>休止</t>
    <rPh sb="0" eb="2">
      <t>キュウシ</t>
    </rPh>
    <phoneticPr fontId="1"/>
  </si>
  <si>
    <t xml:space="preserve"> </t>
    <phoneticPr fontId="1"/>
  </si>
  <si>
    <t xml:space="preserve">     S 55</t>
    <phoneticPr fontId="1"/>
  </si>
  <si>
    <t>深度80m</t>
    <rPh sb="0" eb="2">
      <t>シンド</t>
    </rPh>
    <phoneticPr fontId="1"/>
  </si>
  <si>
    <t>深度40m</t>
    <rPh sb="0" eb="2">
      <t>シンド</t>
    </rPh>
    <phoneticPr fontId="1"/>
  </si>
  <si>
    <t>深度88m</t>
    <rPh sb="0" eb="2">
      <t>シンド</t>
    </rPh>
    <phoneticPr fontId="1"/>
  </si>
  <si>
    <t>深度16m</t>
    <rPh sb="0" eb="2">
      <t>シンド</t>
    </rPh>
    <phoneticPr fontId="1"/>
  </si>
  <si>
    <t>№16</t>
    <phoneticPr fontId="1"/>
  </si>
  <si>
    <t>№14-2</t>
    <phoneticPr fontId="1"/>
  </si>
  <si>
    <t>№14-1</t>
    <phoneticPr fontId="1"/>
  </si>
  <si>
    <t>№12-2</t>
    <phoneticPr fontId="1"/>
  </si>
  <si>
    <t>№12-1</t>
    <phoneticPr fontId="1"/>
  </si>
  <si>
    <t>№11</t>
    <phoneticPr fontId="1"/>
  </si>
  <si>
    <t>廃止</t>
    <rPh sb="0" eb="2">
      <t>ハイシ</t>
    </rPh>
    <phoneticPr fontId="1"/>
  </si>
  <si>
    <t>№23</t>
    <phoneticPr fontId="1"/>
  </si>
  <si>
    <t>№22</t>
    <phoneticPr fontId="1"/>
  </si>
  <si>
    <t>№19</t>
    <phoneticPr fontId="1"/>
  </si>
  <si>
    <t>№18</t>
    <phoneticPr fontId="1"/>
  </si>
  <si>
    <t>№17-3</t>
    <phoneticPr fontId="1"/>
  </si>
  <si>
    <t>№17-2</t>
    <phoneticPr fontId="1"/>
  </si>
  <si>
    <t>№17-1</t>
    <phoneticPr fontId="1"/>
  </si>
  <si>
    <t xml:space="preserve">    H   1</t>
    <phoneticPr fontId="1"/>
  </si>
  <si>
    <t>松原観測所</t>
    <rPh sb="0" eb="2">
      <t>マツバラ</t>
    </rPh>
    <rPh sb="2" eb="4">
      <t>カンソク</t>
    </rPh>
    <rPh sb="4" eb="5">
      <t>ショ</t>
    </rPh>
    <phoneticPr fontId="1"/>
  </si>
  <si>
    <t>旧№29</t>
    <rPh sb="0" eb="1">
      <t>キュウ</t>
    </rPh>
    <phoneticPr fontId="1"/>
  </si>
  <si>
    <t>№28</t>
    <phoneticPr fontId="1"/>
  </si>
  <si>
    <t>№27</t>
    <phoneticPr fontId="1"/>
  </si>
  <si>
    <t>№25</t>
    <phoneticPr fontId="1"/>
  </si>
  <si>
    <t>№24</t>
    <phoneticPr fontId="1"/>
  </si>
  <si>
    <t>年平均</t>
    <rPh sb="0" eb="3">
      <t>ネンヘイキン</t>
    </rPh>
    <phoneticPr fontId="1"/>
  </si>
  <si>
    <t>2月</t>
    <rPh sb="1" eb="2">
      <t>ツキ</t>
    </rPh>
    <phoneticPr fontId="1"/>
  </si>
  <si>
    <t>1月</t>
    <rPh sb="1" eb="2">
      <t>ツキ</t>
    </rPh>
    <phoneticPr fontId="1"/>
  </si>
  <si>
    <t>注1　降水量は横浜地方気象台の提供。</t>
    <rPh sb="0" eb="1">
      <t>チュウ</t>
    </rPh>
    <rPh sb="3" eb="6">
      <t>コウスイリョウ</t>
    </rPh>
    <rPh sb="7" eb="9">
      <t>ヨコハマ</t>
    </rPh>
    <rPh sb="9" eb="11">
      <t>チホウ</t>
    </rPh>
    <rPh sb="11" eb="14">
      <t>キショウダイ</t>
    </rPh>
    <rPh sb="15" eb="17">
      <t>テイキョウ</t>
    </rPh>
    <phoneticPr fontId="1"/>
  </si>
  <si>
    <t>辻堂</t>
    <rPh sb="0" eb="2">
      <t>ツジドウ</t>
    </rPh>
    <phoneticPr fontId="1"/>
  </si>
  <si>
    <t>平塚</t>
    <rPh sb="0" eb="2">
      <t>ヒラツカ</t>
    </rPh>
    <phoneticPr fontId="1"/>
  </si>
  <si>
    <t>横浜</t>
    <rPh sb="0" eb="2">
      <t>ヨコハマ</t>
    </rPh>
    <phoneticPr fontId="1"/>
  </si>
  <si>
    <t>海老名</t>
    <rPh sb="0" eb="3">
      <t>エビナ</t>
    </rPh>
    <phoneticPr fontId="1"/>
  </si>
  <si>
    <t>日吉</t>
    <rPh sb="0" eb="2">
      <t>ヒヨシ</t>
    </rPh>
    <phoneticPr fontId="1"/>
  </si>
  <si>
    <t>（単位　mm）</t>
    <rPh sb="1" eb="3">
      <t>タンイ</t>
    </rPh>
    <phoneticPr fontId="1"/>
  </si>
  <si>
    <t xml:space="preserve">     24年</t>
    <rPh sb="7" eb="8">
      <t>ネン</t>
    </rPh>
    <phoneticPr fontId="1"/>
  </si>
  <si>
    <t xml:space="preserve">     23年</t>
    <rPh sb="7" eb="8">
      <t>ネン</t>
    </rPh>
    <phoneticPr fontId="1"/>
  </si>
  <si>
    <t xml:space="preserve">     22年</t>
    <rPh sb="7" eb="8">
      <t>ネン</t>
    </rPh>
    <phoneticPr fontId="1"/>
  </si>
  <si>
    <t xml:space="preserve">     21年</t>
    <rPh sb="7" eb="8">
      <t>ネン</t>
    </rPh>
    <phoneticPr fontId="1"/>
  </si>
  <si>
    <t xml:space="preserve">     20年</t>
    <rPh sb="7" eb="8">
      <t>ネン</t>
    </rPh>
    <phoneticPr fontId="1"/>
  </si>
  <si>
    <t xml:space="preserve">     19年</t>
    <rPh sb="7" eb="8">
      <t>ネン</t>
    </rPh>
    <phoneticPr fontId="1"/>
  </si>
  <si>
    <t xml:space="preserve">     18年</t>
    <rPh sb="7" eb="8">
      <t>ネン</t>
    </rPh>
    <phoneticPr fontId="1"/>
  </si>
  <si>
    <t xml:space="preserve">     17年</t>
    <rPh sb="7" eb="8">
      <t>ネン</t>
    </rPh>
    <phoneticPr fontId="1"/>
  </si>
  <si>
    <t xml:space="preserve">     16年</t>
    <rPh sb="7" eb="8">
      <t>ネン</t>
    </rPh>
    <phoneticPr fontId="1"/>
  </si>
  <si>
    <t xml:space="preserve">     15年</t>
    <rPh sb="7" eb="8">
      <t>ネン</t>
    </rPh>
    <phoneticPr fontId="1"/>
  </si>
  <si>
    <t>(1)測量地域の降水量の経年変化</t>
    <rPh sb="3" eb="5">
      <t>ソクリョウ</t>
    </rPh>
    <rPh sb="5" eb="7">
      <t>チイキ</t>
    </rPh>
    <rPh sb="8" eb="11">
      <t>コウスイリョウ</t>
    </rPh>
    <rPh sb="12" eb="14">
      <t>ケイネン</t>
    </rPh>
    <rPh sb="14" eb="16">
      <t>ヘンカ</t>
    </rPh>
    <phoneticPr fontId="1"/>
  </si>
  <si>
    <t>調査開始以来</t>
    <rPh sb="0" eb="2">
      <t>チョウサ</t>
    </rPh>
    <rPh sb="2" eb="4">
      <t>カイシ</t>
    </rPh>
    <rPh sb="4" eb="6">
      <t>イライ</t>
    </rPh>
    <phoneticPr fontId="1"/>
  </si>
  <si>
    <t>1㎝以上2㎝未満</t>
    <rPh sb="2" eb="4">
      <t>イジョウ</t>
    </rPh>
    <rPh sb="6" eb="8">
      <t>ミマン</t>
    </rPh>
    <phoneticPr fontId="1"/>
  </si>
  <si>
    <t>総　　　計</t>
    <rPh sb="0" eb="1">
      <t>ソウ</t>
    </rPh>
    <rPh sb="4" eb="5">
      <t>ケイ</t>
    </rPh>
    <phoneticPr fontId="1"/>
  </si>
  <si>
    <t>全　　　　　　域</t>
    <rPh sb="0" eb="1">
      <t>ゼン</t>
    </rPh>
    <rPh sb="7" eb="8">
      <t>イキ</t>
    </rPh>
    <phoneticPr fontId="1"/>
  </si>
  <si>
    <t>累　計　最　大　沈　下　量</t>
    <rPh sb="0" eb="1">
      <t>ルイ</t>
    </rPh>
    <rPh sb="2" eb="3">
      <t>ケイ</t>
    </rPh>
    <rPh sb="4" eb="5">
      <t>サイ</t>
    </rPh>
    <rPh sb="6" eb="7">
      <t>ダイ</t>
    </rPh>
    <rPh sb="8" eb="9">
      <t>チン</t>
    </rPh>
    <rPh sb="10" eb="11">
      <t>シタ</t>
    </rPh>
    <rPh sb="12" eb="13">
      <t>リョウ</t>
    </rPh>
    <phoneticPr fontId="1"/>
  </si>
  <si>
    <t xml:space="preserve">     25年</t>
    <rPh sb="7" eb="8">
      <t>ネン</t>
    </rPh>
    <phoneticPr fontId="1"/>
  </si>
  <si>
    <t>-</t>
    <phoneticPr fontId="1"/>
  </si>
  <si>
    <t>茅ヶ崎</t>
    <rPh sb="0" eb="3">
      <t>チガサキ</t>
    </rPh>
    <phoneticPr fontId="1"/>
  </si>
  <si>
    <t>区　　　　　　　　　分</t>
    <rPh sb="0" eb="1">
      <t>ク</t>
    </rPh>
    <rPh sb="10" eb="11">
      <t>ブン</t>
    </rPh>
    <phoneticPr fontId="1"/>
  </si>
  <si>
    <t>№991</t>
    <phoneticPr fontId="1"/>
  </si>
  <si>
    <t>－</t>
    <phoneticPr fontId="1"/>
  </si>
  <si>
    <t>注1　平成23年の沈下状況には、平成23年3月11日の東北地方太平洋沖地震が影響しているものと考えられる。</t>
    <rPh sb="0" eb="1">
      <t>チュウ</t>
    </rPh>
    <rPh sb="3" eb="5">
      <t>ヘイセイ</t>
    </rPh>
    <rPh sb="7" eb="8">
      <t>ネン</t>
    </rPh>
    <rPh sb="9" eb="11">
      <t>チンカ</t>
    </rPh>
    <rPh sb="11" eb="13">
      <t>ジョウキョウ</t>
    </rPh>
    <rPh sb="16" eb="18">
      <t>ヘイセイ</t>
    </rPh>
    <rPh sb="20" eb="21">
      <t>ネン</t>
    </rPh>
    <rPh sb="22" eb="23">
      <t>ガツ</t>
    </rPh>
    <rPh sb="25" eb="26">
      <t>ニチ</t>
    </rPh>
    <rPh sb="27" eb="29">
      <t>トウホク</t>
    </rPh>
    <rPh sb="29" eb="31">
      <t>チホウ</t>
    </rPh>
    <rPh sb="31" eb="34">
      <t>タイヘイヨウ</t>
    </rPh>
    <rPh sb="34" eb="35">
      <t>オキ</t>
    </rPh>
    <rPh sb="35" eb="37">
      <t>ジシン</t>
    </rPh>
    <rPh sb="38" eb="40">
      <t>エイキョウ</t>
    </rPh>
    <rPh sb="47" eb="48">
      <t>カンガ</t>
    </rPh>
    <phoneticPr fontId="1"/>
  </si>
  <si>
    <t>注2　平成23年の調査結果には、平成23年3月11日の東北地方太平洋沖地震が影響しているものと考えられる。</t>
    <rPh sb="0" eb="1">
      <t>チュウ</t>
    </rPh>
    <rPh sb="3" eb="5">
      <t>ヘイセイ</t>
    </rPh>
    <rPh sb="7" eb="8">
      <t>ネン</t>
    </rPh>
    <rPh sb="9" eb="11">
      <t>チョウサ</t>
    </rPh>
    <rPh sb="11" eb="13">
      <t>ケッカ</t>
    </rPh>
    <rPh sb="16" eb="18">
      <t>ヘイセイ</t>
    </rPh>
    <rPh sb="20" eb="21">
      <t>ネン</t>
    </rPh>
    <rPh sb="22" eb="23">
      <t>ガツ</t>
    </rPh>
    <rPh sb="25" eb="26">
      <t>ニチ</t>
    </rPh>
    <rPh sb="27" eb="29">
      <t>トウホク</t>
    </rPh>
    <rPh sb="29" eb="31">
      <t>チホウ</t>
    </rPh>
    <rPh sb="31" eb="34">
      <t>タイヘイヨウ</t>
    </rPh>
    <rPh sb="34" eb="35">
      <t>オキ</t>
    </rPh>
    <rPh sb="35" eb="37">
      <t>ジシン</t>
    </rPh>
    <rPh sb="38" eb="40">
      <t>エイキョウ</t>
    </rPh>
    <rPh sb="47" eb="48">
      <t>カンガ</t>
    </rPh>
    <phoneticPr fontId="1"/>
  </si>
  <si>
    <t>横浜市全域
（横浜市条例）</t>
    <rPh sb="0" eb="3">
      <t>ヨコハマシ</t>
    </rPh>
    <rPh sb="3" eb="5">
      <t>ゼンイキ</t>
    </rPh>
    <rPh sb="7" eb="10">
      <t>ヨコハマシ</t>
    </rPh>
    <rPh sb="10" eb="12">
      <t>ジョウレイ</t>
    </rPh>
    <phoneticPr fontId="1"/>
  </si>
  <si>
    <t>川崎市全域
（川崎市条例）</t>
    <rPh sb="0" eb="3">
      <t>カワサキシ</t>
    </rPh>
    <rPh sb="3" eb="5">
      <t>ゼンイキ</t>
    </rPh>
    <rPh sb="7" eb="10">
      <t>カワサキシ</t>
    </rPh>
    <rPh sb="10" eb="12">
      <t>ジョウレイ</t>
    </rPh>
    <phoneticPr fontId="1"/>
  </si>
  <si>
    <t>工業用水法指定地域</t>
    <rPh sb="0" eb="1">
      <t>コウ</t>
    </rPh>
    <rPh sb="1" eb="2">
      <t>ギョウ</t>
    </rPh>
    <rPh sb="2" eb="3">
      <t>ヨウ</t>
    </rPh>
    <rPh sb="3" eb="4">
      <t>ミズ</t>
    </rPh>
    <rPh sb="4" eb="5">
      <t>ホウ</t>
    </rPh>
    <rPh sb="5" eb="6">
      <t>ユビ</t>
    </rPh>
    <rPh sb="6" eb="7">
      <t>サダム</t>
    </rPh>
    <rPh sb="7" eb="8">
      <t>チ</t>
    </rPh>
    <rPh sb="8" eb="9">
      <t>イキ</t>
    </rPh>
    <phoneticPr fontId="1"/>
  </si>
  <si>
    <t>合　　　　　　計</t>
    <rPh sb="0" eb="1">
      <t>ゴウ</t>
    </rPh>
    <rPh sb="7" eb="8">
      <t>ケイ</t>
    </rPh>
    <phoneticPr fontId="1"/>
  </si>
  <si>
    <t>県条例指定地域</t>
    <rPh sb="0" eb="1">
      <t>ケン</t>
    </rPh>
    <rPh sb="1" eb="2">
      <t>ジョウ</t>
    </rPh>
    <rPh sb="2" eb="3">
      <t>レイ</t>
    </rPh>
    <rPh sb="3" eb="4">
      <t>ユビ</t>
    </rPh>
    <rPh sb="4" eb="5">
      <t>サダム</t>
    </rPh>
    <rPh sb="5" eb="6">
      <t>チ</t>
    </rPh>
    <rPh sb="6" eb="7">
      <t>イキ</t>
    </rPh>
    <phoneticPr fontId="1"/>
  </si>
  <si>
    <t>県条例周辺地域</t>
    <rPh sb="0" eb="1">
      <t>ケン</t>
    </rPh>
    <rPh sb="1" eb="2">
      <t>ジョウ</t>
    </rPh>
    <rPh sb="2" eb="3">
      <t>レイ</t>
    </rPh>
    <rPh sb="3" eb="4">
      <t>シュウ</t>
    </rPh>
    <rPh sb="4" eb="5">
      <t>ヘン</t>
    </rPh>
    <rPh sb="5" eb="6">
      <t>チ</t>
    </rPh>
    <rPh sb="6" eb="7">
      <t>イキ</t>
    </rPh>
    <phoneticPr fontId="1"/>
  </si>
  <si>
    <t>戸塚駅周辺
地下水位観測所</t>
    <rPh sb="0" eb="2">
      <t>トツカ</t>
    </rPh>
    <rPh sb="2" eb="5">
      <t>エキシュウヘン</t>
    </rPh>
    <rPh sb="6" eb="8">
      <t>チカ</t>
    </rPh>
    <rPh sb="8" eb="10">
      <t>スイイ</t>
    </rPh>
    <rPh sb="10" eb="12">
      <t>カンソク</t>
    </rPh>
    <rPh sb="12" eb="13">
      <t>ショ</t>
    </rPh>
    <phoneticPr fontId="1"/>
  </si>
  <si>
    <t>川崎市川崎区塩浜2-24-9
観音川ポンプ場</t>
    <rPh sb="0" eb="3">
      <t>カワサキシ</t>
    </rPh>
    <rPh sb="3" eb="6">
      <t>カワサキク</t>
    </rPh>
    <rPh sb="6" eb="8">
      <t>シオハマ</t>
    </rPh>
    <rPh sb="15" eb="17">
      <t>カンノン</t>
    </rPh>
    <rPh sb="17" eb="18">
      <t>カワ</t>
    </rPh>
    <rPh sb="21" eb="22">
      <t>ジョウ</t>
    </rPh>
    <phoneticPr fontId="1"/>
  </si>
  <si>
    <t>川崎市川崎区本町2-4
六郷ポンプ場</t>
    <rPh sb="0" eb="3">
      <t>カワサキシ</t>
    </rPh>
    <rPh sb="3" eb="6">
      <t>カワサキク</t>
    </rPh>
    <rPh sb="6" eb="8">
      <t>ホンマチ</t>
    </rPh>
    <rPh sb="12" eb="14">
      <t>ロクゴウ</t>
    </rPh>
    <rPh sb="17" eb="18">
      <t>ジョウ</t>
    </rPh>
    <phoneticPr fontId="1"/>
  </si>
  <si>
    <t>川崎市川崎区鋼管通4-17-1
渡田ポンプ場</t>
    <rPh sb="0" eb="3">
      <t>カワサキシ</t>
    </rPh>
    <rPh sb="3" eb="6">
      <t>カワサキク</t>
    </rPh>
    <rPh sb="6" eb="9">
      <t>コウカンドオリ</t>
    </rPh>
    <rPh sb="16" eb="18">
      <t>ワタリダ</t>
    </rPh>
    <rPh sb="21" eb="22">
      <t>ジョウ</t>
    </rPh>
    <phoneticPr fontId="1"/>
  </si>
  <si>
    <t>川崎市川崎区鋼管通2-3-7
川崎区役所田島支所</t>
    <rPh sb="0" eb="3">
      <t>カワサキシ</t>
    </rPh>
    <rPh sb="3" eb="6">
      <t>カワサキク</t>
    </rPh>
    <rPh sb="6" eb="9">
      <t>コウカンドオリ</t>
    </rPh>
    <rPh sb="15" eb="20">
      <t>カワサキクヤクショ</t>
    </rPh>
    <rPh sb="20" eb="22">
      <t>タジマ</t>
    </rPh>
    <rPh sb="22" eb="24">
      <t>シショ</t>
    </rPh>
    <phoneticPr fontId="1"/>
  </si>
  <si>
    <t>川崎市川崎区千鳥町15
港湾局用地</t>
    <rPh sb="0" eb="3">
      <t>カワサキシ</t>
    </rPh>
    <rPh sb="3" eb="6">
      <t>カワサキク</t>
    </rPh>
    <rPh sb="6" eb="9">
      <t>チドリチョウ</t>
    </rPh>
    <rPh sb="12" eb="14">
      <t>コウワン</t>
    </rPh>
    <rPh sb="14" eb="15">
      <t>キョク</t>
    </rPh>
    <rPh sb="15" eb="17">
      <t>ヨウチ</t>
    </rPh>
    <phoneticPr fontId="1"/>
  </si>
  <si>
    <t>川崎市幸区小向西町4-30　
西御幸小学校</t>
    <rPh sb="0" eb="3">
      <t>カワサキシ</t>
    </rPh>
    <rPh sb="3" eb="5">
      <t>サイワイク</t>
    </rPh>
    <rPh sb="5" eb="7">
      <t>コムカイ</t>
    </rPh>
    <rPh sb="7" eb="8">
      <t>ニシ</t>
    </rPh>
    <rPh sb="8" eb="9">
      <t>チョウ</t>
    </rPh>
    <rPh sb="15" eb="16">
      <t>ニシ</t>
    </rPh>
    <rPh sb="16" eb="18">
      <t>ミユキ</t>
    </rPh>
    <rPh sb="18" eb="21">
      <t>ショウガッコウ</t>
    </rPh>
    <phoneticPr fontId="1"/>
  </si>
  <si>
    <t>川崎市高津区坂戸1-18-1　
坂戸小学校</t>
    <rPh sb="0" eb="3">
      <t>カワサキシ</t>
    </rPh>
    <rPh sb="3" eb="6">
      <t>タカツク</t>
    </rPh>
    <rPh sb="6" eb="8">
      <t>サカド</t>
    </rPh>
    <rPh sb="16" eb="18">
      <t>サカド</t>
    </rPh>
    <rPh sb="18" eb="21">
      <t>ショウガッコウ</t>
    </rPh>
    <phoneticPr fontId="1"/>
  </si>
  <si>
    <t>川崎市中原区下新城1-15-1　
認定こども園</t>
    <rPh sb="0" eb="3">
      <t>カワサキシ</t>
    </rPh>
    <rPh sb="3" eb="6">
      <t>ナカハラク</t>
    </rPh>
    <rPh sb="6" eb="9">
      <t>シモシンジョウ</t>
    </rPh>
    <rPh sb="17" eb="19">
      <t>ニンテイ</t>
    </rPh>
    <rPh sb="22" eb="23">
      <t>エン</t>
    </rPh>
    <phoneticPr fontId="1"/>
  </si>
  <si>
    <t>川崎市宮前区有馬2-6-4　
宮前区道路公園センター</t>
    <rPh sb="0" eb="3">
      <t>カワサキシ</t>
    </rPh>
    <rPh sb="3" eb="6">
      <t>ミヤマエク</t>
    </rPh>
    <rPh sb="6" eb="8">
      <t>アリマ</t>
    </rPh>
    <rPh sb="15" eb="18">
      <t>ミヤマエク</t>
    </rPh>
    <rPh sb="18" eb="20">
      <t>ドウロ</t>
    </rPh>
    <rPh sb="20" eb="22">
      <t>コウエン</t>
    </rPh>
    <phoneticPr fontId="1"/>
  </si>
  <si>
    <t>横浜市西区岡野2-9　
岡野公園</t>
    <rPh sb="0" eb="3">
      <t>ヨコハマシ</t>
    </rPh>
    <rPh sb="3" eb="5">
      <t>ニシク</t>
    </rPh>
    <rPh sb="5" eb="7">
      <t>オカノ</t>
    </rPh>
    <rPh sb="12" eb="14">
      <t>オカノ</t>
    </rPh>
    <rPh sb="14" eb="16">
      <t>コウエン</t>
    </rPh>
    <phoneticPr fontId="1"/>
  </si>
  <si>
    <t>横浜市港北区新羽町1984　
新羽公園</t>
    <rPh sb="0" eb="3">
      <t>ヨコハマシ</t>
    </rPh>
    <rPh sb="3" eb="6">
      <t>コウホクク</t>
    </rPh>
    <rPh sb="6" eb="9">
      <t>ニッパチョウ</t>
    </rPh>
    <rPh sb="15" eb="17">
      <t>ニッパ</t>
    </rPh>
    <rPh sb="17" eb="19">
      <t>コウエン</t>
    </rPh>
    <phoneticPr fontId="1"/>
  </si>
  <si>
    <t>横浜市港北区新横浜3-26　
新横浜駅前公園</t>
    <rPh sb="0" eb="3">
      <t>ヨコハマシ</t>
    </rPh>
    <rPh sb="3" eb="6">
      <t>コウホクク</t>
    </rPh>
    <rPh sb="6" eb="9">
      <t>シンヨコハマ</t>
    </rPh>
    <rPh sb="15" eb="18">
      <t>シンヨコハマ</t>
    </rPh>
    <rPh sb="18" eb="20">
      <t>エキマエ</t>
    </rPh>
    <rPh sb="20" eb="22">
      <t>コウエン</t>
    </rPh>
    <phoneticPr fontId="1"/>
  </si>
  <si>
    <t>横浜市戸塚区矢部町337　
矢部団地</t>
    <rPh sb="0" eb="3">
      <t>ヨコハマシ</t>
    </rPh>
    <rPh sb="3" eb="6">
      <t>トツカク</t>
    </rPh>
    <rPh sb="6" eb="8">
      <t>ヤベ</t>
    </rPh>
    <rPh sb="8" eb="9">
      <t>チョウ</t>
    </rPh>
    <rPh sb="14" eb="16">
      <t>ヤベ</t>
    </rPh>
    <rPh sb="16" eb="18">
      <t>ダンチ</t>
    </rPh>
    <phoneticPr fontId="1"/>
  </si>
  <si>
    <t>横浜市戸塚区吉田町88　
東戸塚小学校</t>
    <rPh sb="0" eb="3">
      <t>ヨコハマシ</t>
    </rPh>
    <rPh sb="3" eb="6">
      <t>トツカク</t>
    </rPh>
    <rPh sb="6" eb="9">
      <t>ヨシダチョウ</t>
    </rPh>
    <rPh sb="13" eb="14">
      <t>ヒガシ</t>
    </rPh>
    <rPh sb="14" eb="16">
      <t>トツカ</t>
    </rPh>
    <rPh sb="16" eb="19">
      <t>ショウガッコウ</t>
    </rPh>
    <phoneticPr fontId="1"/>
  </si>
  <si>
    <t>横浜市戸塚区上倉田町406　
上倉田団地</t>
    <rPh sb="0" eb="3">
      <t>ヨコハマシ</t>
    </rPh>
    <rPh sb="3" eb="6">
      <t>トツカク</t>
    </rPh>
    <rPh sb="6" eb="10">
      <t>カミクラタチョウ</t>
    </rPh>
    <rPh sb="15" eb="16">
      <t>カミ</t>
    </rPh>
    <rPh sb="16" eb="18">
      <t>クラタ</t>
    </rPh>
    <rPh sb="18" eb="20">
      <t>ダンチ</t>
    </rPh>
    <phoneticPr fontId="1"/>
  </si>
  <si>
    <t>横浜市金沢区泥亀1-21-2　
八景小学校</t>
    <rPh sb="0" eb="3">
      <t>ヨコハマシ</t>
    </rPh>
    <rPh sb="3" eb="6">
      <t>カナザワク</t>
    </rPh>
    <rPh sb="6" eb="7">
      <t>ドロ</t>
    </rPh>
    <rPh sb="7" eb="8">
      <t>カメ</t>
    </rPh>
    <rPh sb="16" eb="18">
      <t>ハッケイ</t>
    </rPh>
    <rPh sb="18" eb="21">
      <t>ショウガッコウ</t>
    </rPh>
    <phoneticPr fontId="1"/>
  </si>
  <si>
    <t>横浜市神奈川区西寺尾2-15-1　
西寺尾第2小学校</t>
    <rPh sb="0" eb="3">
      <t>ヨコハマシ</t>
    </rPh>
    <rPh sb="3" eb="6">
      <t>カナガワ</t>
    </rPh>
    <rPh sb="6" eb="7">
      <t>ク</t>
    </rPh>
    <rPh sb="7" eb="10">
      <t>ニシテラオ</t>
    </rPh>
    <rPh sb="18" eb="21">
      <t>ニシテラオ</t>
    </rPh>
    <rPh sb="21" eb="22">
      <t>ダイ</t>
    </rPh>
    <rPh sb="23" eb="26">
      <t>ショウガッコウ</t>
    </rPh>
    <phoneticPr fontId="1"/>
  </si>
  <si>
    <t>横浜市神奈川区西寺尾2-15-1　
西寺尾公園</t>
    <rPh sb="0" eb="3">
      <t>ヨコハマシ</t>
    </rPh>
    <rPh sb="3" eb="6">
      <t>カナガワ</t>
    </rPh>
    <rPh sb="6" eb="7">
      <t>ク</t>
    </rPh>
    <rPh sb="7" eb="10">
      <t>ニシテラオ</t>
    </rPh>
    <rPh sb="18" eb="21">
      <t>ニシテラオ</t>
    </rPh>
    <rPh sb="21" eb="23">
      <t>コウエン</t>
    </rPh>
    <phoneticPr fontId="1"/>
  </si>
  <si>
    <t>海老名市さつき町51　
えびな市民活動センター</t>
    <rPh sb="0" eb="4">
      <t>エビナシ</t>
    </rPh>
    <rPh sb="7" eb="8">
      <t>マチ</t>
    </rPh>
    <rPh sb="15" eb="17">
      <t>シミン</t>
    </rPh>
    <rPh sb="17" eb="19">
      <t>カツドウ</t>
    </rPh>
    <phoneticPr fontId="1"/>
  </si>
  <si>
    <t>平塚市天沼7-20　
松原小学校</t>
    <rPh sb="0" eb="3">
      <t>ヒラツカシ</t>
    </rPh>
    <rPh sb="3" eb="5">
      <t>アマヌマ</t>
    </rPh>
    <rPh sb="11" eb="13">
      <t>マツハラ</t>
    </rPh>
    <rPh sb="13" eb="16">
      <t>ショウガッコウ</t>
    </rPh>
    <phoneticPr fontId="1"/>
  </si>
  <si>
    <t>平塚市入野514　
金田小学校</t>
    <rPh sb="0" eb="3">
      <t>ヒラツカシ</t>
    </rPh>
    <rPh sb="3" eb="5">
      <t>イリノ</t>
    </rPh>
    <rPh sb="10" eb="12">
      <t>カネダ</t>
    </rPh>
    <rPh sb="12" eb="15">
      <t>ショウガッコウ</t>
    </rPh>
    <phoneticPr fontId="1"/>
  </si>
  <si>
    <t>寒川町小動933　
旭が丘中学校　</t>
    <rPh sb="0" eb="3">
      <t>サムカワマチ</t>
    </rPh>
    <rPh sb="3" eb="5">
      <t>コユルギ</t>
    </rPh>
    <rPh sb="10" eb="11">
      <t>アサヒ</t>
    </rPh>
    <rPh sb="12" eb="13">
      <t>オカ</t>
    </rPh>
    <rPh sb="13" eb="16">
      <t>チュウガッコウ</t>
    </rPh>
    <phoneticPr fontId="1"/>
  </si>
  <si>
    <t>川崎市多摩区宿河原3-18-1　
稲田小学校</t>
    <rPh sb="0" eb="3">
      <t>カワサキシ</t>
    </rPh>
    <rPh sb="3" eb="6">
      <t>タマク</t>
    </rPh>
    <rPh sb="6" eb="9">
      <t>シュクガワラ</t>
    </rPh>
    <rPh sb="17" eb="19">
      <t>イナダ</t>
    </rPh>
    <rPh sb="19" eb="22">
      <t>ショウガッコウ</t>
    </rPh>
    <phoneticPr fontId="1"/>
  </si>
  <si>
    <t>川崎市麻生区万福寺1-5-1　
麻生区役所用地</t>
    <rPh sb="0" eb="3">
      <t>カワサキシ</t>
    </rPh>
    <rPh sb="3" eb="6">
      <t>アサオク</t>
    </rPh>
    <rPh sb="6" eb="9">
      <t>マンプクジ</t>
    </rPh>
    <rPh sb="16" eb="19">
      <t>アサオク</t>
    </rPh>
    <rPh sb="19" eb="21">
      <t>ヤクショ</t>
    </rPh>
    <rPh sb="21" eb="23">
      <t>ヨウチ</t>
    </rPh>
    <phoneticPr fontId="1"/>
  </si>
  <si>
    <t>新横浜駅前公園
観測所</t>
    <rPh sb="0" eb="3">
      <t>シンヨコハマ</t>
    </rPh>
    <rPh sb="3" eb="5">
      <t>エキマエ</t>
    </rPh>
    <rPh sb="5" eb="7">
      <t>コウエン</t>
    </rPh>
    <rPh sb="8" eb="10">
      <t>カンソク</t>
    </rPh>
    <rPh sb="10" eb="11">
      <t>ショ</t>
    </rPh>
    <phoneticPr fontId="1"/>
  </si>
  <si>
    <t>西寺尾第2小学校
観測所</t>
    <rPh sb="0" eb="3">
      <t>ニシテラオ</t>
    </rPh>
    <rPh sb="3" eb="4">
      <t>ダイ</t>
    </rPh>
    <rPh sb="5" eb="8">
      <t>ショウガッコウ</t>
    </rPh>
    <rPh sb="9" eb="11">
      <t>カンソク</t>
    </rPh>
    <rPh sb="11" eb="12">
      <t>ショ</t>
    </rPh>
    <phoneticPr fontId="1"/>
  </si>
  <si>
    <t>横浜市全域
（横浜市条例）</t>
    <rPh sb="0" eb="3">
      <t>ヨコハマシ</t>
    </rPh>
    <rPh sb="3" eb="5">
      <t>ゼンイキ</t>
    </rPh>
    <rPh sb="7" eb="9">
      <t>ヨコハマ</t>
    </rPh>
    <rPh sb="9" eb="10">
      <t>シ</t>
    </rPh>
    <rPh sb="10" eb="12">
      <t>ジョウレイ</t>
    </rPh>
    <phoneticPr fontId="1"/>
  </si>
  <si>
    <t>川崎市全域
（川崎市条例）</t>
    <rPh sb="0" eb="3">
      <t>カワサキシ</t>
    </rPh>
    <rPh sb="3" eb="5">
      <t>ゼンイキ</t>
    </rPh>
    <rPh sb="7" eb="9">
      <t>カワサキ</t>
    </rPh>
    <rPh sb="9" eb="10">
      <t>シ</t>
    </rPh>
    <rPh sb="10" eb="12">
      <t>ジョウレイ</t>
    </rPh>
    <phoneticPr fontId="1"/>
  </si>
  <si>
    <t>観音川
観測所</t>
    <rPh sb="0" eb="2">
      <t>カンノン</t>
    </rPh>
    <rPh sb="2" eb="3">
      <t>カワ</t>
    </rPh>
    <rPh sb="4" eb="6">
      <t>カンソク</t>
    </rPh>
    <rPh sb="6" eb="7">
      <t>ショ</t>
    </rPh>
    <phoneticPr fontId="1"/>
  </si>
  <si>
    <t>六郷
観測所</t>
    <rPh sb="0" eb="2">
      <t>ロクゴウ</t>
    </rPh>
    <rPh sb="3" eb="5">
      <t>カンソク</t>
    </rPh>
    <rPh sb="5" eb="6">
      <t>ショ</t>
    </rPh>
    <phoneticPr fontId="1"/>
  </si>
  <si>
    <t>渡田
観測所</t>
    <rPh sb="0" eb="2">
      <t>ワタリダ</t>
    </rPh>
    <rPh sb="3" eb="5">
      <t>カンソク</t>
    </rPh>
    <rPh sb="5" eb="6">
      <t>ショ</t>
    </rPh>
    <phoneticPr fontId="1"/>
  </si>
  <si>
    <t>田島
観測所</t>
    <rPh sb="0" eb="2">
      <t>タジマ</t>
    </rPh>
    <rPh sb="3" eb="5">
      <t>カンソク</t>
    </rPh>
    <rPh sb="5" eb="6">
      <t>ショ</t>
    </rPh>
    <phoneticPr fontId="1"/>
  </si>
  <si>
    <t>千鳥町
観測所</t>
    <rPh sb="0" eb="3">
      <t>チドリチョウ</t>
    </rPh>
    <rPh sb="4" eb="6">
      <t>カンソク</t>
    </rPh>
    <rPh sb="6" eb="7">
      <t>ショ</t>
    </rPh>
    <phoneticPr fontId="1"/>
  </si>
  <si>
    <t>小向
観測所</t>
    <rPh sb="0" eb="2">
      <t>コムカイ</t>
    </rPh>
    <rPh sb="3" eb="5">
      <t>カンソク</t>
    </rPh>
    <rPh sb="5" eb="6">
      <t>ショ</t>
    </rPh>
    <phoneticPr fontId="1"/>
  </si>
  <si>
    <t>坂戸
観測所</t>
    <rPh sb="0" eb="2">
      <t>サカド</t>
    </rPh>
    <rPh sb="3" eb="5">
      <t>カンソク</t>
    </rPh>
    <rPh sb="5" eb="6">
      <t>ショ</t>
    </rPh>
    <phoneticPr fontId="1"/>
  </si>
  <si>
    <t>新城
観測所</t>
    <rPh sb="0" eb="2">
      <t>シンジョウ</t>
    </rPh>
    <rPh sb="3" eb="5">
      <t>カンソク</t>
    </rPh>
    <rPh sb="5" eb="6">
      <t>ショ</t>
    </rPh>
    <phoneticPr fontId="1"/>
  </si>
  <si>
    <t>稲田
観測所</t>
    <rPh sb="0" eb="2">
      <t>イナダ</t>
    </rPh>
    <rPh sb="3" eb="5">
      <t>カンソク</t>
    </rPh>
    <rPh sb="5" eb="6">
      <t>ショ</t>
    </rPh>
    <phoneticPr fontId="1"/>
  </si>
  <si>
    <t>麻生
観測所</t>
    <rPh sb="0" eb="2">
      <t>アサオ</t>
    </rPh>
    <rPh sb="3" eb="5">
      <t>カンソク</t>
    </rPh>
    <rPh sb="5" eb="6">
      <t>ショ</t>
    </rPh>
    <phoneticPr fontId="1"/>
  </si>
  <si>
    <t>宮前
観測所</t>
    <rPh sb="0" eb="2">
      <t>ミヤマエ</t>
    </rPh>
    <rPh sb="3" eb="5">
      <t>カンソク</t>
    </rPh>
    <rPh sb="5" eb="6">
      <t>ショ</t>
    </rPh>
    <phoneticPr fontId="1"/>
  </si>
  <si>
    <t>水位基準
面高</t>
    <rPh sb="0" eb="2">
      <t>スイイ</t>
    </rPh>
    <rPh sb="2" eb="4">
      <t>キジュン</t>
    </rPh>
    <rPh sb="5" eb="6">
      <t>メン</t>
    </rPh>
    <rPh sb="6" eb="7">
      <t>タカ</t>
    </rPh>
    <phoneticPr fontId="1"/>
  </si>
  <si>
    <t>観測開始
年月</t>
    <rPh sb="0" eb="2">
      <t>カンソク</t>
    </rPh>
    <rPh sb="2" eb="4">
      <t>カイシ</t>
    </rPh>
    <rPh sb="5" eb="7">
      <t>ネンゲツ</t>
    </rPh>
    <phoneticPr fontId="1"/>
  </si>
  <si>
    <t>観測
機関名</t>
    <rPh sb="0" eb="2">
      <t>カンソク</t>
    </rPh>
    <rPh sb="3" eb="5">
      <t>キカン</t>
    </rPh>
    <rPh sb="5" eb="6">
      <t>メイ</t>
    </rPh>
    <phoneticPr fontId="1"/>
  </si>
  <si>
    <t>旧29</t>
    <rPh sb="0" eb="1">
      <t>キュウ</t>
    </rPh>
    <phoneticPr fontId="1"/>
  </si>
  <si>
    <t>ストレーナー
の位置</t>
    <rPh sb="8" eb="10">
      <t>イチ</t>
    </rPh>
    <phoneticPr fontId="1"/>
  </si>
  <si>
    <t>佐江戸公園
観測所</t>
    <rPh sb="0" eb="1">
      <t>サ</t>
    </rPh>
    <rPh sb="1" eb="3">
      <t>エド</t>
    </rPh>
    <rPh sb="3" eb="5">
      <t>コウエン</t>
    </rPh>
    <rPh sb="6" eb="8">
      <t>カンソク</t>
    </rPh>
    <rPh sb="8" eb="9">
      <t>ショ</t>
    </rPh>
    <phoneticPr fontId="1"/>
  </si>
  <si>
    <t>八景小学校
観測所</t>
    <rPh sb="0" eb="2">
      <t>ハッケイ</t>
    </rPh>
    <rPh sb="2" eb="5">
      <t>ショウガッコウ</t>
    </rPh>
    <rPh sb="6" eb="8">
      <t>カンソク</t>
    </rPh>
    <rPh sb="8" eb="9">
      <t>ショ</t>
    </rPh>
    <phoneticPr fontId="1"/>
  </si>
  <si>
    <t>西寺尾公園
観測所</t>
    <rPh sb="0" eb="3">
      <t>ニシテラオ</t>
    </rPh>
    <rPh sb="3" eb="5">
      <t>コウエン</t>
    </rPh>
    <rPh sb="6" eb="8">
      <t>カンソク</t>
    </rPh>
    <rPh sb="8" eb="9">
      <t>ショ</t>
    </rPh>
    <phoneticPr fontId="1"/>
  </si>
  <si>
    <t>県条例
周辺地域</t>
    <rPh sb="0" eb="1">
      <t>ケン</t>
    </rPh>
    <rPh sb="1" eb="2">
      <t>ジョウ</t>
    </rPh>
    <rPh sb="2" eb="3">
      <t>レイ</t>
    </rPh>
    <rPh sb="4" eb="5">
      <t>シュウ</t>
    </rPh>
    <rPh sb="5" eb="6">
      <t>ヘン</t>
    </rPh>
    <rPh sb="6" eb="7">
      <t>チ</t>
    </rPh>
    <rPh sb="7" eb="8">
      <t>イキ</t>
    </rPh>
    <phoneticPr fontId="1"/>
  </si>
  <si>
    <t>（万㎥/年）</t>
    <phoneticPr fontId="1"/>
  </si>
  <si>
    <t>内訳</t>
    <rPh sb="0" eb="1">
      <t>ウチ</t>
    </rPh>
    <rPh sb="1" eb="2">
      <t>ヤク</t>
    </rPh>
    <phoneticPr fontId="1"/>
  </si>
  <si>
    <t>横浜市</t>
    <rPh sb="0" eb="1">
      <t>ヨコ</t>
    </rPh>
    <rPh sb="1" eb="2">
      <t>ハマ</t>
    </rPh>
    <rPh sb="2" eb="3">
      <t>シ</t>
    </rPh>
    <phoneticPr fontId="1"/>
  </si>
  <si>
    <t>川崎市</t>
    <rPh sb="0" eb="1">
      <t>カワ</t>
    </rPh>
    <rPh sb="1" eb="2">
      <t>ザキ</t>
    </rPh>
    <rPh sb="2" eb="3">
      <t>シ</t>
    </rPh>
    <phoneticPr fontId="1"/>
  </si>
  <si>
    <t>平塚市</t>
    <rPh sb="0" eb="1">
      <t>ヒラ</t>
    </rPh>
    <rPh sb="1" eb="2">
      <t>ツカ</t>
    </rPh>
    <rPh sb="2" eb="3">
      <t>シ</t>
    </rPh>
    <phoneticPr fontId="1"/>
  </si>
  <si>
    <t>茅ヶ崎市</t>
    <rPh sb="0" eb="1">
      <t>チガヤ</t>
    </rPh>
    <rPh sb="2" eb="3">
      <t>ザキ</t>
    </rPh>
    <rPh sb="3" eb="4">
      <t>シ</t>
    </rPh>
    <phoneticPr fontId="1"/>
  </si>
  <si>
    <t>厚木市</t>
    <rPh sb="0" eb="1">
      <t>アツシ</t>
    </rPh>
    <rPh sb="1" eb="2">
      <t>キ</t>
    </rPh>
    <rPh sb="2" eb="3">
      <t>シ</t>
    </rPh>
    <phoneticPr fontId="1"/>
  </si>
  <si>
    <t>寒川町</t>
    <rPh sb="0" eb="1">
      <t>カン</t>
    </rPh>
    <rPh sb="1" eb="2">
      <t>カワ</t>
    </rPh>
    <rPh sb="2" eb="3">
      <t>マチ</t>
    </rPh>
    <phoneticPr fontId="1"/>
  </si>
  <si>
    <t>鎌倉市</t>
    <rPh sb="0" eb="1">
      <t>カマ</t>
    </rPh>
    <rPh sb="1" eb="2">
      <t>クラ</t>
    </rPh>
    <rPh sb="2" eb="3">
      <t>シ</t>
    </rPh>
    <phoneticPr fontId="1"/>
  </si>
  <si>
    <t>藤沢市</t>
    <rPh sb="0" eb="1">
      <t>フジ</t>
    </rPh>
    <rPh sb="1" eb="2">
      <t>サワ</t>
    </rPh>
    <rPh sb="2" eb="3">
      <t>シ</t>
    </rPh>
    <phoneticPr fontId="1"/>
  </si>
  <si>
    <t>1㎝以上2㎝未満</t>
    <rPh sb="1" eb="4">
      <t>センチイジョウ</t>
    </rPh>
    <rPh sb="6" eb="8">
      <t>ミマン</t>
    </rPh>
    <phoneticPr fontId="1"/>
  </si>
  <si>
    <t>2㎝以上3㎝未満</t>
    <rPh sb="2" eb="4">
      <t>イジョウ</t>
    </rPh>
    <phoneticPr fontId="1"/>
  </si>
  <si>
    <t>小計</t>
    <rPh sb="0" eb="1">
      <t>ショウ</t>
    </rPh>
    <rPh sb="1" eb="2">
      <t>ケイ</t>
    </rPh>
    <phoneticPr fontId="1"/>
  </si>
  <si>
    <t>海老名市</t>
    <rPh sb="0" eb="3">
      <t>エビナ</t>
    </rPh>
    <rPh sb="3" eb="4">
      <t>シ</t>
    </rPh>
    <phoneticPr fontId="1"/>
  </si>
  <si>
    <t>1㎝以上
2㎝未満</t>
    <rPh sb="2" eb="4">
      <t>イジョウ</t>
    </rPh>
    <rPh sb="7" eb="9">
      <t>ミマン</t>
    </rPh>
    <phoneticPr fontId="1"/>
  </si>
  <si>
    <t>調査面積
（㎢）</t>
    <rPh sb="0" eb="1">
      <t>チョウ</t>
    </rPh>
    <rPh sb="1" eb="2">
      <t>サ</t>
    </rPh>
    <rPh sb="2" eb="3">
      <t>メン</t>
    </rPh>
    <rPh sb="3" eb="4">
      <t>セキ</t>
    </rPh>
    <phoneticPr fontId="1"/>
  </si>
  <si>
    <t>沈下量
（㎝）</t>
    <rPh sb="0" eb="1">
      <t>チン</t>
    </rPh>
    <rPh sb="1" eb="2">
      <t>シタ</t>
    </rPh>
    <rPh sb="2" eb="3">
      <t>リョウ</t>
    </rPh>
    <phoneticPr fontId="1"/>
  </si>
  <si>
    <t>有効
水準点数</t>
    <rPh sb="0" eb="1">
      <t>アリ</t>
    </rPh>
    <rPh sb="1" eb="2">
      <t>コウ</t>
    </rPh>
    <rPh sb="3" eb="4">
      <t>ミズ</t>
    </rPh>
    <rPh sb="4" eb="5">
      <t>ジュン</t>
    </rPh>
    <rPh sb="5" eb="6">
      <t>テン</t>
    </rPh>
    <rPh sb="6" eb="7">
      <t>スウ</t>
    </rPh>
    <phoneticPr fontId="1"/>
  </si>
  <si>
    <t>市場
観測所</t>
    <rPh sb="0" eb="2">
      <t>イチバ</t>
    </rPh>
    <rPh sb="3" eb="5">
      <t>カンソク</t>
    </rPh>
    <rPh sb="5" eb="6">
      <t>ショ</t>
    </rPh>
    <phoneticPr fontId="1"/>
  </si>
  <si>
    <t>横浜公園
観測所</t>
    <rPh sb="0" eb="2">
      <t>ヨコハマ</t>
    </rPh>
    <rPh sb="2" eb="4">
      <t>コウエン</t>
    </rPh>
    <rPh sb="5" eb="7">
      <t>カンソク</t>
    </rPh>
    <rPh sb="7" eb="8">
      <t>ショ</t>
    </rPh>
    <phoneticPr fontId="1"/>
  </si>
  <si>
    <t>岡野公園
観測所</t>
    <rPh sb="0" eb="2">
      <t>オカノ</t>
    </rPh>
    <rPh sb="2" eb="4">
      <t>コウエン</t>
    </rPh>
    <rPh sb="5" eb="7">
      <t>カンソク</t>
    </rPh>
    <rPh sb="7" eb="8">
      <t>ショ</t>
    </rPh>
    <phoneticPr fontId="1"/>
  </si>
  <si>
    <t>新羽公園
観測所</t>
    <rPh sb="0" eb="2">
      <t>ニッパ</t>
    </rPh>
    <rPh sb="2" eb="4">
      <t>コウエン</t>
    </rPh>
    <rPh sb="5" eb="7">
      <t>カンソク</t>
    </rPh>
    <rPh sb="7" eb="8">
      <t>ショ</t>
    </rPh>
    <phoneticPr fontId="1"/>
  </si>
  <si>
    <t>秋葉町
観測所</t>
    <rPh sb="0" eb="3">
      <t>アキバチョウ</t>
    </rPh>
    <rPh sb="4" eb="6">
      <t>カンソク</t>
    </rPh>
    <rPh sb="6" eb="7">
      <t>ショ</t>
    </rPh>
    <phoneticPr fontId="1"/>
  </si>
  <si>
    <t>（深度25m）</t>
    <rPh sb="1" eb="3">
      <t>シンド</t>
    </rPh>
    <phoneticPr fontId="1"/>
  </si>
  <si>
    <t>（深度60m）</t>
    <rPh sb="1" eb="3">
      <t>シンド</t>
    </rPh>
    <phoneticPr fontId="1"/>
  </si>
  <si>
    <t>（深度117m）</t>
    <rPh sb="1" eb="3">
      <t>シンド</t>
    </rPh>
    <phoneticPr fontId="1"/>
  </si>
  <si>
    <t>矢部団地
観測所</t>
    <rPh sb="0" eb="2">
      <t>ヤベ</t>
    </rPh>
    <rPh sb="2" eb="4">
      <t>ダンチ</t>
    </rPh>
    <rPh sb="5" eb="7">
      <t>カンソク</t>
    </rPh>
    <rPh sb="7" eb="8">
      <t>ショ</t>
    </rPh>
    <phoneticPr fontId="1"/>
  </si>
  <si>
    <t>上倉田団地
観測所</t>
    <rPh sb="0" eb="1">
      <t>カミ</t>
    </rPh>
    <rPh sb="1" eb="3">
      <t>クラタ</t>
    </rPh>
    <rPh sb="3" eb="5">
      <t>ダンチ</t>
    </rPh>
    <rPh sb="6" eb="8">
      <t>カンソク</t>
    </rPh>
    <rPh sb="8" eb="9">
      <t>ショ</t>
    </rPh>
    <phoneticPr fontId="1"/>
  </si>
  <si>
    <t>西寺尾公園
観測所</t>
    <rPh sb="0" eb="1">
      <t>ニシ</t>
    </rPh>
    <rPh sb="1" eb="3">
      <t>テラオ</t>
    </rPh>
    <rPh sb="3" eb="5">
      <t>コウエン</t>
    </rPh>
    <rPh sb="6" eb="8">
      <t>カンソク</t>
    </rPh>
    <rPh sb="8" eb="9">
      <t>ショ</t>
    </rPh>
    <phoneticPr fontId="1"/>
  </si>
  <si>
    <t>新横浜駅前
公園観測所</t>
    <rPh sb="0" eb="1">
      <t>シン</t>
    </rPh>
    <rPh sb="1" eb="3">
      <t>ヨコハマ</t>
    </rPh>
    <rPh sb="3" eb="5">
      <t>エキマエ</t>
    </rPh>
    <rPh sb="6" eb="8">
      <t>コウエン</t>
    </rPh>
    <phoneticPr fontId="1"/>
  </si>
  <si>
    <t>東戸塚
小学校
観測所</t>
    <rPh sb="0" eb="1">
      <t>ヒガシ</t>
    </rPh>
    <rPh sb="1" eb="3">
      <t>トツカ</t>
    </rPh>
    <rPh sb="4" eb="7">
      <t>ショウガッコウ</t>
    </rPh>
    <phoneticPr fontId="1"/>
  </si>
  <si>
    <t>西寺尾
第二小学校
観測所</t>
    <rPh sb="0" eb="3">
      <t>ニシテラオ</t>
    </rPh>
    <rPh sb="4" eb="6">
      <t>ダイニ</t>
    </rPh>
    <rPh sb="6" eb="9">
      <t>ショウガッコウ</t>
    </rPh>
    <phoneticPr fontId="1"/>
  </si>
  <si>
    <t>平成23年
に廃止</t>
    <rPh sb="0" eb="2">
      <t>ヘイセイ</t>
    </rPh>
    <rPh sb="4" eb="5">
      <t>ネン</t>
    </rPh>
    <rPh sb="7" eb="9">
      <t>ハイシ</t>
    </rPh>
    <phoneticPr fontId="1"/>
  </si>
  <si>
    <t>H26</t>
    <phoneticPr fontId="1"/>
  </si>
  <si>
    <t xml:space="preserve">     26年</t>
    <rPh sb="7" eb="8">
      <t>ネン</t>
    </rPh>
    <phoneticPr fontId="1"/>
  </si>
  <si>
    <t>№37-0</t>
    <phoneticPr fontId="1"/>
  </si>
  <si>
    <t>H1</t>
    <phoneticPr fontId="1"/>
  </si>
  <si>
    <t>S55</t>
    <phoneticPr fontId="1"/>
  </si>
  <si>
    <t>Ｈ1</t>
    <phoneticPr fontId="1"/>
  </si>
  <si>
    <t>Ｓ55</t>
    <phoneticPr fontId="1"/>
  </si>
  <si>
    <t>S48</t>
    <phoneticPr fontId="1"/>
  </si>
  <si>
    <t>H 1</t>
    <phoneticPr fontId="1"/>
  </si>
  <si>
    <t>H27</t>
    <phoneticPr fontId="1"/>
  </si>
  <si>
    <t>№812</t>
  </si>
  <si>
    <t>横浜市保土ヶ谷区狩場町</t>
    <rPh sb="0" eb="3">
      <t>ヨコハマシ</t>
    </rPh>
    <rPh sb="3" eb="8">
      <t>ホドガヤク</t>
    </rPh>
    <rPh sb="8" eb="10">
      <t>カリバ</t>
    </rPh>
    <rPh sb="10" eb="11">
      <t>チョウ</t>
    </rPh>
    <phoneticPr fontId="1"/>
  </si>
  <si>
    <t xml:space="preserve">     27年</t>
    <rPh sb="7" eb="8">
      <t>ネン</t>
    </rPh>
    <phoneticPr fontId="1"/>
  </si>
  <si>
    <t>（単位　井戸 本数）</t>
    <rPh sb="1" eb="3">
      <t>タンイ</t>
    </rPh>
    <rPh sb="4" eb="6">
      <t>イド</t>
    </rPh>
    <rPh sb="7" eb="9">
      <t>ホンスウ</t>
    </rPh>
    <phoneticPr fontId="1"/>
  </si>
  <si>
    <t>H28</t>
    <phoneticPr fontId="1"/>
  </si>
  <si>
    <t xml:space="preserve">     28年</t>
    <rPh sb="7" eb="8">
      <t>ネン</t>
    </rPh>
    <phoneticPr fontId="1"/>
  </si>
  <si>
    <t xml:space="preserve"> </t>
    <phoneticPr fontId="1"/>
  </si>
  <si>
    <t>H29</t>
  </si>
  <si>
    <t>京浜地域</t>
    <rPh sb="0" eb="2">
      <t>ケイヒン</t>
    </rPh>
    <rPh sb="2" eb="4">
      <t>チイキ</t>
    </rPh>
    <phoneticPr fontId="1"/>
  </si>
  <si>
    <t>№982　S57</t>
  </si>
  <si>
    <t>№260　S39</t>
  </si>
  <si>
    <t>№Ⅰ-5180　S48</t>
  </si>
  <si>
    <t>№99　S47～</t>
  </si>
  <si>
    <t>№45　H23</t>
  </si>
  <si>
    <t>№45　S54～　</t>
  </si>
  <si>
    <t>№13　S59</t>
  </si>
  <si>
    <t>№13　S50～</t>
  </si>
  <si>
    <t>№41　S48</t>
  </si>
  <si>
    <t>№BM.307　H23</t>
  </si>
  <si>
    <t>№7　S52～</t>
  </si>
  <si>
    <t>№F-22　H23</t>
  </si>
  <si>
    <t>No.32</t>
  </si>
  <si>
    <t>大　曲</t>
  </si>
  <si>
    <t>栄区金井町</t>
  </si>
  <si>
    <t>No.T-49</t>
  </si>
  <si>
    <t>No.7</t>
  </si>
  <si>
    <t>-</t>
    <phoneticPr fontId="1"/>
  </si>
  <si>
    <t>-</t>
    <phoneticPr fontId="1"/>
  </si>
  <si>
    <t>－</t>
  </si>
  <si>
    <t>杉久保北1</t>
  </si>
  <si>
    <t>杉久保北1</t>
    <phoneticPr fontId="1"/>
  </si>
  <si>
    <t>※　 横浜市は、平成27年に水準測量調査地点を半減したため、以降の沈下面積算出が不能となった。　　</t>
    <rPh sb="30" eb="32">
      <t>イコウ</t>
    </rPh>
    <phoneticPr fontId="1"/>
  </si>
  <si>
    <t xml:space="preserve">     29年</t>
    <rPh sb="7" eb="8">
      <t>ネン</t>
    </rPh>
    <phoneticPr fontId="1"/>
  </si>
  <si>
    <t>H30</t>
    <phoneticPr fontId="1"/>
  </si>
  <si>
    <t>川崎区水江町6</t>
  </si>
  <si>
    <t>No.336</t>
  </si>
  <si>
    <t>西区岡野一丁目</t>
  </si>
  <si>
    <t>No.206　S34～</t>
  </si>
  <si>
    <t>No.渡4A</t>
    <phoneticPr fontId="1"/>
  </si>
  <si>
    <t>No.297</t>
    <phoneticPr fontId="1"/>
  </si>
  <si>
    <t>№</t>
    <phoneticPr fontId="1"/>
  </si>
  <si>
    <t>（m）</t>
    <phoneticPr fontId="1"/>
  </si>
  <si>
    <t>（mm）</t>
    <phoneticPr fontId="1"/>
  </si>
  <si>
    <t>地層収縮量
地下水位</t>
    <phoneticPr fontId="1"/>
  </si>
  <si>
    <t>34.9～39.6</t>
    <phoneticPr fontId="1"/>
  </si>
  <si>
    <t>S35.6</t>
    <phoneticPr fontId="1"/>
  </si>
  <si>
    <t>44.0～47.0</t>
    <phoneticPr fontId="1"/>
  </si>
  <si>
    <t>S36.9</t>
    <phoneticPr fontId="1"/>
  </si>
  <si>
    <t>10.5～15.5</t>
    <phoneticPr fontId="1"/>
  </si>
  <si>
    <t>H3.4</t>
    <phoneticPr fontId="1"/>
  </si>
  <si>
    <t>76.0～86.5</t>
    <phoneticPr fontId="1"/>
  </si>
  <si>
    <t>27.1～29.9</t>
    <phoneticPr fontId="1"/>
  </si>
  <si>
    <t>S45.3</t>
    <phoneticPr fontId="1"/>
  </si>
  <si>
    <t>30.0～36.0</t>
    <phoneticPr fontId="1"/>
  </si>
  <si>
    <t>S46.9</t>
    <phoneticPr fontId="1"/>
  </si>
  <si>
    <t>62.8～72.0
75.0～76.5</t>
    <phoneticPr fontId="1"/>
  </si>
  <si>
    <t>115.0～120.0</t>
    <phoneticPr fontId="1"/>
  </si>
  <si>
    <t>S50.8</t>
    <phoneticPr fontId="1"/>
  </si>
  <si>
    <t>22.0～25.0</t>
    <phoneticPr fontId="1"/>
  </si>
  <si>
    <t>S53.6</t>
    <phoneticPr fontId="1"/>
  </si>
  <si>
    <t>50.8～56.8</t>
    <phoneticPr fontId="1"/>
  </si>
  <si>
    <t>95.5～106.5</t>
    <phoneticPr fontId="1"/>
  </si>
  <si>
    <t>7.5～10.0</t>
    <phoneticPr fontId="1"/>
  </si>
  <si>
    <t>S57.4</t>
    <phoneticPr fontId="1"/>
  </si>
  <si>
    <t>平成22年3月に廃止</t>
    <rPh sb="0" eb="1">
      <t>ヒラ</t>
    </rPh>
    <rPh sb="1" eb="2">
      <t>シゲル</t>
    </rPh>
    <rPh sb="4" eb="5">
      <t>ネン</t>
    </rPh>
    <rPh sb="6" eb="7">
      <t>ガツ</t>
    </rPh>
    <rPh sb="8" eb="9">
      <t>ハイ</t>
    </rPh>
    <rPh sb="9" eb="10">
      <t>トメ</t>
    </rPh>
    <phoneticPr fontId="1"/>
  </si>
  <si>
    <t>平成22年
3月に廃止</t>
    <phoneticPr fontId="1"/>
  </si>
  <si>
    <t>11.0～15.0</t>
    <phoneticPr fontId="1"/>
  </si>
  <si>
    <t>平成21年から休止</t>
    <rPh sb="0" eb="1">
      <t>ヒラ</t>
    </rPh>
    <rPh sb="1" eb="2">
      <t>シゲル</t>
    </rPh>
    <rPh sb="4" eb="5">
      <t>トシ</t>
    </rPh>
    <rPh sb="7" eb="8">
      <t>キュウ</t>
    </rPh>
    <rPh sb="8" eb="9">
      <t>トメ</t>
    </rPh>
    <phoneticPr fontId="1"/>
  </si>
  <si>
    <t>平成12年3月に廃止</t>
    <phoneticPr fontId="1"/>
  </si>
  <si>
    <t>平成12年
3月に廃止</t>
    <phoneticPr fontId="1"/>
  </si>
  <si>
    <t>13.0～17.0</t>
    <phoneticPr fontId="1"/>
  </si>
  <si>
    <t>H4.4</t>
    <phoneticPr fontId="1"/>
  </si>
  <si>
    <t>平成23年に廃止　</t>
    <rPh sb="0" eb="1">
      <t>ヒラ</t>
    </rPh>
    <rPh sb="1" eb="2">
      <t>シゲル</t>
    </rPh>
    <rPh sb="4" eb="5">
      <t>ネン</t>
    </rPh>
    <rPh sb="6" eb="7">
      <t>ハイ</t>
    </rPh>
    <rPh sb="7" eb="8">
      <t>ドメ</t>
    </rPh>
    <phoneticPr fontId="1"/>
  </si>
  <si>
    <t>72.0～82.0</t>
    <phoneticPr fontId="1"/>
  </si>
  <si>
    <t>地下水位</t>
    <phoneticPr fontId="1"/>
  </si>
  <si>
    <t>稼働中</t>
    <phoneticPr fontId="1"/>
  </si>
  <si>
    <t>140.6～151.6</t>
    <phoneticPr fontId="1"/>
  </si>
  <si>
    <t>63.0～74.0</t>
    <phoneticPr fontId="1"/>
  </si>
  <si>
    <t>27.0～32.5</t>
    <phoneticPr fontId="1"/>
  </si>
  <si>
    <t>130.5～136.0</t>
    <phoneticPr fontId="1"/>
  </si>
  <si>
    <t>平成5年
に廃止</t>
    <phoneticPr fontId="1"/>
  </si>
  <si>
    <t>平成21年から休止</t>
    <phoneticPr fontId="1"/>
  </si>
  <si>
    <t>平成27年に廃止</t>
    <rPh sb="0" eb="1">
      <t>ヒラ</t>
    </rPh>
    <rPh sb="1" eb="2">
      <t>シゲル</t>
    </rPh>
    <rPh sb="4" eb="5">
      <t>ネン</t>
    </rPh>
    <rPh sb="6" eb="7">
      <t>ハイ</t>
    </rPh>
    <rPh sb="7" eb="8">
      <t>トメ</t>
    </rPh>
    <phoneticPr fontId="1"/>
  </si>
  <si>
    <t>平成27年に
廃止</t>
    <rPh sb="0" eb="2">
      <t>ヘイセイ</t>
    </rPh>
    <phoneticPr fontId="1"/>
  </si>
  <si>
    <t>Ｓ55</t>
    <phoneticPr fontId="1"/>
  </si>
  <si>
    <t>川崎市幸区柳町58先</t>
    <phoneticPr fontId="1"/>
  </si>
  <si>
    <t>№974</t>
    <phoneticPr fontId="1"/>
  </si>
  <si>
    <t>横浜市港北区新横浜</t>
    <rPh sb="0" eb="3">
      <t>ヨコハマシ</t>
    </rPh>
    <rPh sb="3" eb="6">
      <t>コウホクク</t>
    </rPh>
    <phoneticPr fontId="1"/>
  </si>
  <si>
    <t>川崎市川崎区東扇島</t>
    <rPh sb="0" eb="3">
      <t>カワサキシ</t>
    </rPh>
    <phoneticPr fontId="1"/>
  </si>
  <si>
    <t>川崎市川崎区南渡田町1</t>
    <rPh sb="0" eb="3">
      <t>カワサキシ</t>
    </rPh>
    <phoneticPr fontId="1"/>
  </si>
  <si>
    <t>注3　大原観測所の標高値算出のための水準測量値を平成29年結果より変更したため、平成28年結果との
　　　 継続性はない。</t>
    <rPh sb="0" eb="1">
      <t>チュウ</t>
    </rPh>
    <rPh sb="3" eb="5">
      <t>オオハラ</t>
    </rPh>
    <rPh sb="5" eb="7">
      <t>カンソク</t>
    </rPh>
    <rPh sb="7" eb="8">
      <t>ジョ</t>
    </rPh>
    <rPh sb="9" eb="11">
      <t>ヒョウコウ</t>
    </rPh>
    <rPh sb="11" eb="12">
      <t>チ</t>
    </rPh>
    <rPh sb="12" eb="14">
      <t>サンシュツ</t>
    </rPh>
    <rPh sb="18" eb="20">
      <t>スイジュン</t>
    </rPh>
    <rPh sb="20" eb="22">
      <t>ソクリョウ</t>
    </rPh>
    <rPh sb="22" eb="23">
      <t>チ</t>
    </rPh>
    <rPh sb="24" eb="26">
      <t>ヘイセイ</t>
    </rPh>
    <rPh sb="28" eb="29">
      <t>ネン</t>
    </rPh>
    <rPh sb="29" eb="31">
      <t>ケッカ</t>
    </rPh>
    <rPh sb="33" eb="35">
      <t>ヘンコウ</t>
    </rPh>
    <rPh sb="40" eb="42">
      <t>ヘイセイ</t>
    </rPh>
    <rPh sb="44" eb="45">
      <t>ネン</t>
    </rPh>
    <rPh sb="45" eb="47">
      <t>ケッカ</t>
    </rPh>
    <phoneticPr fontId="1"/>
  </si>
  <si>
    <t>R1</t>
    <phoneticPr fontId="1"/>
  </si>
  <si>
    <t xml:space="preserve">      </t>
    <phoneticPr fontId="1"/>
  </si>
  <si>
    <t>神奈川区三ツ沢西町</t>
    <rPh sb="0" eb="4">
      <t>カナガワク</t>
    </rPh>
    <rPh sb="4" eb="5">
      <t>ミ</t>
    </rPh>
    <rPh sb="6" eb="7">
      <t>ザワ</t>
    </rPh>
    <rPh sb="7" eb="8">
      <t>ニシ</t>
    </rPh>
    <rPh sb="8" eb="9">
      <t>チョウ</t>
    </rPh>
    <phoneticPr fontId="1"/>
  </si>
  <si>
    <t>横浜基準点金属標</t>
    <rPh sb="0" eb="2">
      <t>ヨコハマ</t>
    </rPh>
    <rPh sb="2" eb="5">
      <t>キジュンテン</t>
    </rPh>
    <rPh sb="5" eb="7">
      <t>キンゾク</t>
    </rPh>
    <rPh sb="7" eb="8">
      <t>ヒョウ</t>
    </rPh>
    <phoneticPr fontId="1"/>
  </si>
  <si>
    <t>川崎区宮本町7-8</t>
    <rPh sb="3" eb="6">
      <t>ミヤモトチョウ</t>
    </rPh>
    <phoneticPr fontId="1"/>
  </si>
  <si>
    <t>No.11A</t>
    <phoneticPr fontId="1"/>
  </si>
  <si>
    <t>大神</t>
    <rPh sb="0" eb="2">
      <t>オオガミ</t>
    </rPh>
    <phoneticPr fontId="1"/>
  </si>
  <si>
    <t>No.61</t>
    <phoneticPr fontId="1"/>
  </si>
  <si>
    <t>柳島</t>
    <rPh sb="0" eb="2">
      <t>ヤナギシマ</t>
    </rPh>
    <phoneticPr fontId="1"/>
  </si>
  <si>
    <t>No.茅52</t>
    <phoneticPr fontId="1"/>
  </si>
  <si>
    <t>大谷南</t>
    <rPh sb="0" eb="2">
      <t>オオタニ</t>
    </rPh>
    <rPh sb="2" eb="3">
      <t>ミナミ</t>
    </rPh>
    <phoneticPr fontId="1"/>
  </si>
  <si>
    <t>No.24</t>
    <phoneticPr fontId="1"/>
  </si>
  <si>
    <t>No.F-34</t>
    <phoneticPr fontId="1"/>
  </si>
  <si>
    <t>辻堂西海岸</t>
    <rPh sb="0" eb="2">
      <t>ツジドウ</t>
    </rPh>
    <rPh sb="2" eb="5">
      <t>ニシカイガン</t>
    </rPh>
    <phoneticPr fontId="1"/>
  </si>
  <si>
    <t>No.茅20</t>
    <rPh sb="3" eb="4">
      <t>チ</t>
    </rPh>
    <phoneticPr fontId="1"/>
  </si>
  <si>
    <t>川崎市川崎区水江町6</t>
  </si>
  <si>
    <t>No.61</t>
    <phoneticPr fontId="1"/>
  </si>
  <si>
    <t>平塚市大神</t>
    <rPh sb="0" eb="3">
      <t>ヒラツカシ</t>
    </rPh>
    <rPh sb="3" eb="5">
      <t>オオガミ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</si>
  <si>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</si>
  <si>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注2　年平均値は数値処理のため、一致しない場合がある。</t>
    <rPh sb="0" eb="1">
      <t>チュウ</t>
    </rPh>
    <rPh sb="3" eb="6">
      <t>ネンヘイキン</t>
    </rPh>
    <rPh sb="6" eb="7">
      <t>チ</t>
    </rPh>
    <rPh sb="8" eb="10">
      <t>スウチ</t>
    </rPh>
    <rPh sb="10" eb="12">
      <t>ショリ</t>
    </rPh>
    <rPh sb="16" eb="18">
      <t>イッチ</t>
    </rPh>
    <rPh sb="21" eb="23">
      <t>バアイ</t>
    </rPh>
    <phoneticPr fontId="1"/>
  </si>
  <si>
    <t>30年</t>
    <rPh sb="2" eb="3">
      <t>ネン</t>
    </rPh>
    <phoneticPr fontId="1"/>
  </si>
  <si>
    <r>
      <t>808.0</t>
    </r>
    <r>
      <rPr>
        <vertAlign val="superscript"/>
        <sz val="20"/>
        <rFont val="ＭＳ Ｐゴシック"/>
        <family val="3"/>
        <charset val="128"/>
      </rPr>
      <t>注2</t>
    </r>
    <rPh sb="5" eb="6">
      <t>チュウ</t>
    </rPh>
    <phoneticPr fontId="1"/>
  </si>
  <si>
    <t>注2　１月から８月までの降水量。</t>
    <rPh sb="0" eb="1">
      <t>チュウ</t>
    </rPh>
    <rPh sb="4" eb="5">
      <t>ガツ</t>
    </rPh>
    <rPh sb="8" eb="9">
      <t>ガツ</t>
    </rPh>
    <rPh sb="12" eb="15">
      <t>コウスイリョウ</t>
    </rPh>
    <phoneticPr fontId="1"/>
  </si>
  <si>
    <t>R2</t>
  </si>
  <si>
    <t>R2</t>
    <phoneticPr fontId="1"/>
  </si>
  <si>
    <t>高津区向ヶ丘1-3</t>
    <rPh sb="0" eb="1">
      <t>タカ</t>
    </rPh>
    <rPh sb="1" eb="2">
      <t>ツ</t>
    </rPh>
    <rPh sb="2" eb="3">
      <t>ク</t>
    </rPh>
    <rPh sb="3" eb="6">
      <t>ムコウガオカ</t>
    </rPh>
    <phoneticPr fontId="1"/>
  </si>
  <si>
    <t>No.60A</t>
    <phoneticPr fontId="1"/>
  </si>
  <si>
    <t>川崎市高津区向ヶ丘1-3</t>
    <rPh sb="0" eb="3">
      <t>カワサキシ</t>
    </rPh>
    <rPh sb="3" eb="6">
      <t>タカツク</t>
    </rPh>
    <rPh sb="6" eb="9">
      <t>ムコウガオカ</t>
    </rPh>
    <phoneticPr fontId="1"/>
  </si>
  <si>
    <t>令和２年</t>
    <rPh sb="0" eb="2">
      <t>レイワ</t>
    </rPh>
    <rPh sb="3" eb="4">
      <t>ネン</t>
    </rPh>
    <phoneticPr fontId="1"/>
  </si>
  <si>
    <t xml:space="preserve"> </t>
    <phoneticPr fontId="1"/>
  </si>
  <si>
    <t>最近6年間</t>
    <rPh sb="0" eb="2">
      <t>サイキン</t>
    </rPh>
    <rPh sb="3" eb="5">
      <t>ネンカン</t>
    </rPh>
    <phoneticPr fontId="1"/>
  </si>
  <si>
    <t>No.60A</t>
    <phoneticPr fontId="1"/>
  </si>
  <si>
    <t>102.0～107.5</t>
    <phoneticPr fontId="1"/>
  </si>
  <si>
    <t>R 1</t>
    <phoneticPr fontId="1"/>
  </si>
  <si>
    <t>R 2</t>
    <phoneticPr fontId="1"/>
  </si>
  <si>
    <t>R　1</t>
    <phoneticPr fontId="1"/>
  </si>
  <si>
    <t>R　2</t>
    <phoneticPr fontId="1"/>
  </si>
  <si>
    <t>R3</t>
    <phoneticPr fontId="1"/>
  </si>
  <si>
    <t>R　3</t>
    <phoneticPr fontId="1"/>
  </si>
  <si>
    <t>R3</t>
    <phoneticPr fontId="1"/>
  </si>
  <si>
    <t>茅ケ崎</t>
    <rPh sb="0" eb="3">
      <t>チガサキ</t>
    </rPh>
    <phoneticPr fontId="1"/>
  </si>
  <si>
    <t>No.茅20</t>
    <rPh sb="3" eb="4">
      <t>ボウ</t>
    </rPh>
    <phoneticPr fontId="1"/>
  </si>
  <si>
    <t>上町屋</t>
    <rPh sb="0" eb="3">
      <t>カミマチヤ</t>
    </rPh>
    <phoneticPr fontId="1"/>
  </si>
  <si>
    <t>No.2</t>
    <phoneticPr fontId="1"/>
  </si>
  <si>
    <t>八千代町</t>
    <rPh sb="0" eb="3">
      <t>ヤチヨ</t>
    </rPh>
    <rPh sb="3" eb="4">
      <t>マチ</t>
    </rPh>
    <phoneticPr fontId="1"/>
  </si>
  <si>
    <t>No.31</t>
    <phoneticPr fontId="1"/>
  </si>
  <si>
    <t>岡田</t>
    <rPh sb="0" eb="2">
      <t>オカダ</t>
    </rPh>
    <phoneticPr fontId="1"/>
  </si>
  <si>
    <t>No.34</t>
    <phoneticPr fontId="1"/>
  </si>
  <si>
    <t>杉久保北1</t>
    <rPh sb="0" eb="3">
      <t>スギクボ</t>
    </rPh>
    <rPh sb="3" eb="4">
      <t>キタ</t>
    </rPh>
    <phoneticPr fontId="1"/>
  </si>
  <si>
    <t>No.32</t>
    <phoneticPr fontId="1"/>
  </si>
  <si>
    <t>No.F-39</t>
    <phoneticPr fontId="1"/>
  </si>
  <si>
    <t>西俣野</t>
    <rPh sb="0" eb="3">
      <t>ニシマタノ</t>
    </rPh>
    <phoneticPr fontId="1"/>
  </si>
  <si>
    <t>No.F-24</t>
    <phoneticPr fontId="1"/>
  </si>
  <si>
    <t>小杉陣屋町1-24-1</t>
    <rPh sb="0" eb="2">
      <t>コスギ</t>
    </rPh>
    <rPh sb="2" eb="4">
      <t>ジンヤ</t>
    </rPh>
    <rPh sb="4" eb="5">
      <t>マチ</t>
    </rPh>
    <phoneticPr fontId="1"/>
  </si>
  <si>
    <t>No.104B</t>
    <phoneticPr fontId="1"/>
  </si>
  <si>
    <t>R 3</t>
    <phoneticPr fontId="1"/>
  </si>
  <si>
    <t>R3</t>
    <phoneticPr fontId="1"/>
  </si>
  <si>
    <t>R3</t>
    <phoneticPr fontId="1"/>
  </si>
  <si>
    <t>令和３年</t>
    <rPh sb="0" eb="2">
      <t>レイワ</t>
    </rPh>
    <rPh sb="3" eb="4">
      <t>ネン</t>
    </rPh>
    <phoneticPr fontId="1"/>
  </si>
  <si>
    <t>栄区上郷町</t>
  </si>
  <si>
    <t>栄区上郷町</t>
    <rPh sb="0" eb="2">
      <t>サカエク</t>
    </rPh>
    <rPh sb="2" eb="5">
      <t>カミゴウチョウ</t>
    </rPh>
    <phoneticPr fontId="1"/>
  </si>
  <si>
    <t>No.T-73</t>
    <phoneticPr fontId="1"/>
  </si>
  <si>
    <t>R4</t>
    <phoneticPr fontId="1"/>
  </si>
  <si>
    <t>R　4</t>
    <phoneticPr fontId="1"/>
  </si>
  <si>
    <t>R 4</t>
    <phoneticPr fontId="1"/>
  </si>
  <si>
    <t>R4</t>
    <phoneticPr fontId="1"/>
  </si>
  <si>
    <t>R4</t>
  </si>
  <si>
    <t>令和４年</t>
    <rPh sb="0" eb="2">
      <t>レイワ</t>
    </rPh>
    <rPh sb="3" eb="4">
      <t>ネン</t>
    </rPh>
    <phoneticPr fontId="1"/>
  </si>
  <si>
    <t>小川町1-26 先</t>
  </si>
  <si>
    <t>No.72C</t>
    <phoneticPr fontId="1"/>
  </si>
  <si>
    <t>港北区小机町</t>
    <rPh sb="0" eb="3">
      <t>コウホクク</t>
    </rPh>
    <rPh sb="3" eb="5">
      <t>コヅクエ</t>
    </rPh>
    <rPh sb="5" eb="6">
      <t>チョウ</t>
    </rPh>
    <phoneticPr fontId="1"/>
  </si>
  <si>
    <t>川崎区小川町1-26先</t>
    <phoneticPr fontId="1"/>
  </si>
  <si>
    <t>（単位　万㎥/年）</t>
    <rPh sb="4" eb="5">
      <t>マン</t>
    </rPh>
    <rPh sb="7" eb="8">
      <t>ネン</t>
    </rPh>
    <phoneticPr fontId="1"/>
  </si>
  <si>
    <t>H 19</t>
    <phoneticPr fontId="1"/>
  </si>
  <si>
    <t>R　5</t>
    <phoneticPr fontId="1"/>
  </si>
  <si>
    <t>3㎝以上</t>
    <rPh sb="2" eb="4">
      <t>イジョウ</t>
    </rPh>
    <phoneticPr fontId="1"/>
  </si>
  <si>
    <t>(km²)</t>
    <phoneticPr fontId="1"/>
  </si>
  <si>
    <t>(km)</t>
    <phoneticPr fontId="1"/>
  </si>
  <si>
    <t>工業用水法指定地域</t>
    <rPh sb="0" eb="3">
      <t>コウギョウヨウ</t>
    </rPh>
    <rPh sb="3" eb="5">
      <t>スイホウ</t>
    </rPh>
    <rPh sb="5" eb="7">
      <t>シテイ</t>
    </rPh>
    <rPh sb="7" eb="9">
      <t>チイキ</t>
    </rPh>
    <phoneticPr fontId="1"/>
  </si>
  <si>
    <t>県条例指定地域</t>
    <rPh sb="0" eb="1">
      <t>ケン</t>
    </rPh>
    <rPh sb="1" eb="3">
      <t>ジョウレイ</t>
    </rPh>
    <rPh sb="3" eb="4">
      <t>ユビ</t>
    </rPh>
    <rPh sb="4" eb="5">
      <t>サダム</t>
    </rPh>
    <rPh sb="5" eb="7">
      <t>チイキ</t>
    </rPh>
    <phoneticPr fontId="1"/>
  </si>
  <si>
    <t>県条例周辺地域</t>
    <rPh sb="0" eb="1">
      <t>ケン</t>
    </rPh>
    <rPh sb="1" eb="3">
      <t>ジョウレイ</t>
    </rPh>
    <rPh sb="3" eb="4">
      <t>シュウ</t>
    </rPh>
    <rPh sb="4" eb="5">
      <t>ヘン</t>
    </rPh>
    <rPh sb="5" eb="6">
      <t>チ</t>
    </rPh>
    <rPh sb="6" eb="7">
      <t>イキ</t>
    </rPh>
    <phoneticPr fontId="1"/>
  </si>
  <si>
    <t>県央・湘南地域</t>
    <rPh sb="0" eb="2">
      <t>ケンオウ</t>
    </rPh>
    <rPh sb="3" eb="5">
      <t>ショウナン</t>
    </rPh>
    <rPh sb="5" eb="7">
      <t>チイキ</t>
    </rPh>
    <phoneticPr fontId="1"/>
  </si>
  <si>
    <t>注3  川崎市の工業用水法指定地域の調査面積は川崎市条例（川崎市全域）調査面積に含まれている。</t>
    <rPh sb="0" eb="1">
      <t>チュウ</t>
    </rPh>
    <rPh sb="4" eb="6">
      <t>カワサキ</t>
    </rPh>
    <rPh sb="6" eb="7">
      <t>シ</t>
    </rPh>
    <phoneticPr fontId="1"/>
  </si>
  <si>
    <t>川崎市一部</t>
    <rPh sb="0" eb="1">
      <t>カワ</t>
    </rPh>
    <rPh sb="1" eb="2">
      <t>ザキ</t>
    </rPh>
    <rPh sb="2" eb="3">
      <t>シ</t>
    </rPh>
    <rPh sb="3" eb="5">
      <t>イチブ</t>
    </rPh>
    <phoneticPr fontId="1"/>
  </si>
  <si>
    <t>川崎市全域
（川崎市条例）</t>
    <rPh sb="0" eb="1">
      <t>カワ</t>
    </rPh>
    <rPh sb="1" eb="2">
      <t>ザキ</t>
    </rPh>
    <rPh sb="2" eb="3">
      <t>シ</t>
    </rPh>
    <rPh sb="3" eb="5">
      <t>ゼンイキ</t>
    </rPh>
    <rPh sb="7" eb="9">
      <t>カワサキ</t>
    </rPh>
    <rPh sb="9" eb="10">
      <t>シ</t>
    </rPh>
    <rPh sb="10" eb="12">
      <t>ジョウレイ</t>
    </rPh>
    <phoneticPr fontId="1"/>
  </si>
  <si>
    <t>R5</t>
    <phoneticPr fontId="1"/>
  </si>
  <si>
    <t>0.52　※</t>
  </si>
  <si>
    <t>最　大　沈　下　地　点</t>
    <rPh sb="0" eb="1">
      <t>サイ</t>
    </rPh>
    <rPh sb="2" eb="3">
      <t>ダイ</t>
    </rPh>
    <rPh sb="4" eb="5">
      <t>チン</t>
    </rPh>
    <rPh sb="6" eb="7">
      <t>シタ</t>
    </rPh>
    <rPh sb="8" eb="9">
      <t>チ</t>
    </rPh>
    <rPh sb="10" eb="11">
      <t>テン</t>
    </rPh>
    <phoneticPr fontId="1"/>
  </si>
  <si>
    <t>-</t>
    <phoneticPr fontId="1"/>
  </si>
  <si>
    <t>大神</t>
    <rPh sb="0" eb="2">
      <t>オオカミ</t>
    </rPh>
    <phoneticPr fontId="1"/>
  </si>
  <si>
    <t>東真土　No.平128</t>
    <rPh sb="0" eb="1">
      <t>ヒガシ</t>
    </rPh>
    <rPh sb="1" eb="3">
      <t>シンド</t>
    </rPh>
    <rPh sb="7" eb="8">
      <t>ヒラ</t>
    </rPh>
    <phoneticPr fontId="1"/>
  </si>
  <si>
    <t>四之宮　No.平52</t>
    <rPh sb="0" eb="3">
      <t>シノミヤ</t>
    </rPh>
    <rPh sb="7" eb="8">
      <t>ヒラ</t>
    </rPh>
    <phoneticPr fontId="1"/>
  </si>
  <si>
    <t>下寺尾1660</t>
    <rPh sb="0" eb="3">
      <t>シモテラオ</t>
    </rPh>
    <phoneticPr fontId="1"/>
  </si>
  <si>
    <t>No.茅46</t>
    <rPh sb="3" eb="4">
      <t>チガヤ</t>
    </rPh>
    <phoneticPr fontId="1"/>
  </si>
  <si>
    <t>注3　横浜市は、平成27年に水準測量調査地点を半減したため、沈下面積算出が不能となった。</t>
    <phoneticPr fontId="1"/>
  </si>
  <si>
    <t>注4　沈下面積、沈下量は、小数点第3桁以下を四捨五入した値を表示。</t>
    <phoneticPr fontId="1"/>
  </si>
  <si>
    <t>下津古久602-1</t>
    <rPh sb="0" eb="4">
      <t>シモツコク</t>
    </rPh>
    <phoneticPr fontId="1"/>
  </si>
  <si>
    <t>No.31</t>
    <phoneticPr fontId="1"/>
  </si>
  <si>
    <t>岡田</t>
    <rPh sb="0" eb="2">
      <t>オカダ</t>
    </rPh>
    <phoneticPr fontId="1"/>
  </si>
  <si>
    <t>No.寒12</t>
    <rPh sb="3" eb="4">
      <t>カン</t>
    </rPh>
    <phoneticPr fontId="1"/>
  </si>
  <si>
    <t>湘南台</t>
    <rPh sb="0" eb="2">
      <t>ショウナン</t>
    </rPh>
    <rPh sb="2" eb="3">
      <t>ダイ</t>
    </rPh>
    <phoneticPr fontId="1"/>
  </si>
  <si>
    <t>F-30</t>
    <phoneticPr fontId="1"/>
  </si>
  <si>
    <t>中瀬</t>
    <rPh sb="0" eb="2">
      <t>ナカセ</t>
    </rPh>
    <phoneticPr fontId="1"/>
  </si>
  <si>
    <t>No.寒7</t>
    <phoneticPr fontId="1"/>
  </si>
  <si>
    <t>No.　寒6</t>
    <phoneticPr fontId="1"/>
  </si>
  <si>
    <t>No.寒4</t>
    <rPh sb="3" eb="4">
      <t>サム</t>
    </rPh>
    <phoneticPr fontId="1"/>
  </si>
  <si>
    <t>No.32</t>
    <phoneticPr fontId="1"/>
  </si>
  <si>
    <t>片瀬</t>
    <rPh sb="0" eb="2">
      <t>カタセ</t>
    </rPh>
    <phoneticPr fontId="1"/>
  </si>
  <si>
    <t>R 5</t>
  </si>
  <si>
    <t>R5</t>
    <phoneticPr fontId="1"/>
  </si>
  <si>
    <t>令和５年</t>
    <rPh sb="0" eb="2">
      <t>レイワ</t>
    </rPh>
    <rPh sb="3" eb="4">
      <t>ネン</t>
    </rPh>
    <phoneticPr fontId="1"/>
  </si>
  <si>
    <t>表12　測量地域の降水量</t>
    <rPh sb="0" eb="1">
      <t>ヒョウ</t>
    </rPh>
    <rPh sb="4" eb="6">
      <t>ソクリョウ</t>
    </rPh>
    <rPh sb="6" eb="8">
      <t>チイキ</t>
    </rPh>
    <rPh sb="9" eb="12">
      <t>コウスイリョウ</t>
    </rPh>
    <phoneticPr fontId="1"/>
  </si>
  <si>
    <t>表9　地下水位等の観測所の諸元</t>
    <rPh sb="0" eb="1">
      <t>ヒョウ</t>
    </rPh>
    <rPh sb="3" eb="5">
      <t>チカ</t>
    </rPh>
    <rPh sb="5" eb="7">
      <t>スイイ</t>
    </rPh>
    <rPh sb="7" eb="8">
      <t>トウ</t>
    </rPh>
    <rPh sb="9" eb="11">
      <t>カンソク</t>
    </rPh>
    <rPh sb="11" eb="12">
      <t>ショ</t>
    </rPh>
    <rPh sb="13" eb="14">
      <t>ショ</t>
    </rPh>
    <rPh sb="14" eb="15">
      <t>ゲン</t>
    </rPh>
    <phoneticPr fontId="1"/>
  </si>
  <si>
    <t>表11-1　地下水位の経年変化（川崎市）</t>
    <rPh sb="0" eb="1">
      <t>ヒョウ</t>
    </rPh>
    <rPh sb="6" eb="8">
      <t>チカ</t>
    </rPh>
    <rPh sb="8" eb="10">
      <t>スイイ</t>
    </rPh>
    <rPh sb="11" eb="13">
      <t>ケイネン</t>
    </rPh>
    <rPh sb="13" eb="15">
      <t>ヘンカ</t>
    </rPh>
    <rPh sb="16" eb="19">
      <t>カワサキシ</t>
    </rPh>
    <phoneticPr fontId="1"/>
  </si>
  <si>
    <t>表11-2-1　地下水位の経年変化（横浜市1）</t>
    <rPh sb="0" eb="1">
      <t>ヒョウ</t>
    </rPh>
    <rPh sb="8" eb="10">
      <t>チカ</t>
    </rPh>
    <rPh sb="10" eb="12">
      <t>スイイ</t>
    </rPh>
    <rPh sb="13" eb="15">
      <t>ケイネン</t>
    </rPh>
    <rPh sb="15" eb="17">
      <t>ヘンカ</t>
    </rPh>
    <rPh sb="18" eb="21">
      <t>ヨコハマシ</t>
    </rPh>
    <phoneticPr fontId="1"/>
  </si>
  <si>
    <t>表11-2-2　地下水位の経年変化（横浜市2）</t>
    <rPh sb="0" eb="1">
      <t>ヒョウ</t>
    </rPh>
    <rPh sb="8" eb="10">
      <t>チカ</t>
    </rPh>
    <rPh sb="10" eb="12">
      <t>スイイ</t>
    </rPh>
    <rPh sb="13" eb="15">
      <t>ケイネン</t>
    </rPh>
    <rPh sb="15" eb="17">
      <t>ヘンカ</t>
    </rPh>
    <rPh sb="18" eb="21">
      <t>ヨコハマシ</t>
    </rPh>
    <phoneticPr fontId="1"/>
  </si>
  <si>
    <t>表11-3　地下水位の経年変化（平塚市、海老名市、寒川町）</t>
    <rPh sb="0" eb="1">
      <t>ヒョウ</t>
    </rPh>
    <rPh sb="6" eb="8">
      <t>チカ</t>
    </rPh>
    <rPh sb="8" eb="10">
      <t>スイイ</t>
    </rPh>
    <rPh sb="11" eb="13">
      <t>ケイネン</t>
    </rPh>
    <rPh sb="13" eb="15">
      <t>ヘンカ</t>
    </rPh>
    <rPh sb="16" eb="19">
      <t>ヒラツカシ</t>
    </rPh>
    <rPh sb="20" eb="24">
      <t>エビナシ</t>
    </rPh>
    <rPh sb="25" eb="28">
      <t>サムカワマチ</t>
    </rPh>
    <phoneticPr fontId="1"/>
  </si>
  <si>
    <t>R5</t>
  </si>
  <si>
    <t>表7　地下水採取量の経年変化</t>
    <phoneticPr fontId="1"/>
  </si>
  <si>
    <t>表8　井戸数の用途別経年変化</t>
    <rPh sb="0" eb="1">
      <t>ヒョウ</t>
    </rPh>
    <rPh sb="3" eb="5">
      <t>イド</t>
    </rPh>
    <rPh sb="5" eb="6">
      <t>スウ</t>
    </rPh>
    <rPh sb="7" eb="9">
      <t>ヨウト</t>
    </rPh>
    <rPh sb="9" eb="10">
      <t>ベツ</t>
    </rPh>
    <rPh sb="10" eb="11">
      <t>ケイ</t>
    </rPh>
    <rPh sb="11" eb="12">
      <t>ネン</t>
    </rPh>
    <rPh sb="12" eb="14">
      <t>ヘンカ</t>
    </rPh>
    <phoneticPr fontId="1"/>
  </si>
  <si>
    <t>No.60A</t>
  </si>
  <si>
    <t>川崎区浮島町7-210先</t>
    <rPh sb="0" eb="3">
      <t>カワサキク</t>
    </rPh>
    <rPh sb="3" eb="5">
      <t>ウキシマ</t>
    </rPh>
    <rPh sb="5" eb="6">
      <t>マチ</t>
    </rPh>
    <rPh sb="11" eb="12">
      <t>サキ</t>
    </rPh>
    <phoneticPr fontId="28"/>
  </si>
  <si>
    <t>№264　S38～</t>
    <phoneticPr fontId="1"/>
  </si>
  <si>
    <t>都筑区勝田町</t>
    <rPh sb="0" eb="3">
      <t>ツヅキク</t>
    </rPh>
    <rPh sb="3" eb="6">
      <t>カツタチョウ</t>
    </rPh>
    <phoneticPr fontId="1"/>
  </si>
  <si>
    <t>No.953</t>
    <phoneticPr fontId="1"/>
  </si>
  <si>
    <t>海老名市杉久保北1</t>
    <rPh sb="0" eb="4">
      <t>エビナシ</t>
    </rPh>
    <rPh sb="4" eb="7">
      <t>スギクボ</t>
    </rPh>
    <rPh sb="7" eb="8">
      <t>キタ</t>
    </rPh>
    <phoneticPr fontId="1"/>
  </si>
  <si>
    <r>
      <t>横浜市一部</t>
    </r>
    <r>
      <rPr>
        <vertAlign val="superscript"/>
        <sz val="22"/>
        <rFont val="ＭＳ Ｐゴシック"/>
        <family val="3"/>
        <charset val="128"/>
      </rPr>
      <t>※</t>
    </r>
    <rPh sb="0" eb="1">
      <t>ヨコ</t>
    </rPh>
    <rPh sb="1" eb="2">
      <t>ハマ</t>
    </rPh>
    <rPh sb="2" eb="3">
      <t>シ</t>
    </rPh>
    <rPh sb="3" eb="5">
      <t>イチブ</t>
    </rPh>
    <phoneticPr fontId="1"/>
  </si>
  <si>
    <r>
      <t>横浜市全域</t>
    </r>
    <r>
      <rPr>
        <sz val="16"/>
        <rFont val="ＭＳ Ｐゴシック"/>
        <family val="3"/>
        <charset val="128"/>
      </rPr>
      <t>※</t>
    </r>
    <r>
      <rPr>
        <sz val="22"/>
        <rFont val="ＭＳ Ｐゴシック"/>
        <family val="3"/>
        <charset val="128"/>
      </rPr>
      <t xml:space="preserve">
（横浜市条例）</t>
    </r>
    <rPh sb="0" eb="1">
      <t>ヨコ</t>
    </rPh>
    <rPh sb="1" eb="2">
      <t>ハマ</t>
    </rPh>
    <rPh sb="2" eb="3">
      <t>シ</t>
    </rPh>
    <rPh sb="3" eb="5">
      <t>ゼンイキ</t>
    </rPh>
    <phoneticPr fontId="1"/>
  </si>
  <si>
    <t>注5　厚木市は、県条例指定地域のみ水準測量調査を実施。</t>
    <rPh sb="0" eb="1">
      <t>チュウ</t>
    </rPh>
    <rPh sb="3" eb="6">
      <t>アツギシ</t>
    </rPh>
    <rPh sb="8" eb="9">
      <t>ケン</t>
    </rPh>
    <rPh sb="9" eb="11">
      <t>ジョウレイ</t>
    </rPh>
    <rPh sb="11" eb="13">
      <t>シテイ</t>
    </rPh>
    <rPh sb="13" eb="15">
      <t>チイキ</t>
    </rPh>
    <rPh sb="17" eb="19">
      <t>スイジュン</t>
    </rPh>
    <rPh sb="19" eb="21">
      <t>ソクリョウ</t>
    </rPh>
    <rPh sb="21" eb="23">
      <t>チョウサ</t>
    </rPh>
    <rPh sb="24" eb="26">
      <t>ジッシ</t>
    </rPh>
    <phoneticPr fontId="1"/>
  </si>
  <si>
    <t>表3　沈下状況の経年変化、最大沈下量（年間、累計）</t>
    <rPh sb="0" eb="1">
      <t>ヒョウ</t>
    </rPh>
    <rPh sb="3" eb="5">
      <t>チンカ</t>
    </rPh>
    <rPh sb="5" eb="7">
      <t>ジョウキョウ</t>
    </rPh>
    <rPh sb="8" eb="10">
      <t>ケイネン</t>
    </rPh>
    <rPh sb="10" eb="12">
      <t>ヘンカ</t>
    </rPh>
    <rPh sb="13" eb="15">
      <t>サイダイ</t>
    </rPh>
    <rPh sb="15" eb="17">
      <t>チンカ</t>
    </rPh>
    <rPh sb="17" eb="18">
      <t>リョウ</t>
    </rPh>
    <rPh sb="19" eb="21">
      <t>ネンカン</t>
    </rPh>
    <rPh sb="22" eb="24">
      <t>ルイケイ</t>
    </rPh>
    <phoneticPr fontId="1"/>
  </si>
  <si>
    <t>№32　S48～</t>
    <phoneticPr fontId="1"/>
  </si>
  <si>
    <t>№F-41　S59～</t>
    <phoneticPr fontId="1"/>
  </si>
  <si>
    <t>表4　沈下状況の経年変化（1cm以上、全域）</t>
    <rPh sb="0" eb="1">
      <t>ヒョウ</t>
    </rPh>
    <rPh sb="3" eb="5">
      <t>チンカ</t>
    </rPh>
    <rPh sb="5" eb="7">
      <t>ジョウキョウ</t>
    </rPh>
    <rPh sb="8" eb="10">
      <t>ケイネン</t>
    </rPh>
    <rPh sb="10" eb="12">
      <t>ヘンカ</t>
    </rPh>
    <rPh sb="16" eb="18">
      <t>イジョウ</t>
    </rPh>
    <rPh sb="19" eb="21">
      <t>ゼンイキ</t>
    </rPh>
    <phoneticPr fontId="1"/>
  </si>
  <si>
    <t>注2　令和元年、令和５年の最大沈下点は、隔年調査地域の沈下量を1/2として比較した結果を表示。　</t>
    <rPh sb="0" eb="1">
      <t>チュウ</t>
    </rPh>
    <rPh sb="3" eb="5">
      <t>レイワ</t>
    </rPh>
    <rPh sb="5" eb="7">
      <t>ガンネン</t>
    </rPh>
    <rPh sb="8" eb="10">
      <t>レイワ</t>
    </rPh>
    <rPh sb="11" eb="12">
      <t>ネン</t>
    </rPh>
    <rPh sb="13" eb="15">
      <t>サイダイ</t>
    </rPh>
    <rPh sb="15" eb="17">
      <t>チンカ</t>
    </rPh>
    <rPh sb="17" eb="18">
      <t>テン</t>
    </rPh>
    <rPh sb="20" eb="22">
      <t>カクネン</t>
    </rPh>
    <rPh sb="22" eb="24">
      <t>チョウサ</t>
    </rPh>
    <rPh sb="24" eb="26">
      <t>チイキ</t>
    </rPh>
    <rPh sb="27" eb="29">
      <t>チンカ</t>
    </rPh>
    <rPh sb="29" eb="30">
      <t>リョウ</t>
    </rPh>
    <rPh sb="37" eb="39">
      <t>ヒカク</t>
    </rPh>
    <rPh sb="41" eb="43">
      <t>ケッカ</t>
    </rPh>
    <rPh sb="44" eb="46">
      <t>ヒョウジ</t>
    </rPh>
    <phoneticPr fontId="1"/>
  </si>
  <si>
    <t>注1　沈下面積等は、小数点第３位で四捨五入した値を表示。</t>
    <rPh sb="0" eb="1">
      <t>チュウ</t>
    </rPh>
    <rPh sb="3" eb="5">
      <t>チンカ</t>
    </rPh>
    <rPh sb="5" eb="8">
      <t>メンセキトウ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3" eb="24">
      <t>アタイ</t>
    </rPh>
    <rPh sb="25" eb="27">
      <t>ヒョウジ</t>
    </rPh>
    <phoneticPr fontId="1"/>
  </si>
  <si>
    <t>注1　上段は令和６年分、下段(　）は令和５年分を示す。</t>
    <rPh sb="0" eb="1">
      <t>チュウ</t>
    </rPh>
    <rPh sb="3" eb="5">
      <t>ジョウダン</t>
    </rPh>
    <rPh sb="6" eb="8">
      <t>レイワ</t>
    </rPh>
    <rPh sb="9" eb="10">
      <t>ネン</t>
    </rPh>
    <rPh sb="10" eb="11">
      <t>ブン</t>
    </rPh>
    <rPh sb="12" eb="14">
      <t>ゲダン</t>
    </rPh>
    <rPh sb="18" eb="20">
      <t>レイワ</t>
    </rPh>
    <rPh sb="21" eb="23">
      <t>ネンブン</t>
    </rPh>
    <rPh sb="24" eb="25">
      <t>シメ</t>
    </rPh>
    <phoneticPr fontId="1"/>
  </si>
  <si>
    <t>表５　令和６年地下水採取量調査結果の概要</t>
    <rPh sb="0" eb="1">
      <t>ヒョウ</t>
    </rPh>
    <rPh sb="3" eb="5">
      <t>レイワ</t>
    </rPh>
    <rPh sb="6" eb="7">
      <t>ネン</t>
    </rPh>
    <rPh sb="7" eb="13">
      <t>チカスイサイシュリョウ</t>
    </rPh>
    <rPh sb="13" eb="15">
      <t>チョウサ</t>
    </rPh>
    <rPh sb="15" eb="17">
      <t>ケッカ</t>
    </rPh>
    <rPh sb="18" eb="20">
      <t>ガイヨウ</t>
    </rPh>
    <phoneticPr fontId="1"/>
  </si>
  <si>
    <t>R　6</t>
    <phoneticPr fontId="1"/>
  </si>
  <si>
    <t>R6</t>
    <phoneticPr fontId="1"/>
  </si>
  <si>
    <t>令和６年</t>
    <rPh sb="0" eb="2">
      <t>レイワ</t>
    </rPh>
    <rPh sb="3" eb="4">
      <t>ネン</t>
    </rPh>
    <phoneticPr fontId="1"/>
  </si>
  <si>
    <t>表6　令和６年地下水採取量の用途別経月変化</t>
    <rPh sb="0" eb="1">
      <t>ヒョウ</t>
    </rPh>
    <rPh sb="3" eb="5">
      <t>レイワ</t>
    </rPh>
    <rPh sb="6" eb="7">
      <t>ネン</t>
    </rPh>
    <rPh sb="7" eb="10">
      <t>チカスイ</t>
    </rPh>
    <rPh sb="10" eb="12">
      <t>サイシュ</t>
    </rPh>
    <rPh sb="12" eb="13">
      <t>リョウ</t>
    </rPh>
    <rPh sb="14" eb="16">
      <t>ヨウト</t>
    </rPh>
    <rPh sb="16" eb="17">
      <t>ベツ</t>
    </rPh>
    <rPh sb="17" eb="18">
      <t>ケイ</t>
    </rPh>
    <rPh sb="18" eb="19">
      <t>ゲツ</t>
    </rPh>
    <rPh sb="19" eb="21">
      <t>ヘンカ</t>
    </rPh>
    <phoneticPr fontId="1"/>
  </si>
  <si>
    <t>表10-1　令和６年地下水位の経月変化（川崎市）</t>
    <rPh sb="0" eb="1">
      <t>ヒョウ</t>
    </rPh>
    <rPh sb="6" eb="8">
      <t>レイワ</t>
    </rPh>
    <rPh sb="9" eb="10">
      <t>ネン</t>
    </rPh>
    <rPh sb="10" eb="12">
      <t>チカ</t>
    </rPh>
    <rPh sb="12" eb="14">
      <t>スイイ</t>
    </rPh>
    <rPh sb="15" eb="16">
      <t>キョウ</t>
    </rPh>
    <rPh sb="16" eb="17">
      <t>ツキ</t>
    </rPh>
    <rPh sb="17" eb="19">
      <t>ヘンカ</t>
    </rPh>
    <rPh sb="20" eb="22">
      <t>カワサキ</t>
    </rPh>
    <rPh sb="22" eb="23">
      <t>シ</t>
    </rPh>
    <phoneticPr fontId="1"/>
  </si>
  <si>
    <t>(2）令和６年　測量地域の降水量の年経月変化</t>
    <rPh sb="3" eb="5">
      <t>レイワ</t>
    </rPh>
    <rPh sb="6" eb="7">
      <t>ネン</t>
    </rPh>
    <rPh sb="8" eb="10">
      <t>ソクリョウ</t>
    </rPh>
    <rPh sb="10" eb="12">
      <t>チイキ</t>
    </rPh>
    <rPh sb="13" eb="16">
      <t>コウスイリョウ</t>
    </rPh>
    <rPh sb="17" eb="18">
      <t>ネン</t>
    </rPh>
    <rPh sb="18" eb="19">
      <t>ケイ</t>
    </rPh>
    <rPh sb="19" eb="20">
      <t>ゲツ</t>
    </rPh>
    <rPh sb="20" eb="22">
      <t>ヘンカ</t>
    </rPh>
    <phoneticPr fontId="1"/>
  </si>
  <si>
    <t>表1　令和６年沈下面積等（市町別）</t>
    <rPh sb="0" eb="1">
      <t>ヒョウ</t>
    </rPh>
    <rPh sb="3" eb="5">
      <t>レイワ</t>
    </rPh>
    <rPh sb="6" eb="7">
      <t>ネン</t>
    </rPh>
    <rPh sb="7" eb="9">
      <t>チンカ</t>
    </rPh>
    <rPh sb="9" eb="12">
      <t>メンセキトウ</t>
    </rPh>
    <rPh sb="13" eb="15">
      <t>シチョウ</t>
    </rPh>
    <rPh sb="15" eb="16">
      <t>ベツ</t>
    </rPh>
    <phoneticPr fontId="1"/>
  </si>
  <si>
    <t>表2　令和６年沈下水準点数等（市町別）</t>
    <rPh sb="0" eb="1">
      <t>ヒョウ</t>
    </rPh>
    <rPh sb="3" eb="5">
      <t>レイワ</t>
    </rPh>
    <rPh sb="6" eb="7">
      <t>ネン</t>
    </rPh>
    <rPh sb="7" eb="9">
      <t>チンカ</t>
    </rPh>
    <rPh sb="9" eb="11">
      <t>スイジュン</t>
    </rPh>
    <rPh sb="11" eb="13">
      <t>テンスウ</t>
    </rPh>
    <rPh sb="13" eb="14">
      <t>トウ</t>
    </rPh>
    <rPh sb="15" eb="17">
      <t>シチョウ</t>
    </rPh>
    <rPh sb="17" eb="18">
      <t>ベツ</t>
    </rPh>
    <phoneticPr fontId="1"/>
  </si>
  <si>
    <t>注2　上段は令和６年分、下段（　）は令和５年分を示す。</t>
    <rPh sb="0" eb="1">
      <t>チュウ</t>
    </rPh>
    <rPh sb="3" eb="5">
      <t>ジョウダン</t>
    </rPh>
    <rPh sb="6" eb="8">
      <t>レイワ</t>
    </rPh>
    <rPh sb="9" eb="10">
      <t>ネン</t>
    </rPh>
    <rPh sb="10" eb="11">
      <t>ブン</t>
    </rPh>
    <rPh sb="12" eb="14">
      <t>ゲダン</t>
    </rPh>
    <rPh sb="18" eb="20">
      <t>レイワ</t>
    </rPh>
    <rPh sb="21" eb="22">
      <t>ネン</t>
    </rPh>
    <rPh sb="22" eb="23">
      <t>ブン</t>
    </rPh>
    <rPh sb="24" eb="25">
      <t>シメ</t>
    </rPh>
    <phoneticPr fontId="1"/>
  </si>
  <si>
    <t>注2　上段は令和６年分、下段（　）は令和５年分を表示。</t>
    <rPh sb="0" eb="1">
      <t>チュウ</t>
    </rPh>
    <rPh sb="3" eb="5">
      <t>ジョウダン</t>
    </rPh>
    <rPh sb="6" eb="8">
      <t>レイワ</t>
    </rPh>
    <rPh sb="9" eb="10">
      <t>ネン</t>
    </rPh>
    <rPh sb="10" eb="11">
      <t>ブン</t>
    </rPh>
    <rPh sb="12" eb="14">
      <t>ゲダン</t>
    </rPh>
    <rPh sb="18" eb="20">
      <t>レイワ</t>
    </rPh>
    <rPh sb="21" eb="23">
      <t>ネンブン</t>
    </rPh>
    <rPh sb="24" eb="26">
      <t>ヒョウジ</t>
    </rPh>
    <phoneticPr fontId="1"/>
  </si>
  <si>
    <t>-</t>
    <phoneticPr fontId="1"/>
  </si>
  <si>
    <t>R 6</t>
    <phoneticPr fontId="1"/>
  </si>
  <si>
    <t>R6</t>
    <phoneticPr fontId="1"/>
  </si>
  <si>
    <t>川崎区浮島12-7</t>
    <rPh sb="0" eb="3">
      <t>カワサキク</t>
    </rPh>
    <rPh sb="3" eb="5">
      <t>ウキシマ</t>
    </rPh>
    <phoneticPr fontId="1"/>
  </si>
  <si>
    <t>No,257A</t>
    <phoneticPr fontId="1"/>
  </si>
  <si>
    <t>高津区向ヶ丘1-3</t>
    <rPh sb="0" eb="2">
      <t>タカツ</t>
    </rPh>
    <rPh sb="3" eb="6">
      <t>ムコウガオカ</t>
    </rPh>
    <phoneticPr fontId="1"/>
  </si>
  <si>
    <t>注4   県条例対象地域及び県条例周辺地域の市町は、水準測量調査を隔年で実施しているため、令和６年は調査未実施。
　　　 また、令和５年の水準測量調査変動量は前年との2年分に該当し、これを基に沈下面積及び隆起面積を表示。</t>
    <rPh sb="0" eb="1">
      <t>チュウ</t>
    </rPh>
    <rPh sb="45" eb="47">
      <t>レイワ</t>
    </rPh>
    <rPh sb="64" eb="66">
      <t>レイワ</t>
    </rPh>
    <rPh sb="102" eb="104">
      <t>リュウキ</t>
    </rPh>
    <rPh sb="104" eb="106">
      <t>メンセキ</t>
    </rPh>
    <phoneticPr fontId="1"/>
  </si>
  <si>
    <t>注3   県条例対象地域及び県条例周辺地域の市町は、水準測量調査を隔年で実施しているため、令和６年は調査未実施。
　　　　また、令和５年の水準測量調査変動量は前年との2年分に該当し、これを基に沈下及び隆起の水準点数を表示。</t>
    <rPh sb="0" eb="1">
      <t>チュウ</t>
    </rPh>
    <rPh sb="45" eb="47">
      <t>レイワ</t>
    </rPh>
    <rPh sb="64" eb="66">
      <t>レイワ</t>
    </rPh>
    <rPh sb="103" eb="105">
      <t>スイジュン</t>
    </rPh>
    <rPh sb="105" eb="107">
      <t>テンスウ</t>
    </rPh>
    <phoneticPr fontId="1"/>
  </si>
  <si>
    <t>注1　横浜市、川崎市を除く市町は、水準測量調査を隔年（藤沢市は平成23年から、その他の市町は平成25年から）で実施しているため、令和６年は調査未実施。
　　　また、調査実施年の水準測量調査結果（※付）は前年との2年間の沈下量を表示。</t>
    <rPh sb="0" eb="1">
      <t>チュウ</t>
    </rPh>
    <rPh sb="3" eb="6">
      <t>ヨコハマシ</t>
    </rPh>
    <rPh sb="7" eb="10">
      <t>カワサキシ</t>
    </rPh>
    <rPh sb="11" eb="12">
      <t>ノゾ</t>
    </rPh>
    <rPh sb="64" eb="66">
      <t>レイワ</t>
    </rPh>
    <rPh sb="98" eb="99">
      <t>ツキ</t>
    </rPh>
    <rPh sb="109" eb="111">
      <t>チンカ</t>
    </rPh>
    <rPh sb="111" eb="112">
      <t>リョウ</t>
    </rPh>
    <phoneticPr fontId="1"/>
  </si>
  <si>
    <t>№61</t>
    <phoneticPr fontId="1"/>
  </si>
  <si>
    <t>注2　横浜市、川崎市以外の市町の最近6年間累計最大沈下量については、令和元年から令和６年の６年間の累計最大沈下量を表示。</t>
    <rPh sb="0" eb="1">
      <t>チュウ</t>
    </rPh>
    <rPh sb="10" eb="12">
      <t>イガイ</t>
    </rPh>
    <rPh sb="13" eb="14">
      <t>シ</t>
    </rPh>
    <rPh sb="14" eb="15">
      <t>マチ</t>
    </rPh>
    <rPh sb="16" eb="18">
      <t>サイキン</t>
    </rPh>
    <rPh sb="34" eb="36">
      <t>レイワ</t>
    </rPh>
    <rPh sb="36" eb="37">
      <t>ゲン</t>
    </rPh>
    <rPh sb="37" eb="38">
      <t>ネン</t>
    </rPh>
    <rPh sb="38" eb="39">
      <t>ヘイネン</t>
    </rPh>
    <rPh sb="40" eb="42">
      <t>レイワ</t>
    </rPh>
    <rPh sb="43" eb="44">
      <t>ネン</t>
    </rPh>
    <rPh sb="46" eb="48">
      <t>ネンカン</t>
    </rPh>
    <rPh sb="49" eb="51">
      <t>ルイケイ</t>
    </rPh>
    <rPh sb="51" eb="53">
      <t>サイダイ</t>
    </rPh>
    <rPh sb="53" eb="55">
      <t>チンカ</t>
    </rPh>
    <rPh sb="55" eb="56">
      <t>リョウ</t>
    </rPh>
    <rPh sb="57" eb="59">
      <t>ヒョウジ</t>
    </rPh>
    <phoneticPr fontId="1"/>
  </si>
  <si>
    <t>表10-2　令和６年地下水位の経月変化（横浜市１）</t>
    <rPh sb="0" eb="1">
      <t>ヒョウ</t>
    </rPh>
    <rPh sb="6" eb="8">
      <t>レイワ</t>
    </rPh>
    <rPh sb="9" eb="10">
      <t>ネン</t>
    </rPh>
    <rPh sb="10" eb="12">
      <t>チカ</t>
    </rPh>
    <rPh sb="12" eb="14">
      <t>スイイ</t>
    </rPh>
    <rPh sb="15" eb="16">
      <t>キョウ</t>
    </rPh>
    <rPh sb="16" eb="17">
      <t>ツキ</t>
    </rPh>
    <rPh sb="17" eb="19">
      <t>ヘンカ</t>
    </rPh>
    <rPh sb="20" eb="22">
      <t>ヨコハマ</t>
    </rPh>
    <rPh sb="22" eb="23">
      <t>シ</t>
    </rPh>
    <phoneticPr fontId="1"/>
  </si>
  <si>
    <t>表10-3　令和６年地下水位の経月変化（横浜市2）</t>
    <rPh sb="0" eb="1">
      <t>ヒョウ</t>
    </rPh>
    <rPh sb="6" eb="8">
      <t>レイワ</t>
    </rPh>
    <rPh sb="9" eb="10">
      <t>ネン</t>
    </rPh>
    <rPh sb="10" eb="12">
      <t>チカ</t>
    </rPh>
    <rPh sb="12" eb="14">
      <t>スイイ</t>
    </rPh>
    <rPh sb="15" eb="16">
      <t>キョウ</t>
    </rPh>
    <rPh sb="16" eb="17">
      <t>ツキ</t>
    </rPh>
    <rPh sb="17" eb="19">
      <t>ヘンカ</t>
    </rPh>
    <rPh sb="20" eb="22">
      <t>ヨコハマ</t>
    </rPh>
    <rPh sb="22" eb="23">
      <t>シ</t>
    </rPh>
    <phoneticPr fontId="1"/>
  </si>
  <si>
    <t>表10-4　令和６年地下水位の経月変化（平塚市）</t>
    <rPh sb="0" eb="1">
      <t>ヒョウ</t>
    </rPh>
    <rPh sb="6" eb="8">
      <t>レイワ</t>
    </rPh>
    <rPh sb="9" eb="10">
      <t>ネン</t>
    </rPh>
    <rPh sb="10" eb="12">
      <t>チカ</t>
    </rPh>
    <rPh sb="12" eb="14">
      <t>スイイ</t>
    </rPh>
    <rPh sb="15" eb="16">
      <t>キョウ</t>
    </rPh>
    <rPh sb="16" eb="17">
      <t>ツキ</t>
    </rPh>
    <rPh sb="17" eb="19">
      <t>ヘンカ</t>
    </rPh>
    <rPh sb="20" eb="22">
      <t>ヒラツカ</t>
    </rPh>
    <rPh sb="22" eb="23">
      <t>シ</t>
    </rPh>
    <phoneticPr fontId="1"/>
  </si>
  <si>
    <t>平成 14年</t>
    <rPh sb="0" eb="2">
      <t>ヘイセイ</t>
    </rPh>
    <rPh sb="5" eb="6">
      <t>ネン</t>
    </rPh>
    <phoneticPr fontId="1"/>
  </si>
  <si>
    <t>注1　地下水位は、東京湾平均海面（T.P）を基準とし、各月の平均値及び令和６年の年平均値を示した。</t>
    <rPh sb="0" eb="1">
      <t>チュウ</t>
    </rPh>
    <rPh sb="3" eb="5">
      <t>チカ</t>
    </rPh>
    <rPh sb="5" eb="7">
      <t>スイイ</t>
    </rPh>
    <rPh sb="9" eb="12">
      <t>トウキョウワン</t>
    </rPh>
    <rPh sb="12" eb="14">
      <t>ヘイキン</t>
    </rPh>
    <rPh sb="14" eb="16">
      <t>カイメン</t>
    </rPh>
    <rPh sb="22" eb="24">
      <t>キジュン</t>
    </rPh>
    <rPh sb="27" eb="29">
      <t>カクツキ</t>
    </rPh>
    <rPh sb="30" eb="33">
      <t>ヘイキンチ</t>
    </rPh>
    <rPh sb="33" eb="34">
      <t>オヨ</t>
    </rPh>
    <rPh sb="35" eb="37">
      <t>レイワ</t>
    </rPh>
    <rPh sb="38" eb="39">
      <t>ネン</t>
    </rPh>
    <rPh sb="40" eb="43">
      <t>ネンヘイキン</t>
    </rPh>
    <rPh sb="43" eb="44">
      <t>チ</t>
    </rPh>
    <rPh sb="45" eb="46">
      <t>シメ</t>
    </rPh>
    <phoneticPr fontId="1"/>
  </si>
  <si>
    <t>廃止</t>
    <rPh sb="0" eb="2">
      <t>ハイシ</t>
    </rPh>
    <phoneticPr fontId="1"/>
  </si>
  <si>
    <t>（単位　T.P. m）</t>
    <rPh sb="1" eb="3">
      <t>タンイ</t>
    </rPh>
    <phoneticPr fontId="1"/>
  </si>
  <si>
    <t>（T.P. m）</t>
    <phoneticPr fontId="1"/>
  </si>
  <si>
    <t>栄区金井町</t>
    <rPh sb="0" eb="2">
      <t>サカエク</t>
    </rPh>
    <rPh sb="2" eb="4">
      <t>カナイ</t>
    </rPh>
    <rPh sb="4" eb="5">
      <t>チョウ</t>
    </rPh>
    <phoneticPr fontId="1"/>
  </si>
  <si>
    <t>No.T-49</t>
    <phoneticPr fontId="1"/>
  </si>
  <si>
    <t>横浜市栄区金井町</t>
    <rPh sb="0" eb="3">
      <t>ヨコハマシ</t>
    </rPh>
    <rPh sb="3" eb="5">
      <t>サカエク</t>
    </rPh>
    <rPh sb="5" eb="8">
      <t>カナイチョウ</t>
    </rPh>
    <phoneticPr fontId="1"/>
  </si>
  <si>
    <t>-</t>
    <phoneticPr fontId="1"/>
  </si>
  <si>
    <t>都筑観測所</t>
    <rPh sb="0" eb="2">
      <t>ツヅキ</t>
    </rPh>
    <rPh sb="2" eb="4">
      <t>カンソク</t>
    </rPh>
    <rPh sb="4" eb="5">
      <t>ショ</t>
    </rPh>
    <phoneticPr fontId="1"/>
  </si>
  <si>
    <t>横浜市都筑区佐江戸町276</t>
    <rPh sb="0" eb="3">
      <t>ヨコハマシ</t>
    </rPh>
    <rPh sb="3" eb="5">
      <t>ツヅキ</t>
    </rPh>
    <rPh sb="5" eb="6">
      <t>ク</t>
    </rPh>
    <rPh sb="6" eb="7">
      <t>サ</t>
    </rPh>
    <rPh sb="7" eb="9">
      <t>エド</t>
    </rPh>
    <rPh sb="9" eb="10">
      <t>チョウ</t>
    </rPh>
    <phoneticPr fontId="1"/>
  </si>
  <si>
    <t>横浜市都筑区佐江戸町25　
都筑水再生センター</t>
    <rPh sb="0" eb="3">
      <t>ヨコハマシ</t>
    </rPh>
    <rPh sb="3" eb="5">
      <t>ツヅキ</t>
    </rPh>
    <rPh sb="5" eb="6">
      <t>ク</t>
    </rPh>
    <rPh sb="6" eb="7">
      <t>サ</t>
    </rPh>
    <rPh sb="7" eb="9">
      <t>エド</t>
    </rPh>
    <rPh sb="9" eb="10">
      <t>チョウ</t>
    </rPh>
    <rPh sb="14" eb="16">
      <t>ツヅキ</t>
    </rPh>
    <rPh sb="16" eb="17">
      <t>ミズ</t>
    </rPh>
    <rPh sb="17" eb="19">
      <t>サイセイ</t>
    </rPh>
    <phoneticPr fontId="1"/>
  </si>
  <si>
    <t>横浜市都筑区佐江戸町</t>
    <rPh sb="0" eb="3">
      <t>ヨコハマシ</t>
    </rPh>
    <rPh sb="3" eb="5">
      <t>ツヅキ</t>
    </rPh>
    <rPh sb="5" eb="6">
      <t>ク</t>
    </rPh>
    <rPh sb="6" eb="7">
      <t>サ</t>
    </rPh>
    <rPh sb="7" eb="9">
      <t>エド</t>
    </rPh>
    <rPh sb="9" eb="10">
      <t>チョウ</t>
    </rPh>
    <phoneticPr fontId="1"/>
  </si>
  <si>
    <t>都筑
観測所</t>
    <rPh sb="0" eb="2">
      <t>ツヅキ</t>
    </rPh>
    <rPh sb="3" eb="5">
      <t>カンソク</t>
    </rPh>
    <rPh sb="5" eb="6">
      <t>ショ</t>
    </rPh>
    <phoneticPr fontId="1"/>
  </si>
  <si>
    <t>注１ 横浜市の市条例指定地域の地下水採取量は、平成15年4月1日からは横浜市条例に基づく報告、それ以前は県条例に基づく報告。県条例周辺地域の地下水採取量は、平成13年4月1日から報告。</t>
    <rPh sb="3" eb="5">
      <t>ヨコハマ</t>
    </rPh>
    <rPh sb="7" eb="8">
      <t>シ</t>
    </rPh>
    <rPh sb="8" eb="10">
      <t>ジョウレイ</t>
    </rPh>
    <rPh sb="10" eb="12">
      <t>シテイ</t>
    </rPh>
    <rPh sb="12" eb="14">
      <t>チイキ</t>
    </rPh>
    <phoneticPr fontId="1"/>
  </si>
  <si>
    <t xml:space="preserve">注２ 平成27年から平成28年にかけての川崎市の地下水採取量の大幅な減少は、浄水場の整備運用により、水道用の地下水採取量が減少したことが要因。
</t>
    <rPh sb="0" eb="1">
      <t>チュウ</t>
    </rPh>
    <rPh sb="3" eb="5">
      <t>ヘイセイ</t>
    </rPh>
    <rPh sb="7" eb="8">
      <t>ネン</t>
    </rPh>
    <rPh sb="10" eb="12">
      <t>ヘイセイ</t>
    </rPh>
    <rPh sb="14" eb="15">
      <t>ネン</t>
    </rPh>
    <rPh sb="20" eb="23">
      <t>カワサキシ</t>
    </rPh>
    <rPh sb="24" eb="29">
      <t>チカスイサイシュ</t>
    </rPh>
    <rPh sb="29" eb="30">
      <t>リョウ</t>
    </rPh>
    <rPh sb="31" eb="33">
      <t>オオハバ</t>
    </rPh>
    <rPh sb="34" eb="36">
      <t>ゲンショウ</t>
    </rPh>
    <rPh sb="38" eb="41">
      <t>ジョウスイジョウ</t>
    </rPh>
    <rPh sb="50" eb="53">
      <t>スイドウヨウ</t>
    </rPh>
    <rPh sb="59" eb="60">
      <t>リョウ</t>
    </rPh>
    <rPh sb="61" eb="63">
      <t>ゲンショウ</t>
    </rPh>
    <rPh sb="68" eb="70">
      <t>ヨウイン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</si>
</sst>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#,##0.0_ "/>
    <numFmt numFmtId="177" formatCode="#,##0_ "/>
    <numFmt numFmtId="178" formatCode="#,##0.00_ "/>
    <numFmt numFmtId="179" formatCode="0.00_ "/>
    <numFmt numFmtId="180" formatCode="#,##0_);[Red]\(#,##0\)"/>
    <numFmt numFmtId="181" formatCode="0_ "/>
    <numFmt numFmtId="182" formatCode="0.0_ "/>
    <numFmt numFmtId="183" formatCode="#,##0.00_);\(#,##0.00\)"/>
    <numFmt numFmtId="184" formatCode="0_);\(0\)"/>
    <numFmt numFmtId="185" formatCode="#,##0_);\(#,##0\)"/>
    <numFmt numFmtId="186" formatCode="#,##0.0_);\(#,##0.0\)"/>
    <numFmt numFmtId="187" formatCode="0.00_);\(0.00\)"/>
    <numFmt numFmtId="188" formatCode="0.0%"/>
    <numFmt numFmtId="189" formatCode="0.00&quot;　※&quot;"/>
    <numFmt numFmtId="190" formatCode="\(0.00\)"/>
    <numFmt numFmtId="191" formatCode="\(0\)"/>
    <numFmt numFmtId="192" formatCode="0.000_ "/>
    <numFmt numFmtId="193" formatCode="\(#,##0.0\)"/>
    <numFmt numFmtId="194" formatCode="0_);[Red]\(0\)"/>
  </numFmts>
  <fonts count="3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明朝"/>
      <family val="2"/>
      <charset val="128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22"/>
      <name val="ＭＳ 明朝"/>
      <family val="2"/>
      <charset val="128"/>
    </font>
    <font>
      <sz val="11"/>
      <name val="ＭＳ Ｐゴシック"/>
      <family val="3"/>
      <charset val="128"/>
    </font>
    <font>
      <sz val="16"/>
      <name val="ＭＳ 明朝"/>
      <family val="2"/>
      <charset val="128"/>
    </font>
    <font>
      <sz val="26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60"/>
      <name val="ＭＳ Ｐゴシック"/>
      <family val="3"/>
      <charset val="128"/>
    </font>
    <font>
      <sz val="40"/>
      <name val="ＭＳ Ｐゴシック"/>
      <family val="3"/>
      <charset val="128"/>
    </font>
    <font>
      <sz val="50"/>
      <name val="ＭＳ Ｐゴシック"/>
      <family val="3"/>
      <charset val="128"/>
    </font>
    <font>
      <sz val="50"/>
      <name val="ＭＳ 明朝"/>
      <family val="2"/>
      <charset val="128"/>
    </font>
    <font>
      <sz val="40"/>
      <name val="ＭＳ 明朝"/>
      <family val="2"/>
      <charset val="128"/>
    </font>
    <font>
      <sz val="16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sz val="14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vertAlign val="superscript"/>
      <sz val="20"/>
      <name val="ＭＳ Ｐゴシック"/>
      <family val="3"/>
      <charset val="128"/>
    </font>
    <font>
      <sz val="23"/>
      <name val="ＭＳ Ｐゴシック"/>
      <family val="3"/>
      <charset val="128"/>
    </font>
    <font>
      <sz val="50"/>
      <name val="ＭＳ Ｐゴシック"/>
      <family val="3"/>
      <charset val="128"/>
      <scheme val="major"/>
    </font>
    <font>
      <vertAlign val="superscript"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7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17" fillId="0" borderId="0"/>
  </cellStyleXfs>
  <cellXfs count="52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8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11" fillId="0" borderId="0" xfId="0" applyFont="1">
      <alignment vertical="center"/>
    </xf>
    <xf numFmtId="181" fontId="9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86" fontId="6" fillId="0" borderId="0" xfId="0" applyNumberFormat="1" applyFont="1">
      <alignment vertical="center"/>
    </xf>
    <xf numFmtId="0" fontId="8" fillId="0" borderId="0" xfId="0" applyNumberFormat="1" applyFont="1">
      <alignment vertical="center"/>
    </xf>
    <xf numFmtId="180" fontId="8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181" fontId="9" fillId="0" borderId="0" xfId="0" applyNumberFormat="1" applyFont="1" applyAlignment="1">
      <alignment horizontal="center" vertical="center"/>
    </xf>
    <xf numFmtId="180" fontId="19" fillId="0" borderId="34" xfId="0" applyNumberFormat="1" applyFont="1" applyBorder="1">
      <alignment vertical="center"/>
    </xf>
    <xf numFmtId="180" fontId="8" fillId="0" borderId="0" xfId="0" applyNumberFormat="1" applyFont="1" applyFill="1">
      <alignment vertical="center"/>
    </xf>
    <xf numFmtId="0" fontId="11" fillId="0" borderId="0" xfId="0" applyFont="1" applyAlignment="1">
      <alignment vertical="center" wrapText="1"/>
    </xf>
    <xf numFmtId="177" fontId="6" fillId="0" borderId="8" xfId="0" applyNumberFormat="1" applyFont="1" applyFill="1" applyBorder="1">
      <alignment vertical="center"/>
    </xf>
    <xf numFmtId="177" fontId="3" fillId="0" borderId="8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180" fontId="6" fillId="0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188" fontId="13" fillId="0" borderId="0" xfId="2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177" fontId="3" fillId="0" borderId="1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7" fontId="10" fillId="0" borderId="0" xfId="0" applyNumberFormat="1" applyFont="1" applyFill="1">
      <alignment vertical="center"/>
    </xf>
    <xf numFmtId="177" fontId="6" fillId="0" borderId="3" xfId="0" applyNumberFormat="1" applyFont="1" applyFill="1" applyBorder="1">
      <alignment vertical="center"/>
    </xf>
    <xf numFmtId="177" fontId="6" fillId="0" borderId="18" xfId="0" applyNumberFormat="1" applyFont="1" applyFill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177" fontId="6" fillId="0" borderId="0" xfId="0" applyNumberFormat="1" applyFont="1" applyFill="1" applyBorder="1">
      <alignment vertical="center"/>
    </xf>
    <xf numFmtId="186" fontId="6" fillId="0" borderId="0" xfId="0" applyNumberFormat="1" applyFont="1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177" fontId="7" fillId="0" borderId="0" xfId="0" applyNumberFormat="1" applyFont="1" applyFill="1">
      <alignment vertical="center"/>
    </xf>
    <xf numFmtId="186" fontId="7" fillId="0" borderId="0" xfId="0" applyNumberFormat="1" applyFont="1" applyFill="1">
      <alignment vertical="center"/>
    </xf>
    <xf numFmtId="180" fontId="6" fillId="0" borderId="0" xfId="0" applyNumberFormat="1" applyFont="1" applyFill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80" fontId="15" fillId="0" borderId="42" xfId="0" applyNumberFormat="1" applyFont="1" applyFill="1" applyBorder="1" applyAlignment="1">
      <alignment horizontal="center" vertical="center"/>
    </xf>
    <xf numFmtId="180" fontId="15" fillId="0" borderId="43" xfId="0" applyNumberFormat="1" applyFont="1" applyFill="1" applyBorder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15" fillId="0" borderId="8" xfId="0" applyNumberFormat="1" applyFont="1" applyFill="1" applyBorder="1" applyAlignment="1">
      <alignment horizontal="center" vertical="center" shrinkToFit="1"/>
    </xf>
    <xf numFmtId="180" fontId="19" fillId="0" borderId="8" xfId="0" applyNumberFormat="1" applyFont="1" applyFill="1" applyBorder="1" applyAlignment="1">
      <alignment horizontal="right" vertical="center"/>
    </xf>
    <xf numFmtId="180" fontId="19" fillId="0" borderId="36" xfId="0" applyNumberFormat="1" applyFont="1" applyFill="1" applyBorder="1" applyAlignment="1">
      <alignment horizontal="right" vertical="center"/>
    </xf>
    <xf numFmtId="180" fontId="15" fillId="0" borderId="33" xfId="0" applyNumberFormat="1" applyFont="1" applyFill="1" applyBorder="1" applyAlignment="1">
      <alignment horizontal="center" vertical="center" shrinkToFit="1"/>
    </xf>
    <xf numFmtId="180" fontId="19" fillId="0" borderId="33" xfId="0" applyNumberFormat="1" applyFont="1" applyFill="1" applyBorder="1" applyAlignment="1">
      <alignment horizontal="right" vertical="center"/>
    </xf>
    <xf numFmtId="180" fontId="19" fillId="0" borderId="3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178" fontId="3" fillId="0" borderId="8" xfId="0" applyNumberFormat="1" applyFont="1" applyFill="1" applyBorder="1" applyAlignment="1">
      <alignment horizontal="right" vertical="center"/>
    </xf>
    <xf numFmtId="181" fontId="30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81" fontId="2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>
      <alignment vertical="center"/>
    </xf>
    <xf numFmtId="179" fontId="9" fillId="0" borderId="0" xfId="0" applyNumberFormat="1" applyFont="1" applyFill="1" applyAlignment="1">
      <alignment horizontal="center" vertical="center"/>
    </xf>
    <xf numFmtId="181" fontId="3" fillId="0" borderId="0" xfId="0" applyNumberFormat="1" applyFont="1" applyFill="1">
      <alignment vertical="center"/>
    </xf>
    <xf numFmtId="17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9" fontId="3" fillId="0" borderId="8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0" fontId="11" fillId="0" borderId="0" xfId="0" applyNumberFormat="1" applyFont="1" applyFill="1">
      <alignment vertical="center"/>
    </xf>
    <xf numFmtId="176" fontId="3" fillId="0" borderId="8" xfId="0" applyNumberFormat="1" applyFont="1" applyFill="1" applyBorder="1">
      <alignment vertical="center"/>
    </xf>
    <xf numFmtId="0" fontId="9" fillId="0" borderId="0" xfId="0" quotePrefix="1" applyFont="1">
      <alignment vertical="center"/>
    </xf>
    <xf numFmtId="181" fontId="12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177" fontId="3" fillId="0" borderId="8" xfId="0" applyNumberFormat="1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vertical="center" wrapText="1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>
      <alignment vertical="center"/>
    </xf>
    <xf numFmtId="179" fontId="9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>
      <alignment vertical="center"/>
    </xf>
    <xf numFmtId="179" fontId="3" fillId="0" borderId="8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>
      <alignment vertical="center"/>
    </xf>
    <xf numFmtId="192" fontId="3" fillId="0" borderId="8" xfId="0" applyNumberFormat="1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horizontal="right" vertical="center"/>
    </xf>
    <xf numFmtId="179" fontId="32" fillId="0" borderId="8" xfId="0" applyNumberFormat="1" applyFont="1" applyFill="1" applyBorder="1" applyAlignment="1">
      <alignment vertical="center"/>
    </xf>
    <xf numFmtId="179" fontId="32" fillId="0" borderId="5" xfId="0" applyNumberFormat="1" applyFont="1" applyFill="1" applyBorder="1" applyAlignment="1">
      <alignment vertical="center"/>
    </xf>
    <xf numFmtId="179" fontId="32" fillId="0" borderId="6" xfId="0" applyNumberFormat="1" applyFont="1" applyFill="1" applyBorder="1" applyAlignment="1">
      <alignment vertical="center"/>
    </xf>
    <xf numFmtId="179" fontId="12" fillId="0" borderId="5" xfId="0" applyNumberFormat="1" applyFont="1" applyFill="1" applyBorder="1" applyAlignment="1">
      <alignment horizontal="center" vertical="center"/>
    </xf>
    <xf numFmtId="179" fontId="12" fillId="0" borderId="8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81" fontId="21" fillId="0" borderId="0" xfId="0" applyNumberFormat="1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181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vertical="center"/>
    </xf>
    <xf numFmtId="0" fontId="23" fillId="0" borderId="8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center" vertical="center"/>
    </xf>
    <xf numFmtId="182" fontId="23" fillId="0" borderId="8" xfId="0" applyNumberFormat="1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>
      <alignment vertical="center"/>
    </xf>
    <xf numFmtId="0" fontId="23" fillId="0" borderId="8" xfId="0" applyFont="1" applyFill="1" applyBorder="1" applyAlignment="1">
      <alignment vertical="center" wrapText="1" shrinkToFit="1"/>
    </xf>
    <xf numFmtId="181" fontId="22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3" fillId="0" borderId="8" xfId="0" applyNumberFormat="1" applyFont="1" applyFill="1" applyBorder="1" applyAlignment="1">
      <alignment horizontal="center" vertical="center"/>
    </xf>
    <xf numFmtId="0" fontId="33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183" fontId="9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83" fontId="1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179" fontId="3" fillId="0" borderId="9" xfId="0" applyNumberFormat="1" applyFont="1" applyFill="1" applyBorder="1" applyAlignment="1">
      <alignment horizontal="center" vertical="center" wrapText="1"/>
    </xf>
    <xf numFmtId="179" fontId="11" fillId="0" borderId="9" xfId="0" applyNumberFormat="1" applyFont="1" applyFill="1" applyBorder="1" applyAlignment="1">
      <alignment horizontal="center" vertical="center" wrapText="1"/>
    </xf>
    <xf numFmtId="181" fontId="13" fillId="0" borderId="0" xfId="0" applyNumberFormat="1" applyFont="1" applyFill="1">
      <alignment vertical="center"/>
    </xf>
    <xf numFmtId="0" fontId="12" fillId="0" borderId="0" xfId="0" applyNumberFormat="1" applyFont="1" applyFill="1">
      <alignment vertical="center"/>
    </xf>
    <xf numFmtId="179" fontId="12" fillId="0" borderId="2" xfId="0" applyNumberFormat="1" applyFont="1" applyFill="1" applyBorder="1" applyAlignment="1">
      <alignment horizontal="center" vertical="center"/>
    </xf>
    <xf numFmtId="181" fontId="12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11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91" fontId="6" fillId="0" borderId="4" xfId="0" applyNumberFormat="1" applyFont="1" applyFill="1" applyBorder="1">
      <alignment vertical="center"/>
    </xf>
    <xf numFmtId="191" fontId="6" fillId="0" borderId="19" xfId="0" applyNumberFormat="1" applyFont="1" applyFill="1" applyBorder="1">
      <alignment vertical="center"/>
    </xf>
    <xf numFmtId="191" fontId="6" fillId="0" borderId="32" xfId="0" applyNumberFormat="1" applyFont="1" applyFill="1" applyBorder="1">
      <alignment vertical="center"/>
    </xf>
    <xf numFmtId="178" fontId="9" fillId="0" borderId="0" xfId="0" applyNumberFormat="1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8" xfId="0" applyNumberFormat="1" applyFont="1" applyFill="1" applyBorder="1" applyAlignment="1">
      <alignment horizontal="center" vertical="center"/>
    </xf>
    <xf numFmtId="189" fontId="11" fillId="0" borderId="8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9" fontId="11" fillId="0" borderId="5" xfId="0" applyNumberFormat="1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179" fontId="11" fillId="0" borderId="45" xfId="0" applyNumberFormat="1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181" fontId="4" fillId="0" borderId="0" xfId="0" applyNumberFormat="1" applyFont="1" applyFill="1">
      <alignment vertical="center"/>
    </xf>
    <xf numFmtId="177" fontId="29" fillId="0" borderId="0" xfId="0" applyNumberFormat="1" applyFont="1" applyFill="1" applyAlignment="1">
      <alignment vertical="center"/>
    </xf>
    <xf numFmtId="178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 indent="1"/>
    </xf>
    <xf numFmtId="0" fontId="29" fillId="0" borderId="0" xfId="0" applyFont="1" applyFill="1" applyAlignment="1">
      <alignment vertical="center"/>
    </xf>
    <xf numFmtId="0" fontId="29" fillId="0" borderId="0" xfId="0" applyFont="1" applyFill="1">
      <alignment vertical="center"/>
    </xf>
    <xf numFmtId="0" fontId="12" fillId="0" borderId="1" xfId="0" applyNumberFormat="1" applyFont="1" applyFill="1" applyBorder="1" applyAlignment="1">
      <alignment horizontal="right" vertical="center"/>
    </xf>
    <xf numFmtId="179" fontId="32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readingOrder="1"/>
    </xf>
    <xf numFmtId="191" fontId="3" fillId="0" borderId="1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87" fontId="15" fillId="0" borderId="3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187" fontId="15" fillId="0" borderId="4" xfId="0" applyNumberFormat="1" applyFont="1" applyFill="1" applyBorder="1" applyAlignment="1">
      <alignment horizontal="center" vertical="center"/>
    </xf>
    <xf numFmtId="190" fontId="12" fillId="0" borderId="19" xfId="0" applyNumberFormat="1" applyFont="1" applyFill="1" applyBorder="1" applyAlignment="1">
      <alignment horizontal="center" vertical="center"/>
    </xf>
    <xf numFmtId="178" fontId="12" fillId="0" borderId="19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83" fontId="12" fillId="0" borderId="3" xfId="0" quotePrefix="1" applyNumberFormat="1" applyFont="1" applyFill="1" applyBorder="1" applyAlignment="1">
      <alignment horizontal="center" vertical="center"/>
    </xf>
    <xf numFmtId="190" fontId="12" fillId="0" borderId="19" xfId="0" quotePrefix="1" applyNumberFormat="1" applyFont="1" applyFill="1" applyBorder="1" applyAlignment="1">
      <alignment horizontal="center" vertical="center"/>
    </xf>
    <xf numFmtId="187" fontId="15" fillId="0" borderId="3" xfId="0" applyNumberFormat="1" applyFont="1" applyFill="1" applyBorder="1" applyAlignment="1">
      <alignment vertical="center"/>
    </xf>
    <xf numFmtId="190" fontId="15" fillId="0" borderId="4" xfId="0" applyNumberFormat="1" applyFont="1" applyFill="1" applyBorder="1" applyAlignment="1">
      <alignment vertical="center"/>
    </xf>
    <xf numFmtId="190" fontId="15" fillId="0" borderId="4" xfId="0" applyNumberFormat="1" applyFont="1" applyFill="1" applyBorder="1" applyAlignment="1">
      <alignment horizontal="center" vertical="center"/>
    </xf>
    <xf numFmtId="187" fontId="15" fillId="0" borderId="1" xfId="0" applyNumberFormat="1" applyFont="1" applyFill="1" applyBorder="1" applyAlignment="1">
      <alignment horizontal="center" vertical="center"/>
    </xf>
    <xf numFmtId="187" fontId="15" fillId="0" borderId="19" xfId="0" applyNumberFormat="1" applyFont="1" applyFill="1" applyBorder="1" applyAlignment="1">
      <alignment horizontal="center" vertical="center"/>
    </xf>
    <xf numFmtId="190" fontId="15" fillId="0" borderId="2" xfId="0" applyNumberFormat="1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190" fontId="15" fillId="0" borderId="19" xfId="0" applyNumberFormat="1" applyFont="1" applyFill="1" applyBorder="1" applyAlignment="1">
      <alignment horizontal="center" vertical="center"/>
    </xf>
    <xf numFmtId="187" fontId="12" fillId="0" borderId="44" xfId="0" applyNumberFormat="1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91" fontId="3" fillId="0" borderId="3" xfId="0" applyNumberFormat="1" applyFont="1" applyFill="1" applyBorder="1" applyAlignment="1">
      <alignment horizontal="center" vertical="center"/>
    </xf>
    <xf numFmtId="184" fontId="3" fillId="0" borderId="3" xfId="0" applyNumberFormat="1" applyFont="1" applyFill="1" applyBorder="1" applyAlignment="1">
      <alignment horizontal="center" vertical="center"/>
    </xf>
    <xf numFmtId="185" fontId="3" fillId="0" borderId="3" xfId="0" applyNumberFormat="1" applyFont="1" applyFill="1" applyBorder="1" applyAlignment="1">
      <alignment horizontal="center" vertical="center"/>
    </xf>
    <xf numFmtId="191" fontId="3" fillId="0" borderId="8" xfId="0" applyNumberFormat="1" applyFont="1" applyFill="1" applyBorder="1" applyAlignment="1">
      <alignment horizontal="center" vertical="center"/>
    </xf>
    <xf numFmtId="185" fontId="19" fillId="0" borderId="8" xfId="0" applyNumberFormat="1" applyFont="1" applyFill="1" applyBorder="1" applyAlignment="1">
      <alignment horizontal="right" vertical="center"/>
    </xf>
    <xf numFmtId="180" fontId="19" fillId="0" borderId="5" xfId="0" applyNumberFormat="1" applyFont="1" applyFill="1" applyBorder="1" applyAlignment="1">
      <alignment horizontal="right" vertical="center"/>
    </xf>
    <xf numFmtId="180" fontId="14" fillId="0" borderId="8" xfId="0" applyNumberFormat="1" applyFont="1" applyFill="1" applyBorder="1" applyAlignment="1">
      <alignment horizontal="right" vertical="center"/>
    </xf>
    <xf numFmtId="0" fontId="9" fillId="0" borderId="16" xfId="0" applyFont="1" applyFill="1" applyBorder="1">
      <alignment vertical="center"/>
    </xf>
    <xf numFmtId="181" fontId="9" fillId="0" borderId="0" xfId="0" applyNumberFormat="1" applyFont="1" applyFill="1" applyAlignment="1">
      <alignment horizontal="center" vertical="center"/>
    </xf>
    <xf numFmtId="181" fontId="3" fillId="0" borderId="0" xfId="0" applyNumberFormat="1" applyFont="1" applyFill="1" applyAlignment="1">
      <alignment horizontal="left" vertical="center"/>
    </xf>
    <xf numFmtId="179" fontId="3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top"/>
    </xf>
    <xf numFmtId="0" fontId="12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94" fontId="6" fillId="0" borderId="8" xfId="0" applyNumberFormat="1" applyFont="1" applyBorder="1">
      <alignment vertical="center"/>
    </xf>
    <xf numFmtId="194" fontId="6" fillId="0" borderId="8" xfId="0" applyNumberFormat="1" applyFont="1" applyFill="1" applyBorder="1">
      <alignment vertical="center"/>
    </xf>
    <xf numFmtId="194" fontId="6" fillId="0" borderId="8" xfId="0" applyNumberFormat="1" applyFont="1" applyBorder="1" applyAlignment="1">
      <alignment vertical="center"/>
    </xf>
    <xf numFmtId="194" fontId="6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9" fontId="12" fillId="0" borderId="9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89" fontId="11" fillId="0" borderId="5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15" fillId="0" borderId="8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6" fontId="7" fillId="0" borderId="53" xfId="0" applyNumberFormat="1" applyFont="1" applyFill="1" applyBorder="1" applyAlignment="1">
      <alignment horizontal="center" vertical="center" readingOrder="1"/>
    </xf>
    <xf numFmtId="186" fontId="7" fillId="0" borderId="54" xfId="0" applyNumberFormat="1" applyFont="1" applyFill="1" applyBorder="1" applyAlignment="1">
      <alignment horizontal="center" vertical="center"/>
    </xf>
    <xf numFmtId="183" fontId="6" fillId="0" borderId="55" xfId="0" applyNumberFormat="1" applyFont="1" applyFill="1" applyBorder="1">
      <alignment vertical="center"/>
    </xf>
    <xf numFmtId="190" fontId="6" fillId="0" borderId="56" xfId="0" quotePrefix="1" applyNumberFormat="1" applyFont="1" applyFill="1" applyBorder="1" applyAlignment="1">
      <alignment horizontal="right" vertical="center"/>
    </xf>
    <xf numFmtId="186" fontId="6" fillId="0" borderId="55" xfId="0" applyNumberFormat="1" applyFont="1" applyFill="1" applyBorder="1">
      <alignment vertical="center"/>
    </xf>
    <xf numFmtId="193" fontId="6" fillId="0" borderId="56" xfId="0" applyNumberFormat="1" applyFont="1" applyFill="1" applyBorder="1">
      <alignment vertical="center"/>
    </xf>
    <xf numFmtId="176" fontId="6" fillId="0" borderId="57" xfId="0" applyNumberFormat="1" applyFont="1" applyFill="1" applyBorder="1">
      <alignment vertical="center"/>
    </xf>
    <xf numFmtId="193" fontId="6" fillId="0" borderId="58" xfId="0" applyNumberFormat="1" applyFont="1" applyFill="1" applyBorder="1">
      <alignment vertical="center"/>
    </xf>
    <xf numFmtId="186" fontId="6" fillId="0" borderId="57" xfId="0" applyNumberFormat="1" applyFont="1" applyFill="1" applyBorder="1">
      <alignment vertical="center"/>
    </xf>
    <xf numFmtId="193" fontId="6" fillId="0" borderId="59" xfId="0" applyNumberFormat="1" applyFont="1" applyFill="1" applyBorder="1">
      <alignment vertical="center"/>
    </xf>
    <xf numFmtId="0" fontId="26" fillId="0" borderId="0" xfId="0" applyFont="1" applyFill="1" applyAlignme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 wrapText="1"/>
    </xf>
    <xf numFmtId="179" fontId="12" fillId="0" borderId="0" xfId="0" applyNumberFormat="1" applyFont="1" applyFill="1" applyBorder="1" applyAlignment="1">
      <alignment horizontal="center" vertical="center"/>
    </xf>
    <xf numFmtId="191" fontId="6" fillId="0" borderId="0" xfId="0" applyNumberFormat="1" applyFont="1" applyFill="1" applyBorder="1">
      <alignment vertical="center"/>
    </xf>
    <xf numFmtId="193" fontId="6" fillId="0" borderId="0" xfId="0" applyNumberFormat="1" applyFont="1" applyFill="1" applyBorder="1">
      <alignment vertical="center"/>
    </xf>
    <xf numFmtId="180" fontId="19" fillId="0" borderId="0" xfId="0" applyNumberFormat="1" applyFont="1" applyFill="1" applyBorder="1" applyAlignment="1">
      <alignment horizontal="left" vertical="top"/>
    </xf>
    <xf numFmtId="180" fontId="19" fillId="0" borderId="0" xfId="0" applyNumberFormat="1" applyFont="1" applyFill="1" applyBorder="1" applyAlignment="1">
      <alignment horizontal="right" vertical="center"/>
    </xf>
    <xf numFmtId="180" fontId="16" fillId="0" borderId="0" xfId="0" applyNumberFormat="1" applyFont="1" applyFill="1" applyBorder="1" applyAlignment="1">
      <alignment horizontal="center" vertical="center" textRotation="255" shrinkToFit="1"/>
    </xf>
    <xf numFmtId="189" fontId="11" fillId="0" borderId="12" xfId="0" applyNumberFormat="1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vertical="center"/>
    </xf>
    <xf numFmtId="180" fontId="16" fillId="0" borderId="0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0" fontId="16" fillId="0" borderId="14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textRotation="255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textRotation="255" shrinkToFit="1"/>
    </xf>
    <xf numFmtId="0" fontId="3" fillId="0" borderId="2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textRotation="255"/>
    </xf>
    <xf numFmtId="0" fontId="11" fillId="0" borderId="0" xfId="0" applyFont="1" applyFill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3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7" fontId="7" fillId="0" borderId="50" xfId="0" applyNumberFormat="1" applyFont="1" applyFill="1" applyBorder="1" applyAlignment="1">
      <alignment horizontal="center" vertical="center"/>
    </xf>
    <xf numFmtId="177" fontId="7" fillId="0" borderId="51" xfId="0" applyNumberFormat="1" applyFont="1" applyFill="1" applyBorder="1" applyAlignment="1">
      <alignment horizontal="center" vertical="center"/>
    </xf>
    <xf numFmtId="177" fontId="7" fillId="0" borderId="52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textRotation="255"/>
    </xf>
    <xf numFmtId="0" fontId="7" fillId="0" borderId="26" xfId="0" applyFont="1" applyFill="1" applyBorder="1" applyAlignment="1">
      <alignment horizontal="center" vertical="center" textRotation="255"/>
    </xf>
    <xf numFmtId="0" fontId="7" fillId="0" borderId="27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18" fillId="0" borderId="9" xfId="0" applyFont="1" applyFill="1" applyBorder="1">
      <alignment vertical="center"/>
    </xf>
    <xf numFmtId="0" fontId="18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/>
    </xf>
    <xf numFmtId="180" fontId="15" fillId="0" borderId="41" xfId="0" applyNumberFormat="1" applyFont="1" applyFill="1" applyBorder="1" applyAlignment="1">
      <alignment horizontal="center" vertical="center" shrinkToFit="1"/>
    </xf>
    <xf numFmtId="180" fontId="15" fillId="0" borderId="42" xfId="0" applyNumberFormat="1" applyFont="1" applyFill="1" applyBorder="1" applyAlignment="1">
      <alignment horizontal="center" vertical="center" shrinkToFit="1"/>
    </xf>
    <xf numFmtId="180" fontId="15" fillId="0" borderId="35" xfId="0" applyNumberFormat="1" applyFont="1" applyFill="1" applyBorder="1" applyAlignment="1">
      <alignment horizontal="center" vertical="center" textRotation="255" shrinkToFit="1"/>
    </xf>
    <xf numFmtId="180" fontId="15" fillId="0" borderId="12" xfId="0" applyNumberFormat="1" applyFont="1" applyFill="1" applyBorder="1" applyAlignment="1">
      <alignment horizontal="center" vertical="center" textRotation="255" wrapText="1"/>
    </xf>
    <xf numFmtId="180" fontId="15" fillId="0" borderId="15" xfId="0" applyNumberFormat="1" applyFont="1" applyFill="1" applyBorder="1" applyAlignment="1">
      <alignment horizontal="center" vertical="center" textRotation="255" wrapText="1"/>
    </xf>
    <xf numFmtId="180" fontId="15" fillId="0" borderId="16" xfId="0" applyNumberFormat="1" applyFont="1" applyFill="1" applyBorder="1" applyAlignment="1">
      <alignment horizontal="center" vertical="center" textRotation="255" wrapText="1"/>
    </xf>
    <xf numFmtId="180" fontId="15" fillId="0" borderId="17" xfId="0" applyNumberFormat="1" applyFont="1" applyFill="1" applyBorder="1" applyAlignment="1">
      <alignment horizontal="center" vertical="center" textRotation="255" wrapText="1"/>
    </xf>
    <xf numFmtId="180" fontId="15" fillId="0" borderId="14" xfId="0" applyNumberFormat="1" applyFont="1" applyFill="1" applyBorder="1" applyAlignment="1">
      <alignment horizontal="center" vertical="center" textRotation="255" wrapText="1"/>
    </xf>
    <xf numFmtId="180" fontId="15" fillId="0" borderId="13" xfId="0" applyNumberFormat="1" applyFont="1" applyFill="1" applyBorder="1" applyAlignment="1">
      <alignment horizontal="center" vertical="center" textRotation="255" wrapText="1"/>
    </xf>
    <xf numFmtId="180" fontId="15" fillId="0" borderId="12" xfId="0" applyNumberFormat="1" applyFont="1" applyFill="1" applyBorder="1" applyAlignment="1">
      <alignment horizontal="center" vertical="center" wrapText="1" shrinkToFit="1"/>
    </xf>
    <xf numFmtId="0" fontId="16" fillId="0" borderId="15" xfId="0" applyFont="1" applyFill="1" applyBorder="1">
      <alignment vertical="center"/>
    </xf>
    <xf numFmtId="0" fontId="16" fillId="0" borderId="16" xfId="0" applyFont="1" applyFill="1" applyBorder="1">
      <alignment vertical="center"/>
    </xf>
    <xf numFmtId="0" fontId="16" fillId="0" borderId="17" xfId="0" applyFont="1" applyFill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180" fontId="15" fillId="0" borderId="1" xfId="0" applyNumberFormat="1" applyFont="1" applyFill="1" applyBorder="1" applyAlignment="1">
      <alignment horizontal="center" vertical="center" textRotation="255"/>
    </xf>
    <xf numFmtId="180" fontId="15" fillId="0" borderId="9" xfId="0" applyNumberFormat="1" applyFont="1" applyFill="1" applyBorder="1" applyAlignment="1">
      <alignment horizontal="center" vertical="center" textRotation="255"/>
    </xf>
    <xf numFmtId="180" fontId="15" fillId="0" borderId="2" xfId="0" applyNumberFormat="1" applyFont="1" applyFill="1" applyBorder="1" applyAlignment="1">
      <alignment horizontal="center" vertical="center" textRotation="255"/>
    </xf>
    <xf numFmtId="180" fontId="15" fillId="0" borderId="16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17" xfId="0" applyNumberFormat="1" applyFont="1" applyFill="1" applyBorder="1" applyAlignment="1">
      <alignment horizontal="center" vertical="center" shrinkToFit="1"/>
    </xf>
    <xf numFmtId="180" fontId="15" fillId="0" borderId="14" xfId="0" applyNumberFormat="1" applyFont="1" applyFill="1" applyBorder="1" applyAlignment="1">
      <alignment horizontal="center" vertical="center" shrinkToFit="1"/>
    </xf>
    <xf numFmtId="180" fontId="15" fillId="0" borderId="11" xfId="0" applyNumberFormat="1" applyFont="1" applyFill="1" applyBorder="1" applyAlignment="1">
      <alignment horizontal="center" vertical="center" shrinkToFit="1"/>
    </xf>
    <xf numFmtId="180" fontId="15" fillId="0" borderId="13" xfId="0" applyNumberFormat="1" applyFont="1" applyFill="1" applyBorder="1" applyAlignment="1">
      <alignment horizontal="center" vertical="center" shrinkToFit="1"/>
    </xf>
    <xf numFmtId="180" fontId="6" fillId="0" borderId="0" xfId="0" applyNumberFormat="1" applyFont="1" applyFill="1" applyAlignment="1">
      <alignment horizontal="left" vertical="center"/>
    </xf>
    <xf numFmtId="180" fontId="15" fillId="0" borderId="25" xfId="0" applyNumberFormat="1" applyFont="1" applyFill="1" applyBorder="1" applyAlignment="1">
      <alignment horizontal="center" vertical="center" textRotation="255" shrinkToFit="1"/>
    </xf>
    <xf numFmtId="180" fontId="15" fillId="0" borderId="26" xfId="0" applyNumberFormat="1" applyFont="1" applyFill="1" applyBorder="1" applyAlignment="1">
      <alignment horizontal="center" vertical="center" textRotation="255" shrinkToFit="1"/>
    </xf>
    <xf numFmtId="180" fontId="16" fillId="0" borderId="26" xfId="0" applyNumberFormat="1" applyFont="1" applyFill="1" applyBorder="1" applyAlignment="1">
      <alignment horizontal="center" vertical="center" textRotation="255" shrinkToFit="1"/>
    </xf>
    <xf numFmtId="180" fontId="16" fillId="0" borderId="27" xfId="0" applyNumberFormat="1" applyFont="1" applyFill="1" applyBorder="1" applyAlignment="1">
      <alignment horizontal="center" vertical="center" textRotation="255" shrinkToFit="1"/>
    </xf>
    <xf numFmtId="180" fontId="15" fillId="0" borderId="12" xfId="0" applyNumberFormat="1" applyFont="1" applyFill="1" applyBorder="1" applyAlignment="1">
      <alignment horizontal="center" vertical="center" textRotation="255" shrinkToFit="1"/>
    </xf>
    <xf numFmtId="0" fontId="16" fillId="0" borderId="15" xfId="0" applyFont="1" applyFill="1" applyBorder="1" applyAlignment="1">
      <alignment vertical="center" textRotation="255"/>
    </xf>
    <xf numFmtId="0" fontId="16" fillId="0" borderId="16" xfId="0" applyFont="1" applyFill="1" applyBorder="1" applyAlignment="1">
      <alignment vertical="center" textRotation="255"/>
    </xf>
    <xf numFmtId="0" fontId="16" fillId="0" borderId="17" xfId="0" applyFont="1" applyFill="1" applyBorder="1" applyAlignment="1">
      <alignment vertical="center" textRotation="255"/>
    </xf>
    <xf numFmtId="0" fontId="16" fillId="0" borderId="14" xfId="0" applyFont="1" applyFill="1" applyBorder="1" applyAlignment="1">
      <alignment vertical="center" textRotation="255"/>
    </xf>
    <xf numFmtId="0" fontId="16" fillId="0" borderId="13" xfId="0" applyFont="1" applyFill="1" applyBorder="1" applyAlignment="1">
      <alignment vertical="center" textRotation="255"/>
    </xf>
    <xf numFmtId="180" fontId="15" fillId="0" borderId="8" xfId="0" applyNumberFormat="1" applyFont="1" applyFill="1" applyBorder="1" applyAlignment="1">
      <alignment horizontal="center" vertical="center" shrinkToFit="1"/>
    </xf>
    <xf numFmtId="180" fontId="16" fillId="0" borderId="15" xfId="0" applyNumberFormat="1" applyFont="1" applyFill="1" applyBorder="1" applyAlignment="1">
      <alignment horizontal="center" vertical="center" textRotation="255" wrapText="1"/>
    </xf>
    <xf numFmtId="180" fontId="16" fillId="0" borderId="16" xfId="0" applyNumberFormat="1" applyFont="1" applyFill="1" applyBorder="1" applyAlignment="1">
      <alignment horizontal="center" vertical="center" textRotation="255" wrapText="1"/>
    </xf>
    <xf numFmtId="180" fontId="16" fillId="0" borderId="17" xfId="0" applyNumberFormat="1" applyFont="1" applyFill="1" applyBorder="1" applyAlignment="1">
      <alignment horizontal="center" vertical="center" textRotation="255" wrapText="1"/>
    </xf>
    <xf numFmtId="180" fontId="16" fillId="0" borderId="14" xfId="0" applyNumberFormat="1" applyFont="1" applyFill="1" applyBorder="1" applyAlignment="1">
      <alignment horizontal="center" vertical="center" textRotation="255" wrapText="1"/>
    </xf>
    <xf numFmtId="180" fontId="16" fillId="0" borderId="13" xfId="0" applyNumberFormat="1" applyFont="1" applyFill="1" applyBorder="1" applyAlignment="1">
      <alignment horizontal="center" vertical="center" textRotation="255" wrapText="1"/>
    </xf>
    <xf numFmtId="180" fontId="16" fillId="0" borderId="37" xfId="0" applyNumberFormat="1" applyFont="1" applyFill="1" applyBorder="1" applyAlignment="1">
      <alignment horizontal="center" vertical="center" textRotation="255" shrinkToFit="1"/>
    </xf>
    <xf numFmtId="180" fontId="15" fillId="0" borderId="12" xfId="0" applyNumberFormat="1" applyFont="1" applyFill="1" applyBorder="1" applyAlignment="1">
      <alignment horizontal="center" vertical="center" shrinkToFit="1"/>
    </xf>
    <xf numFmtId="180" fontId="15" fillId="0" borderId="10" xfId="0" applyNumberFormat="1" applyFont="1" applyFill="1" applyBorder="1" applyAlignment="1">
      <alignment horizontal="center" vertical="center" shrinkToFit="1"/>
    </xf>
    <xf numFmtId="180" fontId="15" fillId="0" borderId="15" xfId="0" applyNumberFormat="1" applyFont="1" applyFill="1" applyBorder="1" applyAlignment="1">
      <alignment horizontal="center" vertical="center" shrinkToFit="1"/>
    </xf>
    <xf numFmtId="180" fontId="15" fillId="0" borderId="5" xfId="0" applyNumberFormat="1" applyFont="1" applyFill="1" applyBorder="1" applyAlignment="1">
      <alignment horizontal="center" vertical="center" shrinkToFit="1"/>
    </xf>
    <xf numFmtId="180" fontId="15" fillId="0" borderId="7" xfId="0" applyNumberFormat="1" applyFont="1" applyFill="1" applyBorder="1" applyAlignment="1">
      <alignment horizontal="center" vertical="center" shrinkToFit="1"/>
    </xf>
    <xf numFmtId="180" fontId="16" fillId="0" borderId="6" xfId="0" applyNumberFormat="1" applyFont="1" applyFill="1" applyBorder="1" applyAlignment="1">
      <alignment horizontal="center" vertical="center" shrinkToFit="1"/>
    </xf>
    <xf numFmtId="180" fontId="15" fillId="0" borderId="38" xfId="0" applyNumberFormat="1" applyFont="1" applyFill="1" applyBorder="1" applyAlignment="1">
      <alignment horizontal="center" vertical="center" shrinkToFit="1"/>
    </xf>
    <xf numFmtId="180" fontId="15" fillId="0" borderId="39" xfId="0" applyNumberFormat="1" applyFont="1" applyFill="1" applyBorder="1" applyAlignment="1">
      <alignment horizontal="center" vertical="center" shrinkToFit="1"/>
    </xf>
    <xf numFmtId="180" fontId="15" fillId="0" borderId="40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0" fontId="6" fillId="0" borderId="8" xfId="0" applyNumberFormat="1" applyFont="1" applyFill="1" applyBorder="1" applyAlignment="1">
      <alignment horizontal="center" vertical="center" textRotation="255" shrinkToFit="1"/>
    </xf>
    <xf numFmtId="180" fontId="6" fillId="0" borderId="12" xfId="0" applyNumberFormat="1" applyFont="1" applyFill="1" applyBorder="1" applyAlignment="1">
      <alignment horizontal="center" vertical="center" textRotation="255" wrapText="1"/>
    </xf>
    <xf numFmtId="180" fontId="6" fillId="0" borderId="16" xfId="0" applyNumberFormat="1" applyFont="1" applyFill="1" applyBorder="1" applyAlignment="1">
      <alignment horizontal="center" vertical="center" textRotation="255" wrapText="1"/>
    </xf>
    <xf numFmtId="180" fontId="6" fillId="0" borderId="14" xfId="0" applyNumberFormat="1" applyFont="1" applyFill="1" applyBorder="1" applyAlignment="1">
      <alignment horizontal="center" vertical="center" textRotation="255" wrapText="1"/>
    </xf>
    <xf numFmtId="180" fontId="6" fillId="0" borderId="1" xfId="0" applyNumberFormat="1" applyFont="1" applyFill="1" applyBorder="1" applyAlignment="1">
      <alignment horizontal="center" vertical="center" textRotation="255"/>
    </xf>
    <xf numFmtId="0" fontId="20" fillId="0" borderId="9" xfId="0" applyFont="1" applyFill="1" applyBorder="1" applyAlignment="1">
      <alignment vertical="center" textRotation="255"/>
    </xf>
    <xf numFmtId="0" fontId="20" fillId="0" borderId="2" xfId="0" applyFont="1" applyFill="1" applyBorder="1" applyAlignment="1">
      <alignment vertical="center" textRotation="255"/>
    </xf>
    <xf numFmtId="180" fontId="6" fillId="0" borderId="15" xfId="0" applyNumberFormat="1" applyFont="1" applyFill="1" applyBorder="1" applyAlignment="1">
      <alignment horizontal="center" vertical="center" wrapText="1" shrinkToFit="1"/>
    </xf>
    <xf numFmtId="180" fontId="6" fillId="0" borderId="17" xfId="0" applyNumberFormat="1" applyFont="1" applyFill="1" applyBorder="1" applyAlignment="1">
      <alignment horizontal="center" vertical="center" shrinkToFit="1"/>
    </xf>
    <xf numFmtId="180" fontId="6" fillId="0" borderId="13" xfId="0" applyNumberFormat="1" applyFont="1" applyFill="1" applyBorder="1" applyAlignment="1">
      <alignment horizontal="center" vertical="center" shrinkToFit="1"/>
    </xf>
    <xf numFmtId="180" fontId="6" fillId="0" borderId="8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 textRotation="255" shrinkToFit="1"/>
    </xf>
    <xf numFmtId="180" fontId="5" fillId="0" borderId="9" xfId="0" applyNumberFormat="1" applyFont="1" applyFill="1" applyBorder="1" applyAlignment="1">
      <alignment horizontal="center" vertical="center" textRotation="255" shrinkToFit="1"/>
    </xf>
    <xf numFmtId="180" fontId="5" fillId="0" borderId="2" xfId="0" applyNumberFormat="1" applyFont="1" applyFill="1" applyBorder="1" applyAlignment="1">
      <alignment horizontal="center" vertical="center" textRotation="255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5" xfId="0" applyNumberFormat="1" applyFont="1" applyFill="1" applyBorder="1" applyAlignment="1">
      <alignment horizontal="center" vertical="center" shrinkToFit="1"/>
    </xf>
    <xf numFmtId="180" fontId="6" fillId="0" borderId="16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0" fontId="6" fillId="0" borderId="5" xfId="0" applyNumberFormat="1" applyFont="1" applyFill="1" applyBorder="1" applyAlignment="1">
      <alignment horizontal="center" vertical="center" shrinkToFit="1"/>
    </xf>
    <xf numFmtId="180" fontId="5" fillId="0" borderId="6" xfId="0" applyNumberFormat="1" applyFont="1" applyFill="1" applyBorder="1" applyAlignment="1">
      <alignment horizontal="center" vertical="center" shrinkToFit="1"/>
    </xf>
    <xf numFmtId="180" fontId="6" fillId="0" borderId="6" xfId="0" applyNumberFormat="1" applyFont="1" applyFill="1" applyBorder="1" applyAlignment="1">
      <alignment horizontal="center" vertical="center" shrinkToFit="1"/>
    </xf>
    <xf numFmtId="180" fontId="6" fillId="0" borderId="9" xfId="0" applyNumberFormat="1" applyFont="1" applyFill="1" applyBorder="1" applyAlignment="1">
      <alignment horizontal="center" vertical="center" textRotation="255" shrinkToFit="1"/>
    </xf>
    <xf numFmtId="180" fontId="6" fillId="0" borderId="12" xfId="0" applyNumberFormat="1" applyFont="1" applyFill="1" applyBorder="1" applyAlignment="1">
      <alignment horizontal="center" vertical="center" textRotation="255" shrinkToFit="1"/>
    </xf>
    <xf numFmtId="0" fontId="20" fillId="0" borderId="16" xfId="0" applyFont="1" applyFill="1" applyBorder="1" applyAlignment="1">
      <alignment vertical="center" textRotation="255"/>
    </xf>
    <xf numFmtId="0" fontId="20" fillId="0" borderId="14" xfId="0" applyFont="1" applyFill="1" applyBorder="1" applyAlignment="1">
      <alignment vertical="center" textRotation="255"/>
    </xf>
    <xf numFmtId="180" fontId="5" fillId="0" borderId="16" xfId="0" applyNumberFormat="1" applyFont="1" applyFill="1" applyBorder="1" applyAlignment="1">
      <alignment horizontal="center" vertical="center" textRotation="255" wrapText="1"/>
    </xf>
    <xf numFmtId="180" fontId="5" fillId="0" borderId="14" xfId="0" applyNumberFormat="1" applyFont="1" applyFill="1" applyBorder="1" applyAlignment="1">
      <alignment horizontal="center" vertical="center" textRotation="255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distributed" vertical="center" indent="5"/>
    </xf>
    <xf numFmtId="0" fontId="24" fillId="0" borderId="7" xfId="0" applyFont="1" applyFill="1" applyBorder="1" applyAlignment="1">
      <alignment horizontal="distributed" vertical="center" indent="5"/>
    </xf>
    <xf numFmtId="0" fontId="24" fillId="0" borderId="6" xfId="0" applyFont="1" applyFill="1" applyBorder="1" applyAlignment="1">
      <alignment horizontal="distributed" vertical="center" indent="5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181" fontId="23" fillId="0" borderId="1" xfId="0" applyNumberFormat="1" applyFont="1" applyFill="1" applyBorder="1" applyAlignment="1">
      <alignment horizontal="center" vertical="center"/>
    </xf>
    <xf numFmtId="181" fontId="23" fillId="0" borderId="2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distributed" vertical="center" indent="5"/>
    </xf>
    <xf numFmtId="0" fontId="9" fillId="0" borderId="7" xfId="0" applyFont="1" applyFill="1" applyBorder="1" applyAlignment="1">
      <alignment horizontal="distributed" vertical="center" indent="5"/>
    </xf>
    <xf numFmtId="0" fontId="9" fillId="0" borderId="6" xfId="0" applyFont="1" applyFill="1" applyBorder="1" applyAlignment="1">
      <alignment horizontal="distributed" vertical="center" indent="5"/>
    </xf>
    <xf numFmtId="181" fontId="23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182" fontId="23" fillId="0" borderId="1" xfId="0" applyNumberFormat="1" applyFont="1" applyFill="1" applyBorder="1" applyAlignment="1">
      <alignment horizontal="center" vertical="center"/>
    </xf>
    <xf numFmtId="182" fontId="23" fillId="0" borderId="2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9" fontId="12" fillId="0" borderId="9" xfId="0" applyNumberFormat="1" applyFont="1" applyFill="1" applyBorder="1" applyAlignment="1">
      <alignment horizontal="center" vertical="center"/>
    </xf>
    <xf numFmtId="179" fontId="32" fillId="0" borderId="1" xfId="0" applyNumberFormat="1" applyFont="1" applyFill="1" applyBorder="1" applyAlignment="1">
      <alignment horizontal="center" vertical="center"/>
    </xf>
    <xf numFmtId="179" fontId="32" fillId="0" borderId="9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top" wrapText="1"/>
    </xf>
    <xf numFmtId="0" fontId="20" fillId="0" borderId="0" xfId="0" applyFont="1" applyFill="1" applyAlignment="1">
      <alignment vertical="center"/>
    </xf>
    <xf numFmtId="179" fontId="3" fillId="0" borderId="9" xfId="0" applyNumberFormat="1" applyFont="1" applyFill="1" applyBorder="1" applyAlignment="1">
      <alignment horizontal="center" vertical="center"/>
    </xf>
  </cellXfs>
  <cellStyles count="4">
    <cellStyle name="パーセント" xfId="2" builtinId="5"/>
    <cellStyle name="桁区切り 2" xfId="1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CCFFCC"/>
      <color rgb="FF99FF99"/>
      <color rgb="FF99FFCC"/>
      <color rgb="FFCCFFFF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49"/>
  <sheetViews>
    <sheetView showGridLines="0" zoomScale="38" zoomScaleNormal="55" workbookViewId="0">
      <pane xSplit="4" ySplit="5" topLeftCell="E26" activePane="bottomRight" state="frozenSplit"/>
      <selection pane="topRight" activeCell="N1" sqref="N1"/>
      <selection pane="bottomLeft" activeCell="A7" sqref="A7"/>
      <selection pane="bottomRight" activeCell="P41" sqref="P41"/>
    </sheetView>
  </sheetViews>
  <sheetFormatPr defaultColWidth="9" defaultRowHeight="16.2"/>
  <cols>
    <col min="1" max="1" width="1.3984375" style="1" customWidth="1"/>
    <col min="2" max="2" width="8.59765625" style="1" customWidth="1"/>
    <col min="3" max="3" width="9.3984375" style="1" customWidth="1"/>
    <col min="4" max="4" width="24.59765625" style="1" customWidth="1"/>
    <col min="5" max="7" width="16.59765625" style="1" customWidth="1"/>
    <col min="8" max="9" width="13.69921875" style="1" customWidth="1"/>
    <col min="10" max="15" width="13.3984375" style="1" customWidth="1"/>
    <col min="16" max="16" width="1.3984375" style="1" customWidth="1"/>
    <col min="17" max="16384" width="9" style="1"/>
  </cols>
  <sheetData>
    <row r="1" spans="1:17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32.1" customHeight="1">
      <c r="A2" s="84"/>
      <c r="B2" s="77" t="s">
        <v>649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36"/>
      <c r="O2" s="10"/>
    </row>
    <row r="3" spans="1:17" ht="51.9" customHeight="1">
      <c r="A3" s="84"/>
      <c r="B3" s="293" t="s">
        <v>125</v>
      </c>
      <c r="C3" s="293"/>
      <c r="D3" s="293"/>
      <c r="E3" s="307" t="s">
        <v>13</v>
      </c>
      <c r="F3" s="307" t="s">
        <v>14</v>
      </c>
      <c r="G3" s="307" t="s">
        <v>15</v>
      </c>
      <c r="H3" s="308" t="s">
        <v>124</v>
      </c>
      <c r="I3" s="309"/>
      <c r="J3" s="309"/>
      <c r="K3" s="309"/>
      <c r="L3" s="309"/>
      <c r="M3" s="308" t="s">
        <v>123</v>
      </c>
      <c r="N3" s="309"/>
      <c r="O3" s="310"/>
      <c r="P3" s="36"/>
      <c r="Q3" s="10"/>
    </row>
    <row r="4" spans="1:17" ht="214.05" customHeight="1">
      <c r="A4" s="84"/>
      <c r="B4" s="293"/>
      <c r="C4" s="293"/>
      <c r="D4" s="293"/>
      <c r="E4" s="305"/>
      <c r="F4" s="305"/>
      <c r="G4" s="305"/>
      <c r="H4" s="303" t="s">
        <v>113</v>
      </c>
      <c r="I4" s="307" t="s">
        <v>112</v>
      </c>
      <c r="J4" s="307" t="s">
        <v>305</v>
      </c>
      <c r="K4" s="307" t="s">
        <v>383</v>
      </c>
      <c r="L4" s="307" t="s">
        <v>581</v>
      </c>
      <c r="M4" s="305" t="s">
        <v>113</v>
      </c>
      <c r="N4" s="307" t="s">
        <v>112</v>
      </c>
      <c r="O4" s="307" t="s">
        <v>382</v>
      </c>
      <c r="P4" s="36"/>
      <c r="Q4" s="10"/>
    </row>
    <row r="5" spans="1:17" ht="38.549999999999997" customHeight="1">
      <c r="A5" s="84"/>
      <c r="B5" s="293"/>
      <c r="C5" s="293"/>
      <c r="D5" s="293"/>
      <c r="E5" s="240" t="s">
        <v>582</v>
      </c>
      <c r="F5" s="240" t="s">
        <v>583</v>
      </c>
      <c r="G5" s="240" t="s">
        <v>582</v>
      </c>
      <c r="H5" s="304"/>
      <c r="I5" s="306"/>
      <c r="J5" s="306"/>
      <c r="K5" s="306"/>
      <c r="L5" s="306"/>
      <c r="M5" s="306"/>
      <c r="N5" s="306"/>
      <c r="O5" s="306"/>
      <c r="P5" s="36"/>
      <c r="Q5" s="10"/>
    </row>
    <row r="6" spans="1:17" ht="36" customHeight="1">
      <c r="A6" s="84"/>
      <c r="B6" s="307" t="s">
        <v>423</v>
      </c>
      <c r="C6" s="291" t="s">
        <v>584</v>
      </c>
      <c r="D6" s="293" t="s">
        <v>632</v>
      </c>
      <c r="E6" s="294">
        <v>20.059999999999999</v>
      </c>
      <c r="F6" s="208" t="s">
        <v>310</v>
      </c>
      <c r="G6" s="209" t="s">
        <v>187</v>
      </c>
      <c r="H6" s="209" t="s">
        <v>310</v>
      </c>
      <c r="I6" s="209" t="s">
        <v>310</v>
      </c>
      <c r="J6" s="209" t="s">
        <v>310</v>
      </c>
      <c r="K6" s="209" t="s">
        <v>310</v>
      </c>
      <c r="L6" s="209" t="s">
        <v>310</v>
      </c>
      <c r="M6" s="209" t="s">
        <v>310</v>
      </c>
      <c r="N6" s="209" t="s">
        <v>310</v>
      </c>
      <c r="O6" s="209" t="s">
        <v>310</v>
      </c>
      <c r="P6" s="36"/>
      <c r="Q6" s="10"/>
    </row>
    <row r="7" spans="1:17" ht="36" customHeight="1">
      <c r="A7" s="84"/>
      <c r="B7" s="305"/>
      <c r="C7" s="291"/>
      <c r="D7" s="293"/>
      <c r="E7" s="295"/>
      <c r="F7" s="210" t="s">
        <v>310</v>
      </c>
      <c r="G7" s="211" t="s">
        <v>187</v>
      </c>
      <c r="H7" s="212" t="s">
        <v>310</v>
      </c>
      <c r="I7" s="212" t="s">
        <v>310</v>
      </c>
      <c r="J7" s="212" t="s">
        <v>310</v>
      </c>
      <c r="K7" s="212" t="s">
        <v>310</v>
      </c>
      <c r="L7" s="212" t="s">
        <v>310</v>
      </c>
      <c r="M7" s="212" t="s">
        <v>310</v>
      </c>
      <c r="N7" s="212" t="s">
        <v>310</v>
      </c>
      <c r="O7" s="212" t="s">
        <v>310</v>
      </c>
      <c r="P7" s="36"/>
      <c r="Q7" s="10"/>
    </row>
    <row r="8" spans="1:17" ht="36" customHeight="1">
      <c r="A8" s="84"/>
      <c r="B8" s="305"/>
      <c r="C8" s="291"/>
      <c r="D8" s="293" t="s">
        <v>589</v>
      </c>
      <c r="E8" s="294">
        <v>53.24</v>
      </c>
      <c r="F8" s="208" t="s">
        <v>653</v>
      </c>
      <c r="G8" s="209">
        <v>50.78</v>
      </c>
      <c r="H8" s="209" t="s">
        <v>653</v>
      </c>
      <c r="I8" s="209" t="s">
        <v>653</v>
      </c>
      <c r="J8" s="209" t="s">
        <v>187</v>
      </c>
      <c r="K8" s="213" t="s">
        <v>187</v>
      </c>
      <c r="L8" s="213" t="s">
        <v>187</v>
      </c>
      <c r="M8" s="209" t="s">
        <v>653</v>
      </c>
      <c r="N8" s="209" t="s">
        <v>653</v>
      </c>
      <c r="O8" s="213" t="s">
        <v>187</v>
      </c>
      <c r="P8" s="36"/>
      <c r="Q8" s="161"/>
    </row>
    <row r="9" spans="1:17" ht="36" customHeight="1">
      <c r="A9" s="84"/>
      <c r="B9" s="305"/>
      <c r="C9" s="291"/>
      <c r="D9" s="293"/>
      <c r="E9" s="295"/>
      <c r="F9" s="210" t="s">
        <v>310</v>
      </c>
      <c r="G9" s="211">
        <v>50.78</v>
      </c>
      <c r="H9" s="211" t="s">
        <v>187</v>
      </c>
      <c r="I9" s="211" t="s">
        <v>187</v>
      </c>
      <c r="J9" s="211" t="s">
        <v>187</v>
      </c>
      <c r="K9" s="211" t="s">
        <v>187</v>
      </c>
      <c r="L9" s="211" t="s">
        <v>187</v>
      </c>
      <c r="M9" s="211" t="s">
        <v>187</v>
      </c>
      <c r="N9" s="211" t="s">
        <v>187</v>
      </c>
      <c r="O9" s="211" t="s">
        <v>187</v>
      </c>
      <c r="P9" s="36"/>
      <c r="Q9" s="160"/>
    </row>
    <row r="10" spans="1:17" ht="36" customHeight="1">
      <c r="A10" s="84"/>
      <c r="B10" s="305"/>
      <c r="C10" s="291"/>
      <c r="D10" s="293" t="s">
        <v>384</v>
      </c>
      <c r="E10" s="294">
        <v>73.3</v>
      </c>
      <c r="F10" s="208" t="s">
        <v>310</v>
      </c>
      <c r="G10" s="209">
        <f>G8</f>
        <v>50.78</v>
      </c>
      <c r="H10" s="209" t="str">
        <f>H8</f>
        <v>-</v>
      </c>
      <c r="I10" s="209" t="str">
        <f t="shared" ref="I10:O10" si="0">I8</f>
        <v>-</v>
      </c>
      <c r="J10" s="209" t="str">
        <f t="shared" si="0"/>
        <v>-</v>
      </c>
      <c r="K10" s="209" t="str">
        <f t="shared" si="0"/>
        <v>-</v>
      </c>
      <c r="L10" s="209" t="str">
        <f t="shared" si="0"/>
        <v>-</v>
      </c>
      <c r="M10" s="209" t="str">
        <f t="shared" si="0"/>
        <v>-</v>
      </c>
      <c r="N10" s="209" t="str">
        <f t="shared" si="0"/>
        <v>-</v>
      </c>
      <c r="O10" s="214" t="str">
        <f t="shared" si="0"/>
        <v>-</v>
      </c>
      <c r="P10" s="36"/>
      <c r="Q10" s="10"/>
    </row>
    <row r="11" spans="1:17" ht="52.5" customHeight="1">
      <c r="A11" s="84"/>
      <c r="B11" s="305"/>
      <c r="C11" s="291"/>
      <c r="D11" s="293"/>
      <c r="E11" s="295"/>
      <c r="F11" s="210" t="s">
        <v>310</v>
      </c>
      <c r="G11" s="211">
        <f>G9</f>
        <v>50.78</v>
      </c>
      <c r="H11" s="211" t="str">
        <f>H9</f>
        <v>-</v>
      </c>
      <c r="I11" s="211" t="str">
        <f t="shared" ref="I11:O11" si="1">I9</f>
        <v>-</v>
      </c>
      <c r="J11" s="215" t="str">
        <f t="shared" si="1"/>
        <v>-</v>
      </c>
      <c r="K11" s="215" t="str">
        <f t="shared" si="1"/>
        <v>-</v>
      </c>
      <c r="L11" s="215" t="str">
        <f t="shared" si="1"/>
        <v>-</v>
      </c>
      <c r="M11" s="211" t="str">
        <f t="shared" si="1"/>
        <v>-</v>
      </c>
      <c r="N11" s="211" t="str">
        <f t="shared" si="1"/>
        <v>-</v>
      </c>
      <c r="O11" s="215" t="str">
        <f t="shared" si="1"/>
        <v>-</v>
      </c>
      <c r="P11" s="36"/>
      <c r="Q11" s="10"/>
    </row>
    <row r="12" spans="1:17" ht="36" customHeight="1">
      <c r="A12" s="84"/>
      <c r="B12" s="305"/>
      <c r="C12" s="291" t="s">
        <v>2</v>
      </c>
      <c r="D12" s="292" t="s">
        <v>633</v>
      </c>
      <c r="E12" s="294">
        <v>434.98</v>
      </c>
      <c r="F12" s="216">
        <v>141</v>
      </c>
      <c r="G12" s="209">
        <v>171.9</v>
      </c>
      <c r="H12" s="209" t="s">
        <v>441</v>
      </c>
      <c r="I12" s="209" t="s">
        <v>441</v>
      </c>
      <c r="J12" s="209" t="s">
        <v>441</v>
      </c>
      <c r="K12" s="209" t="s">
        <v>441</v>
      </c>
      <c r="L12" s="209" t="s">
        <v>441</v>
      </c>
      <c r="M12" s="209" t="s">
        <v>441</v>
      </c>
      <c r="N12" s="209" t="s">
        <v>442</v>
      </c>
      <c r="O12" s="209" t="s">
        <v>310</v>
      </c>
      <c r="P12" s="36"/>
      <c r="Q12" s="10"/>
    </row>
    <row r="13" spans="1:17" ht="36" customHeight="1">
      <c r="A13" s="84"/>
      <c r="B13" s="305"/>
      <c r="C13" s="291"/>
      <c r="D13" s="293"/>
      <c r="E13" s="295"/>
      <c r="F13" s="217">
        <v>140</v>
      </c>
      <c r="G13" s="211">
        <v>171.9</v>
      </c>
      <c r="H13" s="212" t="s">
        <v>441</v>
      </c>
      <c r="I13" s="212" t="s">
        <v>441</v>
      </c>
      <c r="J13" s="212" t="s">
        <v>441</v>
      </c>
      <c r="K13" s="212" t="s">
        <v>441</v>
      </c>
      <c r="L13" s="212" t="s">
        <v>441</v>
      </c>
      <c r="M13" s="212" t="s">
        <v>441</v>
      </c>
      <c r="N13" s="212" t="s">
        <v>441</v>
      </c>
      <c r="O13" s="212" t="s">
        <v>441</v>
      </c>
      <c r="P13" s="36"/>
      <c r="Q13" s="10"/>
    </row>
    <row r="14" spans="1:17" ht="36" customHeight="1">
      <c r="A14" s="84"/>
      <c r="B14" s="305"/>
      <c r="C14" s="291"/>
      <c r="D14" s="292" t="s">
        <v>590</v>
      </c>
      <c r="E14" s="294">
        <v>144.35</v>
      </c>
      <c r="F14" s="216">
        <v>170.53</v>
      </c>
      <c r="G14" s="209">
        <v>135.59</v>
      </c>
      <c r="H14" s="209">
        <f>SUM(I14:L14)</f>
        <v>16.22</v>
      </c>
      <c r="I14" s="209">
        <v>16.22</v>
      </c>
      <c r="J14" s="209">
        <v>0</v>
      </c>
      <c r="K14" s="213">
        <v>0</v>
      </c>
      <c r="L14" s="213">
        <v>0</v>
      </c>
      <c r="M14" s="209">
        <f>N14+O14</f>
        <v>119.37</v>
      </c>
      <c r="N14" s="209">
        <v>119.37</v>
      </c>
      <c r="O14" s="213">
        <v>0</v>
      </c>
      <c r="P14" s="36"/>
      <c r="Q14" s="161"/>
    </row>
    <row r="15" spans="1:17" ht="36" customHeight="1">
      <c r="A15" s="84"/>
      <c r="B15" s="305"/>
      <c r="C15" s="291"/>
      <c r="D15" s="293"/>
      <c r="E15" s="295"/>
      <c r="F15" s="217">
        <v>206.51</v>
      </c>
      <c r="G15" s="211">
        <v>135.59</v>
      </c>
      <c r="H15" s="211">
        <v>128.15</v>
      </c>
      <c r="I15" s="211">
        <v>128.13</v>
      </c>
      <c r="J15" s="211">
        <v>0.02</v>
      </c>
      <c r="K15" s="211">
        <v>0</v>
      </c>
      <c r="L15" s="211">
        <v>0</v>
      </c>
      <c r="M15" s="211">
        <v>7.44</v>
      </c>
      <c r="N15" s="211">
        <v>7.44</v>
      </c>
      <c r="O15" s="211">
        <v>0</v>
      </c>
      <c r="P15" s="36"/>
      <c r="Q15" s="160"/>
    </row>
    <row r="16" spans="1:17" ht="36" customHeight="1">
      <c r="A16" s="84"/>
      <c r="B16" s="305"/>
      <c r="C16" s="291"/>
      <c r="D16" s="293" t="s">
        <v>384</v>
      </c>
      <c r="E16" s="294">
        <v>579.33000000000004</v>
      </c>
      <c r="F16" s="216">
        <f>F12+F14</f>
        <v>311.52999999999997</v>
      </c>
      <c r="G16" s="209">
        <f>G12+G14</f>
        <v>307.49</v>
      </c>
      <c r="H16" s="209">
        <f t="shared" ref="H16:O17" si="2">H14</f>
        <v>16.22</v>
      </c>
      <c r="I16" s="209">
        <f t="shared" si="2"/>
        <v>16.22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119.37</v>
      </c>
      <c r="N16" s="209">
        <f t="shared" si="2"/>
        <v>119.37</v>
      </c>
      <c r="O16" s="214">
        <f t="shared" si="2"/>
        <v>0</v>
      </c>
      <c r="P16" s="36"/>
      <c r="Q16" s="10"/>
    </row>
    <row r="17" spans="1:17" ht="36" customHeight="1">
      <c r="A17" s="84"/>
      <c r="B17" s="305"/>
      <c r="C17" s="291"/>
      <c r="D17" s="293"/>
      <c r="E17" s="295"/>
      <c r="F17" s="217">
        <f>F13+F15</f>
        <v>346.51</v>
      </c>
      <c r="G17" s="211">
        <f>G13+G15</f>
        <v>307.49</v>
      </c>
      <c r="H17" s="211">
        <f t="shared" si="2"/>
        <v>128.15</v>
      </c>
      <c r="I17" s="211">
        <f t="shared" si="2"/>
        <v>128.13</v>
      </c>
      <c r="J17" s="215">
        <f t="shared" si="2"/>
        <v>0.02</v>
      </c>
      <c r="K17" s="215">
        <f t="shared" si="2"/>
        <v>0</v>
      </c>
      <c r="L17" s="215">
        <f t="shared" si="2"/>
        <v>0</v>
      </c>
      <c r="M17" s="211">
        <f t="shared" si="2"/>
        <v>7.44</v>
      </c>
      <c r="N17" s="211">
        <f t="shared" si="2"/>
        <v>7.44</v>
      </c>
      <c r="O17" s="215">
        <f t="shared" si="2"/>
        <v>0</v>
      </c>
      <c r="P17" s="36"/>
      <c r="Q17" s="10"/>
    </row>
    <row r="18" spans="1:17" ht="36" customHeight="1">
      <c r="A18" s="84"/>
      <c r="B18" s="305"/>
      <c r="C18" s="293" t="s">
        <v>26</v>
      </c>
      <c r="D18" s="293"/>
      <c r="E18" s="301">
        <f>E16+E10</f>
        <v>652.63</v>
      </c>
      <c r="F18" s="216">
        <f t="shared" ref="F18:N18" si="3">F16</f>
        <v>311.52999999999997</v>
      </c>
      <c r="G18" s="216">
        <f t="shared" si="3"/>
        <v>307.49</v>
      </c>
      <c r="H18" s="216">
        <f t="shared" si="3"/>
        <v>16.22</v>
      </c>
      <c r="I18" s="216">
        <f t="shared" si="3"/>
        <v>16.22</v>
      </c>
      <c r="J18" s="216">
        <f t="shared" si="3"/>
        <v>0</v>
      </c>
      <c r="K18" s="216">
        <f t="shared" si="3"/>
        <v>0</v>
      </c>
      <c r="L18" s="216">
        <f t="shared" si="3"/>
        <v>0</v>
      </c>
      <c r="M18" s="216">
        <f t="shared" si="3"/>
        <v>119.37</v>
      </c>
      <c r="N18" s="216">
        <f t="shared" si="3"/>
        <v>119.37</v>
      </c>
      <c r="O18" s="216">
        <f t="shared" ref="O18" si="4">O16</f>
        <v>0</v>
      </c>
      <c r="P18" s="36"/>
      <c r="Q18" s="10"/>
    </row>
    <row r="19" spans="1:17" ht="36" customHeight="1">
      <c r="A19" s="84"/>
      <c r="B19" s="305"/>
      <c r="C19" s="293"/>
      <c r="D19" s="293"/>
      <c r="E19" s="302"/>
      <c r="F19" s="217">
        <f>F17</f>
        <v>346.51</v>
      </c>
      <c r="G19" s="217">
        <f t="shared" ref="G19:N19" si="5">G17</f>
        <v>307.49</v>
      </c>
      <c r="H19" s="217">
        <f t="shared" si="5"/>
        <v>128.15</v>
      </c>
      <c r="I19" s="217">
        <f t="shared" si="5"/>
        <v>128.13</v>
      </c>
      <c r="J19" s="217">
        <f t="shared" si="5"/>
        <v>0.02</v>
      </c>
      <c r="K19" s="217">
        <f t="shared" si="5"/>
        <v>0</v>
      </c>
      <c r="L19" s="217">
        <f t="shared" si="5"/>
        <v>0</v>
      </c>
      <c r="M19" s="217">
        <f t="shared" si="5"/>
        <v>7.44</v>
      </c>
      <c r="N19" s="217">
        <f t="shared" si="5"/>
        <v>7.44</v>
      </c>
      <c r="O19" s="217">
        <f>O17</f>
        <v>0</v>
      </c>
      <c r="P19" s="36"/>
      <c r="Q19" s="10"/>
    </row>
    <row r="20" spans="1:17" ht="36" customHeight="1">
      <c r="A20" s="84"/>
      <c r="B20" s="291" t="s">
        <v>587</v>
      </c>
      <c r="C20" s="291" t="s">
        <v>585</v>
      </c>
      <c r="D20" s="293" t="s">
        <v>376</v>
      </c>
      <c r="E20" s="294">
        <v>67.88</v>
      </c>
      <c r="F20" s="208" t="s">
        <v>187</v>
      </c>
      <c r="G20" s="209" t="s">
        <v>187</v>
      </c>
      <c r="H20" s="209" t="s">
        <v>187</v>
      </c>
      <c r="I20" s="209" t="s">
        <v>187</v>
      </c>
      <c r="J20" s="209" t="s">
        <v>187</v>
      </c>
      <c r="K20" s="209" t="s">
        <v>187</v>
      </c>
      <c r="L20" s="209" t="s">
        <v>187</v>
      </c>
      <c r="M20" s="209" t="s">
        <v>187</v>
      </c>
      <c r="N20" s="209" t="s">
        <v>187</v>
      </c>
      <c r="O20" s="209" t="s">
        <v>187</v>
      </c>
      <c r="P20" s="36"/>
      <c r="Q20" s="10"/>
    </row>
    <row r="21" spans="1:17" ht="36" customHeight="1">
      <c r="A21" s="84"/>
      <c r="B21" s="291"/>
      <c r="C21" s="291"/>
      <c r="D21" s="293"/>
      <c r="E21" s="295"/>
      <c r="F21" s="218">
        <v>19.2</v>
      </c>
      <c r="G21" s="211">
        <v>67.88</v>
      </c>
      <c r="H21" s="211">
        <v>64.739999999999995</v>
      </c>
      <c r="I21" s="211">
        <v>64.739999999999995</v>
      </c>
      <c r="J21" s="211">
        <v>0</v>
      </c>
      <c r="K21" s="211">
        <v>0</v>
      </c>
      <c r="L21" s="211">
        <v>0</v>
      </c>
      <c r="M21" s="211">
        <v>3.14</v>
      </c>
      <c r="N21" s="211">
        <v>3.14</v>
      </c>
      <c r="O21" s="211">
        <v>0</v>
      </c>
      <c r="P21" s="36"/>
      <c r="Q21" s="10"/>
    </row>
    <row r="22" spans="1:17" ht="36" customHeight="1">
      <c r="A22" s="84"/>
      <c r="B22" s="291"/>
      <c r="C22" s="291"/>
      <c r="D22" s="293" t="s">
        <v>377</v>
      </c>
      <c r="E22" s="294">
        <v>35.76</v>
      </c>
      <c r="F22" s="219" t="s">
        <v>187</v>
      </c>
      <c r="G22" s="209" t="s">
        <v>187</v>
      </c>
      <c r="H22" s="209" t="s">
        <v>187</v>
      </c>
      <c r="I22" s="209" t="s">
        <v>187</v>
      </c>
      <c r="J22" s="209" t="s">
        <v>187</v>
      </c>
      <c r="K22" s="209" t="s">
        <v>187</v>
      </c>
      <c r="L22" s="209" t="s">
        <v>187</v>
      </c>
      <c r="M22" s="209" t="s">
        <v>187</v>
      </c>
      <c r="N22" s="209" t="s">
        <v>187</v>
      </c>
      <c r="O22" s="209" t="s">
        <v>187</v>
      </c>
      <c r="P22" s="36"/>
      <c r="Q22" s="10"/>
    </row>
    <row r="23" spans="1:17" ht="36" customHeight="1">
      <c r="A23" s="84"/>
      <c r="B23" s="291"/>
      <c r="C23" s="291"/>
      <c r="D23" s="293"/>
      <c r="E23" s="297"/>
      <c r="F23" s="218">
        <v>48.87</v>
      </c>
      <c r="G23" s="211">
        <v>35.71</v>
      </c>
      <c r="H23" s="211">
        <v>15.17</v>
      </c>
      <c r="I23" s="211">
        <v>15.17</v>
      </c>
      <c r="J23" s="211">
        <v>0</v>
      </c>
      <c r="K23" s="211">
        <v>0</v>
      </c>
      <c r="L23" s="211">
        <v>0</v>
      </c>
      <c r="M23" s="211">
        <v>20.54</v>
      </c>
      <c r="N23" s="211">
        <v>20.54</v>
      </c>
      <c r="O23" s="211">
        <v>0</v>
      </c>
      <c r="P23" s="36"/>
      <c r="Q23" s="10"/>
    </row>
    <row r="24" spans="1:17" ht="36" customHeight="1">
      <c r="A24" s="84"/>
      <c r="B24" s="291"/>
      <c r="C24" s="291"/>
      <c r="D24" s="293" t="s">
        <v>378</v>
      </c>
      <c r="E24" s="294">
        <v>9.3000000000000007</v>
      </c>
      <c r="F24" s="220" t="s">
        <v>187</v>
      </c>
      <c r="G24" s="209" t="s">
        <v>187</v>
      </c>
      <c r="H24" s="209" t="s">
        <v>187</v>
      </c>
      <c r="I24" s="209" t="s">
        <v>187</v>
      </c>
      <c r="J24" s="209" t="s">
        <v>187</v>
      </c>
      <c r="K24" s="209" t="s">
        <v>187</v>
      </c>
      <c r="L24" s="209" t="s">
        <v>187</v>
      </c>
      <c r="M24" s="209" t="s">
        <v>187</v>
      </c>
      <c r="N24" s="209" t="s">
        <v>187</v>
      </c>
      <c r="O24" s="209" t="s">
        <v>187</v>
      </c>
      <c r="P24" s="36"/>
      <c r="Q24" s="10"/>
    </row>
    <row r="25" spans="1:17" ht="36" customHeight="1">
      <c r="A25" s="84"/>
      <c r="B25" s="291"/>
      <c r="C25" s="291"/>
      <c r="D25" s="293"/>
      <c r="E25" s="295"/>
      <c r="F25" s="218">
        <v>23.77</v>
      </c>
      <c r="G25" s="211">
        <v>13.86</v>
      </c>
      <c r="H25" s="211">
        <v>3.34</v>
      </c>
      <c r="I25" s="211">
        <v>3.34</v>
      </c>
      <c r="J25" s="211">
        <v>0</v>
      </c>
      <c r="K25" s="211">
        <v>0</v>
      </c>
      <c r="L25" s="211">
        <v>0</v>
      </c>
      <c r="M25" s="211">
        <v>10.52</v>
      </c>
      <c r="N25" s="211">
        <v>10.52</v>
      </c>
      <c r="O25" s="211">
        <v>0</v>
      </c>
      <c r="P25" s="36"/>
      <c r="Q25" s="10"/>
    </row>
    <row r="26" spans="1:17" ht="36" customHeight="1">
      <c r="A26" s="84"/>
      <c r="B26" s="291"/>
      <c r="C26" s="291"/>
      <c r="D26" s="293" t="s">
        <v>385</v>
      </c>
      <c r="E26" s="294">
        <v>26.48</v>
      </c>
      <c r="F26" s="208" t="s">
        <v>187</v>
      </c>
      <c r="G26" s="209" t="s">
        <v>187</v>
      </c>
      <c r="H26" s="209" t="s">
        <v>187</v>
      </c>
      <c r="I26" s="209" t="s">
        <v>187</v>
      </c>
      <c r="J26" s="209" t="s">
        <v>187</v>
      </c>
      <c r="K26" s="209" t="s">
        <v>187</v>
      </c>
      <c r="L26" s="209" t="s">
        <v>187</v>
      </c>
      <c r="M26" s="209" t="s">
        <v>187</v>
      </c>
      <c r="N26" s="209" t="s">
        <v>187</v>
      </c>
      <c r="O26" s="209" t="s">
        <v>187</v>
      </c>
      <c r="P26" s="179"/>
      <c r="Q26" s="10"/>
    </row>
    <row r="27" spans="1:17" ht="36" customHeight="1">
      <c r="A27" s="84"/>
      <c r="B27" s="291"/>
      <c r="C27" s="291"/>
      <c r="D27" s="293"/>
      <c r="E27" s="295"/>
      <c r="F27" s="218">
        <v>57.74</v>
      </c>
      <c r="G27" s="211">
        <v>26.59</v>
      </c>
      <c r="H27" s="211">
        <v>4.05</v>
      </c>
      <c r="I27" s="211">
        <v>3.84</v>
      </c>
      <c r="J27" s="211">
        <v>0.2</v>
      </c>
      <c r="K27" s="211">
        <v>0.01</v>
      </c>
      <c r="L27" s="211">
        <v>0</v>
      </c>
      <c r="M27" s="211">
        <v>22.54</v>
      </c>
      <c r="N27" s="211">
        <v>22.54</v>
      </c>
      <c r="O27" s="211">
        <v>0</v>
      </c>
      <c r="P27" s="36"/>
      <c r="Q27" s="10"/>
    </row>
    <row r="28" spans="1:17" ht="36" customHeight="1">
      <c r="A28" s="84"/>
      <c r="B28" s="291"/>
      <c r="C28" s="291"/>
      <c r="D28" s="293" t="s">
        <v>379</v>
      </c>
      <c r="E28" s="294">
        <v>13.42</v>
      </c>
      <c r="F28" s="220" t="s">
        <v>187</v>
      </c>
      <c r="G28" s="209" t="s">
        <v>187</v>
      </c>
      <c r="H28" s="209" t="s">
        <v>187</v>
      </c>
      <c r="I28" s="209" t="s">
        <v>187</v>
      </c>
      <c r="J28" s="209" t="s">
        <v>187</v>
      </c>
      <c r="K28" s="209" t="s">
        <v>187</v>
      </c>
      <c r="L28" s="209" t="s">
        <v>187</v>
      </c>
      <c r="M28" s="209" t="s">
        <v>187</v>
      </c>
      <c r="N28" s="209" t="s">
        <v>187</v>
      </c>
      <c r="O28" s="209" t="s">
        <v>187</v>
      </c>
      <c r="P28" s="36"/>
      <c r="Q28" s="10"/>
    </row>
    <row r="29" spans="1:17" ht="36" customHeight="1">
      <c r="A29" s="84"/>
      <c r="B29" s="291"/>
      <c r="C29" s="291"/>
      <c r="D29" s="293"/>
      <c r="E29" s="298"/>
      <c r="F29" s="218">
        <v>22.1</v>
      </c>
      <c r="G29" s="211">
        <v>13.42</v>
      </c>
      <c r="H29" s="211">
        <v>13.42</v>
      </c>
      <c r="I29" s="211">
        <v>13.42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36"/>
      <c r="Q29" s="10"/>
    </row>
    <row r="30" spans="1:17" ht="36" customHeight="1">
      <c r="A30" s="84"/>
      <c r="B30" s="291"/>
      <c r="C30" s="291"/>
      <c r="D30" s="293" t="s">
        <v>384</v>
      </c>
      <c r="E30" s="294">
        <v>152.84</v>
      </c>
      <c r="F30" s="220" t="s">
        <v>187</v>
      </c>
      <c r="G30" s="209" t="s">
        <v>187</v>
      </c>
      <c r="H30" s="209" t="s">
        <v>187</v>
      </c>
      <c r="I30" s="209" t="s">
        <v>187</v>
      </c>
      <c r="J30" s="209" t="s">
        <v>187</v>
      </c>
      <c r="K30" s="209" t="s">
        <v>187</v>
      </c>
      <c r="L30" s="209" t="s">
        <v>187</v>
      </c>
      <c r="M30" s="209" t="s">
        <v>187</v>
      </c>
      <c r="N30" s="209" t="s">
        <v>187</v>
      </c>
      <c r="O30" s="209" t="s">
        <v>187</v>
      </c>
      <c r="P30" s="36"/>
      <c r="Q30" s="10"/>
    </row>
    <row r="31" spans="1:17" ht="36" customHeight="1">
      <c r="A31" s="84"/>
      <c r="B31" s="291"/>
      <c r="C31" s="291"/>
      <c r="D31" s="293"/>
      <c r="E31" s="295"/>
      <c r="F31" s="218">
        <f t="shared" ref="F31:O31" si="6">F21+F23+F25+F27+F29</f>
        <v>171.68</v>
      </c>
      <c r="G31" s="211">
        <f t="shared" si="6"/>
        <v>157.46</v>
      </c>
      <c r="H31" s="211">
        <f t="shared" si="6"/>
        <v>100.72</v>
      </c>
      <c r="I31" s="211">
        <f t="shared" si="6"/>
        <v>100.51</v>
      </c>
      <c r="J31" s="211">
        <f t="shared" si="6"/>
        <v>0.2</v>
      </c>
      <c r="K31" s="211">
        <f t="shared" si="6"/>
        <v>0.01</v>
      </c>
      <c r="L31" s="211">
        <f t="shared" si="6"/>
        <v>0</v>
      </c>
      <c r="M31" s="211">
        <f t="shared" si="6"/>
        <v>56.74</v>
      </c>
      <c r="N31" s="211">
        <f t="shared" si="6"/>
        <v>56.74</v>
      </c>
      <c r="O31" s="211">
        <f t="shared" si="6"/>
        <v>0</v>
      </c>
      <c r="P31" s="36"/>
      <c r="Q31" s="10"/>
    </row>
    <row r="32" spans="1:17" ht="36" customHeight="1">
      <c r="A32" s="84"/>
      <c r="B32" s="291"/>
      <c r="C32" s="291" t="s">
        <v>586</v>
      </c>
      <c r="D32" s="293" t="s">
        <v>380</v>
      </c>
      <c r="E32" s="299" t="s">
        <v>310</v>
      </c>
      <c r="F32" s="208" t="s">
        <v>187</v>
      </c>
      <c r="G32" s="209" t="s">
        <v>187</v>
      </c>
      <c r="H32" s="209" t="s">
        <v>187</v>
      </c>
      <c r="I32" s="209" t="s">
        <v>187</v>
      </c>
      <c r="J32" s="209" t="s">
        <v>187</v>
      </c>
      <c r="K32" s="209" t="s">
        <v>187</v>
      </c>
      <c r="L32" s="209" t="s">
        <v>187</v>
      </c>
      <c r="M32" s="209" t="s">
        <v>187</v>
      </c>
      <c r="N32" s="209" t="s">
        <v>187</v>
      </c>
      <c r="O32" s="209" t="s">
        <v>187</v>
      </c>
      <c r="P32" s="36"/>
      <c r="Q32" s="10"/>
    </row>
    <row r="33" spans="1:17" ht="36" customHeight="1">
      <c r="A33" s="84"/>
      <c r="B33" s="291"/>
      <c r="C33" s="291"/>
      <c r="D33" s="293"/>
      <c r="E33" s="300"/>
      <c r="F33" s="221">
        <v>9.81</v>
      </c>
      <c r="G33" s="211">
        <v>3.59</v>
      </c>
      <c r="H33" s="211">
        <v>3.59</v>
      </c>
      <c r="I33" s="211">
        <v>3.59</v>
      </c>
      <c r="J33" s="211">
        <v>0</v>
      </c>
      <c r="K33" s="211">
        <v>0</v>
      </c>
      <c r="L33" s="211">
        <v>0</v>
      </c>
      <c r="M33" s="211">
        <v>0</v>
      </c>
      <c r="N33" s="211">
        <v>0</v>
      </c>
      <c r="O33" s="211">
        <v>0</v>
      </c>
      <c r="P33" s="36"/>
      <c r="Q33" s="10"/>
    </row>
    <row r="34" spans="1:17" ht="36" customHeight="1">
      <c r="A34" s="84"/>
      <c r="B34" s="291"/>
      <c r="C34" s="291"/>
      <c r="D34" s="293" t="s">
        <v>381</v>
      </c>
      <c r="E34" s="299" t="s">
        <v>310</v>
      </c>
      <c r="F34" s="208" t="s">
        <v>187</v>
      </c>
      <c r="G34" s="209" t="s">
        <v>187</v>
      </c>
      <c r="H34" s="209" t="s">
        <v>187</v>
      </c>
      <c r="I34" s="209" t="s">
        <v>187</v>
      </c>
      <c r="J34" s="209" t="s">
        <v>187</v>
      </c>
      <c r="K34" s="209" t="s">
        <v>187</v>
      </c>
      <c r="L34" s="209" t="s">
        <v>187</v>
      </c>
      <c r="M34" s="209" t="s">
        <v>187</v>
      </c>
      <c r="N34" s="209" t="s">
        <v>187</v>
      </c>
      <c r="O34" s="209" t="s">
        <v>187</v>
      </c>
      <c r="P34" s="36"/>
      <c r="Q34" s="161"/>
    </row>
    <row r="35" spans="1:17" ht="36" customHeight="1">
      <c r="A35" s="84"/>
      <c r="B35" s="291"/>
      <c r="C35" s="291"/>
      <c r="D35" s="293"/>
      <c r="E35" s="300"/>
      <c r="F35" s="218">
        <v>60</v>
      </c>
      <c r="G35" s="211">
        <v>69.56</v>
      </c>
      <c r="H35" s="211">
        <v>48.55</v>
      </c>
      <c r="I35" s="211">
        <v>48.55</v>
      </c>
      <c r="J35" s="211">
        <v>0</v>
      </c>
      <c r="K35" s="211">
        <v>0</v>
      </c>
      <c r="L35" s="211">
        <v>0</v>
      </c>
      <c r="M35" s="211">
        <v>21.01</v>
      </c>
      <c r="N35" s="211">
        <v>21.01</v>
      </c>
      <c r="O35" s="211">
        <v>0</v>
      </c>
      <c r="P35" s="36"/>
      <c r="Q35" s="10"/>
    </row>
    <row r="36" spans="1:17" ht="36" customHeight="1">
      <c r="A36" s="84"/>
      <c r="B36" s="291"/>
      <c r="C36" s="291"/>
      <c r="D36" s="293" t="s">
        <v>384</v>
      </c>
      <c r="E36" s="299" t="s">
        <v>310</v>
      </c>
      <c r="F36" s="208" t="s">
        <v>187</v>
      </c>
      <c r="G36" s="222" t="s">
        <v>187</v>
      </c>
      <c r="H36" s="222" t="s">
        <v>187</v>
      </c>
      <c r="I36" s="222" t="s">
        <v>187</v>
      </c>
      <c r="J36" s="222" t="s">
        <v>187</v>
      </c>
      <c r="K36" s="222" t="s">
        <v>187</v>
      </c>
      <c r="L36" s="222" t="s">
        <v>187</v>
      </c>
      <c r="M36" s="222" t="s">
        <v>187</v>
      </c>
      <c r="N36" s="222" t="s">
        <v>187</v>
      </c>
      <c r="O36" s="222" t="s">
        <v>187</v>
      </c>
      <c r="P36" s="36"/>
      <c r="Q36" s="10"/>
    </row>
    <row r="37" spans="1:17" ht="36" customHeight="1">
      <c r="A37" s="84"/>
      <c r="B37" s="291"/>
      <c r="C37" s="291"/>
      <c r="D37" s="293"/>
      <c r="E37" s="300"/>
      <c r="F37" s="223">
        <f t="shared" ref="F37:O37" si="7">F35+F33</f>
        <v>69.81</v>
      </c>
      <c r="G37" s="211">
        <f t="shared" si="7"/>
        <v>73.150000000000006</v>
      </c>
      <c r="H37" s="211">
        <f t="shared" si="7"/>
        <v>52.14</v>
      </c>
      <c r="I37" s="211">
        <f t="shared" si="7"/>
        <v>52.14</v>
      </c>
      <c r="J37" s="211">
        <f t="shared" si="7"/>
        <v>0</v>
      </c>
      <c r="K37" s="211">
        <f t="shared" si="7"/>
        <v>0</v>
      </c>
      <c r="L37" s="211">
        <f t="shared" si="7"/>
        <v>0</v>
      </c>
      <c r="M37" s="211">
        <f t="shared" si="7"/>
        <v>21.01</v>
      </c>
      <c r="N37" s="211">
        <f t="shared" si="7"/>
        <v>21.01</v>
      </c>
      <c r="O37" s="211">
        <f t="shared" si="7"/>
        <v>0</v>
      </c>
      <c r="P37" s="36"/>
      <c r="Q37" s="10"/>
    </row>
    <row r="38" spans="1:17" ht="36" customHeight="1">
      <c r="A38" s="84"/>
      <c r="B38" s="291"/>
      <c r="C38" s="293" t="s">
        <v>26</v>
      </c>
      <c r="D38" s="293"/>
      <c r="E38" s="301">
        <v>152.84</v>
      </c>
      <c r="F38" s="208" t="s">
        <v>187</v>
      </c>
      <c r="G38" s="222" t="s">
        <v>187</v>
      </c>
      <c r="H38" s="222" t="s">
        <v>187</v>
      </c>
      <c r="I38" s="222" t="s">
        <v>187</v>
      </c>
      <c r="J38" s="222" t="s">
        <v>187</v>
      </c>
      <c r="K38" s="222" t="s">
        <v>187</v>
      </c>
      <c r="L38" s="222" t="s">
        <v>187</v>
      </c>
      <c r="M38" s="222" t="s">
        <v>187</v>
      </c>
      <c r="N38" s="222" t="s">
        <v>187</v>
      </c>
      <c r="O38" s="222" t="s">
        <v>187</v>
      </c>
      <c r="P38" s="36"/>
      <c r="Q38" s="10"/>
    </row>
    <row r="39" spans="1:17" ht="36" customHeight="1">
      <c r="A39" s="84"/>
      <c r="B39" s="291"/>
      <c r="C39" s="293"/>
      <c r="D39" s="293"/>
      <c r="E39" s="302"/>
      <c r="F39" s="223">
        <f t="shared" ref="F39:O39" si="8">F37+F31</f>
        <v>241.49</v>
      </c>
      <c r="G39" s="211">
        <f t="shared" si="8"/>
        <v>230.61</v>
      </c>
      <c r="H39" s="211">
        <f t="shared" si="8"/>
        <v>152.86000000000001</v>
      </c>
      <c r="I39" s="211">
        <f t="shared" si="8"/>
        <v>152.65</v>
      </c>
      <c r="J39" s="211">
        <f t="shared" si="8"/>
        <v>0.2</v>
      </c>
      <c r="K39" s="211">
        <f t="shared" si="8"/>
        <v>0.01</v>
      </c>
      <c r="L39" s="211">
        <f t="shared" si="8"/>
        <v>0</v>
      </c>
      <c r="M39" s="211">
        <f t="shared" si="8"/>
        <v>77.75</v>
      </c>
      <c r="N39" s="211">
        <f t="shared" si="8"/>
        <v>77.75</v>
      </c>
      <c r="O39" s="211">
        <f t="shared" si="8"/>
        <v>0</v>
      </c>
      <c r="P39" s="36"/>
      <c r="Q39" s="10"/>
    </row>
    <row r="40" spans="1:17" ht="36" customHeight="1">
      <c r="A40" s="84"/>
      <c r="B40" s="293" t="s">
        <v>108</v>
      </c>
      <c r="C40" s="293"/>
      <c r="D40" s="293"/>
      <c r="E40" s="301">
        <f>E18+E38</f>
        <v>805.47</v>
      </c>
      <c r="F40" s="208">
        <f t="shared" ref="F40:O40" si="9">F18</f>
        <v>311.52999999999997</v>
      </c>
      <c r="G40" s="222">
        <f t="shared" si="9"/>
        <v>307.49</v>
      </c>
      <c r="H40" s="222">
        <f t="shared" si="9"/>
        <v>16.22</v>
      </c>
      <c r="I40" s="222">
        <f t="shared" si="9"/>
        <v>16.22</v>
      </c>
      <c r="J40" s="222">
        <f t="shared" si="9"/>
        <v>0</v>
      </c>
      <c r="K40" s="222">
        <f t="shared" si="9"/>
        <v>0</v>
      </c>
      <c r="L40" s="222">
        <f t="shared" si="9"/>
        <v>0</v>
      </c>
      <c r="M40" s="222">
        <f t="shared" si="9"/>
        <v>119.37</v>
      </c>
      <c r="N40" s="224">
        <f t="shared" si="9"/>
        <v>119.37</v>
      </c>
      <c r="O40" s="222">
        <f t="shared" si="9"/>
        <v>0</v>
      </c>
      <c r="P40" s="162"/>
      <c r="Q40" s="10"/>
    </row>
    <row r="41" spans="1:17" ht="36" customHeight="1">
      <c r="A41" s="84"/>
      <c r="B41" s="293"/>
      <c r="C41" s="293"/>
      <c r="D41" s="293"/>
      <c r="E41" s="302"/>
      <c r="F41" s="221">
        <f t="shared" ref="F41:L41" si="10">F19+F39</f>
        <v>588</v>
      </c>
      <c r="G41" s="221">
        <f t="shared" si="10"/>
        <v>538.1</v>
      </c>
      <c r="H41" s="221">
        <f t="shared" si="10"/>
        <v>281.01</v>
      </c>
      <c r="I41" s="221">
        <f t="shared" si="10"/>
        <v>280.77999999999997</v>
      </c>
      <c r="J41" s="221">
        <f t="shared" si="10"/>
        <v>0.22</v>
      </c>
      <c r="K41" s="221">
        <f t="shared" si="10"/>
        <v>0.01</v>
      </c>
      <c r="L41" s="221">
        <f t="shared" si="10"/>
        <v>0</v>
      </c>
      <c r="M41" s="221">
        <f t="shared" ref="M41:O41" si="11">M19+M39</f>
        <v>85.19</v>
      </c>
      <c r="N41" s="221">
        <f t="shared" si="11"/>
        <v>85.19</v>
      </c>
      <c r="O41" s="221">
        <f t="shared" si="11"/>
        <v>0</v>
      </c>
      <c r="P41" s="36"/>
      <c r="Q41" s="10"/>
    </row>
    <row r="42" spans="1:17" ht="25.95" customHeight="1">
      <c r="A42" s="84"/>
      <c r="B42" s="79" t="s">
        <v>640</v>
      </c>
      <c r="C42" s="79"/>
      <c r="D42" s="79"/>
      <c r="E42" s="79"/>
      <c r="G42" s="79"/>
      <c r="H42" s="79"/>
      <c r="I42" s="79"/>
      <c r="J42" s="79"/>
      <c r="K42" s="79"/>
      <c r="L42" s="79"/>
      <c r="M42" s="79"/>
      <c r="N42" s="36"/>
      <c r="O42" s="10"/>
    </row>
    <row r="43" spans="1:17" ht="25.95" customHeight="1">
      <c r="A43" s="84"/>
      <c r="B43" s="79" t="s">
        <v>652</v>
      </c>
      <c r="C43" s="79"/>
      <c r="D43" s="79"/>
      <c r="E43" s="79"/>
      <c r="G43" s="79"/>
      <c r="H43" s="79"/>
      <c r="I43" s="79"/>
      <c r="J43" s="79"/>
      <c r="K43" s="79"/>
      <c r="L43" s="79"/>
      <c r="M43" s="79"/>
      <c r="N43" s="36"/>
      <c r="O43" s="10"/>
    </row>
    <row r="44" spans="1:17" ht="25.95" customHeight="1">
      <c r="A44" s="84"/>
      <c r="B44" s="296" t="s">
        <v>588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</row>
    <row r="45" spans="1:17" ht="25.95" customHeight="1">
      <c r="A45" s="84"/>
      <c r="B45" s="296" t="s">
        <v>659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</row>
    <row r="46" spans="1:17" ht="25.95" customHeight="1">
      <c r="A46" s="84"/>
      <c r="B46" s="296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</row>
    <row r="47" spans="1:17" ht="25.95" customHeight="1">
      <c r="A47" s="84"/>
      <c r="B47" s="79" t="s">
        <v>634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84"/>
    </row>
    <row r="48" spans="1:17" ht="25.95" customHeight="1">
      <c r="A48" s="84"/>
      <c r="B48" s="264" t="s">
        <v>446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84"/>
    </row>
    <row r="49" spans="1:14" ht="25.8" customHeight="1">
      <c r="A49" s="8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84"/>
    </row>
  </sheetData>
  <mergeCells count="58">
    <mergeCell ref="C38:D39"/>
    <mergeCell ref="B40:D41"/>
    <mergeCell ref="I4:I5"/>
    <mergeCell ref="J4:J5"/>
    <mergeCell ref="N4:N5"/>
    <mergeCell ref="L4:L5"/>
    <mergeCell ref="D26:D27"/>
    <mergeCell ref="D28:D29"/>
    <mergeCell ref="B20:B39"/>
    <mergeCell ref="C20:C31"/>
    <mergeCell ref="D20:D21"/>
    <mergeCell ref="D22:D23"/>
    <mergeCell ref="D24:D25"/>
    <mergeCell ref="D30:D31"/>
    <mergeCell ref="C32:C37"/>
    <mergeCell ref="D32:D33"/>
    <mergeCell ref="D34:D35"/>
    <mergeCell ref="D36:D37"/>
    <mergeCell ref="B3:D5"/>
    <mergeCell ref="H4:H5"/>
    <mergeCell ref="M4:M5"/>
    <mergeCell ref="K4:K5"/>
    <mergeCell ref="E3:E4"/>
    <mergeCell ref="F3:F4"/>
    <mergeCell ref="G3:G4"/>
    <mergeCell ref="H3:L3"/>
    <mergeCell ref="M3:O3"/>
    <mergeCell ref="O4:O5"/>
    <mergeCell ref="B6:B19"/>
    <mergeCell ref="C18:D19"/>
    <mergeCell ref="E18:E19"/>
    <mergeCell ref="C6:C11"/>
    <mergeCell ref="B45:O46"/>
    <mergeCell ref="B44:O44"/>
    <mergeCell ref="E12:E13"/>
    <mergeCell ref="E14:E15"/>
    <mergeCell ref="E16:E17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6:E7"/>
    <mergeCell ref="D8:D9"/>
    <mergeCell ref="E8:E9"/>
    <mergeCell ref="D10:D11"/>
    <mergeCell ref="E10:E11"/>
    <mergeCell ref="C12:C17"/>
    <mergeCell ref="D12:D13"/>
    <mergeCell ref="D14:D15"/>
    <mergeCell ref="D16:D17"/>
    <mergeCell ref="D6:D7"/>
  </mergeCells>
  <phoneticPr fontId="1"/>
  <printOptions horizontalCentered="1"/>
  <pageMargins left="1.1023622047244095" right="0.70866141732283472" top="0.61" bottom="0.44" header="0.31496062992125984" footer="0.31496062992125984"/>
  <pageSetup paperSize="9"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22"/>
  <sheetViews>
    <sheetView showGridLines="0" topLeftCell="A5" zoomScale="49" zoomScaleNormal="70" workbookViewId="0">
      <selection activeCell="H20" sqref="H20"/>
    </sheetView>
  </sheetViews>
  <sheetFormatPr defaultColWidth="9" defaultRowHeight="14.4"/>
  <cols>
    <col min="1" max="1" width="2" style="10" customWidth="1"/>
    <col min="2" max="2" width="12.59765625" style="13" customWidth="1"/>
    <col min="3" max="13" width="30.59765625" style="25" customWidth="1"/>
    <col min="14" max="14" width="1.69921875" style="10" customWidth="1"/>
    <col min="15" max="16384" width="9" style="10"/>
  </cols>
  <sheetData>
    <row r="1" spans="1:16">
      <c r="A1" s="36"/>
      <c r="B1" s="119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36"/>
    </row>
    <row r="2" spans="1:16" ht="52.2" customHeight="1">
      <c r="A2" s="36"/>
      <c r="B2" s="102" t="s">
        <v>647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 t="s">
        <v>670</v>
      </c>
      <c r="N2" s="36"/>
    </row>
    <row r="3" spans="1:16" ht="50.1" customHeight="1">
      <c r="A3" s="36"/>
      <c r="B3" s="504" t="s">
        <v>62</v>
      </c>
      <c r="C3" s="207" t="s">
        <v>150</v>
      </c>
      <c r="D3" s="207" t="s">
        <v>85</v>
      </c>
      <c r="E3" s="207" t="s">
        <v>254</v>
      </c>
      <c r="F3" s="207" t="s">
        <v>253</v>
      </c>
      <c r="G3" s="207" t="s">
        <v>80</v>
      </c>
      <c r="H3" s="207" t="s">
        <v>75</v>
      </c>
      <c r="I3" s="207" t="s">
        <v>66</v>
      </c>
      <c r="J3" s="207" t="s">
        <v>74</v>
      </c>
      <c r="K3" s="207" t="s">
        <v>252</v>
      </c>
      <c r="L3" s="207" t="s">
        <v>79</v>
      </c>
      <c r="M3" s="207" t="s">
        <v>86</v>
      </c>
      <c r="N3" s="36"/>
    </row>
    <row r="4" spans="1:16" ht="50.1" customHeight="1">
      <c r="A4" s="36"/>
      <c r="B4" s="504"/>
      <c r="C4" s="168" t="s">
        <v>242</v>
      </c>
      <c r="D4" s="168" t="s">
        <v>239</v>
      </c>
      <c r="E4" s="168" t="s">
        <v>236</v>
      </c>
      <c r="F4" s="168" t="s">
        <v>233</v>
      </c>
      <c r="G4" s="168" t="s">
        <v>230</v>
      </c>
      <c r="H4" s="168" t="s">
        <v>227</v>
      </c>
      <c r="I4" s="168" t="s">
        <v>225</v>
      </c>
      <c r="J4" s="168" t="s">
        <v>223</v>
      </c>
      <c r="K4" s="168" t="s">
        <v>221</v>
      </c>
      <c r="L4" s="168" t="s">
        <v>217</v>
      </c>
      <c r="M4" s="168" t="s">
        <v>214</v>
      </c>
      <c r="N4" s="36"/>
    </row>
    <row r="5" spans="1:16" ht="50.1" customHeight="1">
      <c r="A5" s="36"/>
      <c r="B5" s="129" t="s">
        <v>285</v>
      </c>
      <c r="C5" s="134">
        <v>0.16</v>
      </c>
      <c r="D5" s="134">
        <v>1.8</v>
      </c>
      <c r="E5" s="134">
        <v>0.49</v>
      </c>
      <c r="F5" s="134">
        <v>1.01</v>
      </c>
      <c r="G5" s="134">
        <v>0.79</v>
      </c>
      <c r="H5" s="134">
        <v>2.4300000000000002</v>
      </c>
      <c r="I5" s="134">
        <v>6.63</v>
      </c>
      <c r="J5" s="134">
        <v>6.99</v>
      </c>
      <c r="K5" s="134">
        <v>13.87</v>
      </c>
      <c r="L5" s="134">
        <v>24.92</v>
      </c>
      <c r="M5" s="134">
        <v>11.58</v>
      </c>
      <c r="N5" s="36"/>
    </row>
    <row r="6" spans="1:16" ht="50.1" customHeight="1">
      <c r="A6" s="36"/>
      <c r="B6" s="129" t="s">
        <v>284</v>
      </c>
      <c r="C6" s="134">
        <v>0.13</v>
      </c>
      <c r="D6" s="134">
        <v>1.79</v>
      </c>
      <c r="E6" s="134">
        <v>0.47</v>
      </c>
      <c r="F6" s="134">
        <v>1</v>
      </c>
      <c r="G6" s="134">
        <v>0</v>
      </c>
      <c r="H6" s="134">
        <v>2.46</v>
      </c>
      <c r="I6" s="134">
        <v>6.5</v>
      </c>
      <c r="J6" s="134">
        <v>7.04</v>
      </c>
      <c r="K6" s="134">
        <v>13.89</v>
      </c>
      <c r="L6" s="134">
        <v>25.38</v>
      </c>
      <c r="M6" s="134">
        <v>11.76</v>
      </c>
      <c r="N6" s="36"/>
    </row>
    <row r="7" spans="1:16" ht="50.1" customHeight="1">
      <c r="A7" s="36"/>
      <c r="B7" s="129" t="s">
        <v>43</v>
      </c>
      <c r="C7" s="134">
        <v>0.27</v>
      </c>
      <c r="D7" s="134">
        <v>1.87</v>
      </c>
      <c r="E7" s="134">
        <v>0.53</v>
      </c>
      <c r="F7" s="134">
        <v>1.04</v>
      </c>
      <c r="G7" s="134">
        <v>0</v>
      </c>
      <c r="H7" s="134">
        <v>2.6</v>
      </c>
      <c r="I7" s="134">
        <v>6.41</v>
      </c>
      <c r="J7" s="134">
        <v>7.29</v>
      </c>
      <c r="K7" s="134">
        <v>14.03</v>
      </c>
      <c r="L7" s="134">
        <v>25.52</v>
      </c>
      <c r="M7" s="134">
        <v>11.92</v>
      </c>
      <c r="N7" s="36"/>
      <c r="P7" s="101" t="s">
        <v>507</v>
      </c>
    </row>
    <row r="8" spans="1:16" ht="50.1" customHeight="1">
      <c r="A8" s="36"/>
      <c r="B8" s="129" t="s">
        <v>42</v>
      </c>
      <c r="C8" s="134">
        <v>0</v>
      </c>
      <c r="D8" s="134">
        <v>1.92</v>
      </c>
      <c r="E8" s="134">
        <v>0.52</v>
      </c>
      <c r="F8" s="134">
        <v>1.05</v>
      </c>
      <c r="G8" s="134">
        <v>0</v>
      </c>
      <c r="H8" s="134">
        <v>2.65</v>
      </c>
      <c r="I8" s="134">
        <v>6.32</v>
      </c>
      <c r="J8" s="134">
        <v>7.47</v>
      </c>
      <c r="K8" s="134">
        <v>14.15</v>
      </c>
      <c r="L8" s="134">
        <v>25.43</v>
      </c>
      <c r="M8" s="134">
        <v>12.02</v>
      </c>
      <c r="N8" s="36"/>
    </row>
    <row r="9" spans="1:16" ht="50.1" customHeight="1">
      <c r="A9" s="36"/>
      <c r="B9" s="129" t="s">
        <v>41</v>
      </c>
      <c r="C9" s="134">
        <v>0</v>
      </c>
      <c r="D9" s="134">
        <v>1.96</v>
      </c>
      <c r="E9" s="134">
        <v>0.5</v>
      </c>
      <c r="F9" s="134">
        <v>1.06</v>
      </c>
      <c r="G9" s="134">
        <v>0.75</v>
      </c>
      <c r="H9" s="134">
        <v>2.68</v>
      </c>
      <c r="I9" s="134">
        <v>5.62</v>
      </c>
      <c r="J9" s="134">
        <v>7.49</v>
      </c>
      <c r="K9" s="134">
        <v>14.17</v>
      </c>
      <c r="L9" s="134">
        <v>25.31</v>
      </c>
      <c r="M9" s="134">
        <v>12.09</v>
      </c>
      <c r="N9" s="36"/>
    </row>
    <row r="10" spans="1:16" ht="50.1" customHeight="1">
      <c r="A10" s="36"/>
      <c r="B10" s="129" t="s">
        <v>40</v>
      </c>
      <c r="C10" s="134">
        <v>0.52</v>
      </c>
      <c r="D10" s="134">
        <v>2.0299999999999998</v>
      </c>
      <c r="E10" s="134">
        <v>0.54</v>
      </c>
      <c r="F10" s="134">
        <v>1.08</v>
      </c>
      <c r="G10" s="134">
        <v>0.81</v>
      </c>
      <c r="H10" s="134">
        <v>2.73</v>
      </c>
      <c r="I10" s="134">
        <v>5.77</v>
      </c>
      <c r="J10" s="134">
        <v>7.67</v>
      </c>
      <c r="K10" s="134">
        <v>14.38</v>
      </c>
      <c r="L10" s="134">
        <v>25.13</v>
      </c>
      <c r="M10" s="134">
        <v>11.88</v>
      </c>
      <c r="N10" s="36"/>
    </row>
    <row r="11" spans="1:16" ht="50.1" customHeight="1">
      <c r="A11" s="36"/>
      <c r="B11" s="129" t="s">
        <v>39</v>
      </c>
      <c r="C11" s="134">
        <v>0.61</v>
      </c>
      <c r="D11" s="134">
        <v>2.0699999999999998</v>
      </c>
      <c r="E11" s="134">
        <v>0.56000000000000005</v>
      </c>
      <c r="F11" s="134">
        <v>1.1000000000000001</v>
      </c>
      <c r="G11" s="134">
        <v>0.83</v>
      </c>
      <c r="H11" s="134">
        <v>2.73</v>
      </c>
      <c r="I11" s="134">
        <v>6.1</v>
      </c>
      <c r="J11" s="134">
        <v>7.67</v>
      </c>
      <c r="K11" s="134">
        <v>14.3</v>
      </c>
      <c r="L11" s="134">
        <v>24.62</v>
      </c>
      <c r="M11" s="134">
        <v>11.6</v>
      </c>
      <c r="N11" s="36"/>
    </row>
    <row r="12" spans="1:16" ht="50.1" customHeight="1">
      <c r="A12" s="36"/>
      <c r="B12" s="129" t="s">
        <v>38</v>
      </c>
      <c r="C12" s="134">
        <v>0.63</v>
      </c>
      <c r="D12" s="134">
        <v>2.0299999999999998</v>
      </c>
      <c r="E12" s="134">
        <v>0.54</v>
      </c>
      <c r="F12" s="134">
        <v>1.0900000000000001</v>
      </c>
      <c r="G12" s="134">
        <v>0.84</v>
      </c>
      <c r="H12" s="134">
        <v>2.64</v>
      </c>
      <c r="I12" s="134">
        <v>7.02</v>
      </c>
      <c r="J12" s="134">
        <v>7.53</v>
      </c>
      <c r="K12" s="134">
        <v>14.29</v>
      </c>
      <c r="L12" s="134">
        <v>24.06</v>
      </c>
      <c r="M12" s="134">
        <v>11.23</v>
      </c>
      <c r="N12" s="36"/>
    </row>
    <row r="13" spans="1:16" ht="50.1" customHeight="1">
      <c r="A13" s="36"/>
      <c r="B13" s="129" t="s">
        <v>37</v>
      </c>
      <c r="C13" s="134">
        <v>0.6</v>
      </c>
      <c r="D13" s="134">
        <v>2.0099999999999998</v>
      </c>
      <c r="E13" s="134">
        <v>0.51</v>
      </c>
      <c r="F13" s="134">
        <v>1.08</v>
      </c>
      <c r="G13" s="134">
        <v>0.8</v>
      </c>
      <c r="H13" s="134">
        <v>2.73</v>
      </c>
      <c r="I13" s="134">
        <v>6.28</v>
      </c>
      <c r="J13" s="134">
        <v>7.86</v>
      </c>
      <c r="K13" s="134">
        <v>14.68</v>
      </c>
      <c r="L13" s="134">
        <v>24.18</v>
      </c>
      <c r="M13" s="134">
        <v>11.11</v>
      </c>
      <c r="N13" s="36"/>
    </row>
    <row r="14" spans="1:16" ht="50.1" customHeight="1">
      <c r="A14" s="36"/>
      <c r="B14" s="129" t="s">
        <v>36</v>
      </c>
      <c r="C14" s="134">
        <v>0.15</v>
      </c>
      <c r="D14" s="134">
        <v>1.98</v>
      </c>
      <c r="E14" s="134">
        <v>0.41</v>
      </c>
      <c r="F14" s="134">
        <v>1.07</v>
      </c>
      <c r="G14" s="134">
        <v>0.79</v>
      </c>
      <c r="H14" s="134">
        <v>2.65</v>
      </c>
      <c r="I14" s="134">
        <v>6.32</v>
      </c>
      <c r="J14" s="134">
        <v>7.53</v>
      </c>
      <c r="K14" s="134">
        <v>14.16</v>
      </c>
      <c r="L14" s="134">
        <v>24.65</v>
      </c>
      <c r="M14" s="134">
        <v>11.22</v>
      </c>
      <c r="N14" s="36"/>
    </row>
    <row r="15" spans="1:16" ht="50.1" customHeight="1">
      <c r="A15" s="36"/>
      <c r="B15" s="129" t="s">
        <v>35</v>
      </c>
      <c r="C15" s="134">
        <v>0.18</v>
      </c>
      <c r="D15" s="134">
        <v>1.99</v>
      </c>
      <c r="E15" s="134">
        <v>0.55000000000000004</v>
      </c>
      <c r="F15" s="134">
        <v>1.08</v>
      </c>
      <c r="G15" s="134">
        <v>0.8</v>
      </c>
      <c r="H15" s="134">
        <v>2.65</v>
      </c>
      <c r="I15" s="134">
        <v>6.8</v>
      </c>
      <c r="J15" s="134">
        <v>7.49</v>
      </c>
      <c r="K15" s="134">
        <v>14.1</v>
      </c>
      <c r="L15" s="134">
        <v>25.23</v>
      </c>
      <c r="M15" s="134">
        <v>11.45</v>
      </c>
      <c r="N15" s="36"/>
    </row>
    <row r="16" spans="1:16" ht="50.1" customHeight="1">
      <c r="A16" s="36"/>
      <c r="B16" s="129" t="s">
        <v>34</v>
      </c>
      <c r="C16" s="134">
        <v>0.61</v>
      </c>
      <c r="D16" s="134">
        <v>1.97</v>
      </c>
      <c r="E16" s="134">
        <v>0.56000000000000005</v>
      </c>
      <c r="F16" s="134">
        <v>1.07</v>
      </c>
      <c r="G16" s="134">
        <v>0.82</v>
      </c>
      <c r="H16" s="134">
        <v>2.5499999999999998</v>
      </c>
      <c r="I16" s="134">
        <v>7.04</v>
      </c>
      <c r="J16" s="134">
        <v>7.24</v>
      </c>
      <c r="K16" s="134">
        <v>13.9</v>
      </c>
      <c r="L16" s="134">
        <v>25.33</v>
      </c>
      <c r="M16" s="134">
        <v>11.63</v>
      </c>
      <c r="N16" s="36"/>
    </row>
    <row r="17" spans="1:14" ht="50.1" customHeight="1">
      <c r="A17" s="36"/>
      <c r="B17" s="169" t="s">
        <v>283</v>
      </c>
      <c r="C17" s="134">
        <v>0.32</v>
      </c>
      <c r="D17" s="134">
        <v>1.95</v>
      </c>
      <c r="E17" s="134">
        <v>0.52</v>
      </c>
      <c r="F17" s="134">
        <v>1.06</v>
      </c>
      <c r="G17" s="134">
        <v>0.6</v>
      </c>
      <c r="H17" s="134">
        <v>2.62</v>
      </c>
      <c r="I17" s="134">
        <v>6.4</v>
      </c>
      <c r="J17" s="134">
        <v>7.44</v>
      </c>
      <c r="K17" s="134">
        <v>14.16</v>
      </c>
      <c r="L17" s="134">
        <v>24.98</v>
      </c>
      <c r="M17" s="134">
        <v>11.62</v>
      </c>
    </row>
    <row r="18" spans="1:14" ht="40.5" customHeight="1">
      <c r="A18" s="36"/>
      <c r="B18" s="167" t="s">
        <v>668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36"/>
    </row>
    <row r="19" spans="1:14" ht="40.5" customHeight="1">
      <c r="A19" s="36"/>
      <c r="B19" s="167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87"/>
    </row>
    <row r="20" spans="1:14" ht="40.5" customHeight="1">
      <c r="A20" s="36"/>
      <c r="B20" s="167"/>
      <c r="C20" s="136">
        <f>AVERAGE(C5:C16)</f>
        <v>0.32</v>
      </c>
      <c r="D20" s="136">
        <f>AVERAGE(D5:D16)</f>
        <v>1.95</v>
      </c>
      <c r="E20" s="136">
        <f>AVERAGE(E5:E16)</f>
        <v>0.52</v>
      </c>
      <c r="F20" s="136">
        <f>AVERAGE(F5:F16)</f>
        <v>1.06</v>
      </c>
      <c r="G20" s="136">
        <f>AVERAGE(G5:G16)</f>
        <v>0.6</v>
      </c>
      <c r="H20" s="136">
        <f t="shared" ref="H20:M20" si="0">AVERAGE(H5:H16)</f>
        <v>2.63</v>
      </c>
      <c r="I20" s="136">
        <f t="shared" si="0"/>
        <v>6.4</v>
      </c>
      <c r="J20" s="136">
        <f t="shared" si="0"/>
        <v>7.44</v>
      </c>
      <c r="K20" s="136">
        <f t="shared" si="0"/>
        <v>14.16</v>
      </c>
      <c r="L20" s="136">
        <f t="shared" si="0"/>
        <v>24.98</v>
      </c>
      <c r="M20" s="136">
        <f t="shared" si="0"/>
        <v>11.62</v>
      </c>
      <c r="N20" s="87"/>
    </row>
    <row r="21" spans="1:14" ht="8.25" customHeight="1">
      <c r="A21" s="36"/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87"/>
    </row>
    <row r="22" spans="1:14" ht="8.25" customHeight="1">
      <c r="A22" s="36"/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87"/>
    </row>
  </sheetData>
  <mergeCells count="1">
    <mergeCell ref="B3:B4"/>
  </mergeCells>
  <phoneticPr fontId="1"/>
  <pageMargins left="1.4960629921259843" right="0.51181102362204722" top="1.7322834645669292" bottom="0.35433070866141736" header="0.31496062992125984" footer="0.31496062992125984"/>
  <pageSetup paperSize="8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1"/>
  <sheetViews>
    <sheetView showGridLines="0" zoomScale="35" zoomScaleNormal="55" workbookViewId="0">
      <selection activeCell="K19" sqref="K19"/>
    </sheetView>
  </sheetViews>
  <sheetFormatPr defaultColWidth="9" defaultRowHeight="14.4"/>
  <cols>
    <col min="1" max="1" width="2" style="10" customWidth="1"/>
    <col min="2" max="2" width="12.59765625" style="13" customWidth="1"/>
    <col min="3" max="10" width="30.59765625" style="25" customWidth="1"/>
    <col min="11" max="11" width="1.69921875" style="25" customWidth="1"/>
    <col min="12" max="12" width="30.59765625" style="25" customWidth="1"/>
    <col min="13" max="13" width="3.5" style="10" customWidth="1"/>
    <col min="14" max="16384" width="9" style="10"/>
  </cols>
  <sheetData>
    <row r="1" spans="1:13">
      <c r="A1" s="36"/>
      <c r="B1" s="119"/>
      <c r="C1" s="91"/>
      <c r="D1" s="91"/>
      <c r="E1" s="91"/>
      <c r="F1" s="91"/>
      <c r="G1" s="91"/>
      <c r="H1" s="91"/>
      <c r="I1" s="91"/>
      <c r="J1" s="91"/>
      <c r="K1" s="91"/>
      <c r="L1" s="91"/>
      <c r="M1" s="87"/>
    </row>
    <row r="2" spans="1:13" ht="25.8">
      <c r="A2" s="36"/>
      <c r="B2" s="102" t="s">
        <v>664</v>
      </c>
      <c r="C2" s="91"/>
      <c r="D2" s="91"/>
      <c r="E2" s="91"/>
      <c r="F2" s="91"/>
      <c r="G2" s="91"/>
      <c r="H2" s="91"/>
      <c r="I2" s="91"/>
      <c r="J2" s="94" t="s">
        <v>670</v>
      </c>
      <c r="K2" s="91"/>
      <c r="L2" s="91"/>
      <c r="M2" s="87"/>
    </row>
    <row r="3" spans="1:13" ht="6" customHeight="1">
      <c r="A3" s="36"/>
      <c r="B3" s="10"/>
      <c r="C3" s="93"/>
      <c r="D3" s="93"/>
      <c r="E3" s="93"/>
      <c r="F3" s="93"/>
      <c r="G3" s="93"/>
      <c r="H3" s="93"/>
      <c r="I3" s="93"/>
      <c r="J3" s="10"/>
      <c r="K3" s="93"/>
      <c r="L3" s="94"/>
      <c r="M3" s="87"/>
    </row>
    <row r="4" spans="1:13" ht="30" customHeight="1">
      <c r="A4" s="36"/>
      <c r="B4" s="505" t="s">
        <v>62</v>
      </c>
      <c r="C4" s="117" t="s">
        <v>185</v>
      </c>
      <c r="D4" s="117" t="s">
        <v>267</v>
      </c>
      <c r="E4" s="117" t="s">
        <v>266</v>
      </c>
      <c r="F4" s="117" t="s">
        <v>265</v>
      </c>
      <c r="G4" s="117" t="s">
        <v>158</v>
      </c>
      <c r="H4" s="117" t="s">
        <v>264</v>
      </c>
      <c r="I4" s="117" t="s">
        <v>263</v>
      </c>
      <c r="J4" s="117" t="s">
        <v>90</v>
      </c>
      <c r="K4" s="36"/>
      <c r="L4" s="10"/>
    </row>
    <row r="5" spans="1:13" ht="60" customHeight="1">
      <c r="A5" s="36"/>
      <c r="B5" s="506"/>
      <c r="C5" s="164" t="s">
        <v>390</v>
      </c>
      <c r="D5" s="164" t="s">
        <v>391</v>
      </c>
      <c r="E5" s="165" t="s">
        <v>368</v>
      </c>
      <c r="F5" s="165" t="s">
        <v>368</v>
      </c>
      <c r="G5" s="164" t="s">
        <v>392</v>
      </c>
      <c r="H5" s="164" t="s">
        <v>393</v>
      </c>
      <c r="I5" s="164" t="s">
        <v>393</v>
      </c>
      <c r="J5" s="164" t="s">
        <v>394</v>
      </c>
      <c r="K5" s="36"/>
      <c r="L5" s="10"/>
    </row>
    <row r="6" spans="1:13" ht="30" customHeight="1">
      <c r="A6" s="36"/>
      <c r="B6" s="347"/>
      <c r="C6" s="118"/>
      <c r="D6" s="118"/>
      <c r="E6" s="118" t="s">
        <v>261</v>
      </c>
      <c r="F6" s="118" t="s">
        <v>260</v>
      </c>
      <c r="G6" s="118"/>
      <c r="H6" s="118" t="s">
        <v>258</v>
      </c>
      <c r="I6" s="118" t="s">
        <v>259</v>
      </c>
      <c r="J6" s="118"/>
      <c r="K6" s="36"/>
      <c r="L6" s="10"/>
    </row>
    <row r="7" spans="1:13" ht="50.1" customHeight="1">
      <c r="A7" s="36"/>
      <c r="B7" s="129" t="s">
        <v>285</v>
      </c>
      <c r="C7" s="134">
        <v>0.02</v>
      </c>
      <c r="D7" s="134">
        <v>-0.97</v>
      </c>
      <c r="E7" s="134">
        <v>6.34</v>
      </c>
      <c r="F7" s="134">
        <v>5.52</v>
      </c>
      <c r="G7" s="134">
        <v>-4.2300000000000004</v>
      </c>
      <c r="H7" s="134">
        <v>2.29</v>
      </c>
      <c r="I7" s="134">
        <v>2.67</v>
      </c>
      <c r="J7" s="134">
        <v>16.53</v>
      </c>
      <c r="K7" s="36"/>
    </row>
    <row r="8" spans="1:13" ht="50.1" customHeight="1">
      <c r="A8" s="36"/>
      <c r="B8" s="129" t="s">
        <v>284</v>
      </c>
      <c r="C8" s="134">
        <v>-0.02</v>
      </c>
      <c r="D8" s="134">
        <v>-1.01</v>
      </c>
      <c r="E8" s="134">
        <v>6.51</v>
      </c>
      <c r="F8" s="134">
        <v>5.56</v>
      </c>
      <c r="G8" s="134">
        <v>-3.21</v>
      </c>
      <c r="H8" s="134">
        <v>2.46</v>
      </c>
      <c r="I8" s="134">
        <v>2.86</v>
      </c>
      <c r="J8" s="134">
        <v>16.510000000000002</v>
      </c>
      <c r="K8" s="36"/>
    </row>
    <row r="9" spans="1:13" ht="50.1" customHeight="1">
      <c r="A9" s="36"/>
      <c r="B9" s="129" t="s">
        <v>43</v>
      </c>
      <c r="C9" s="134">
        <v>0.01</v>
      </c>
      <c r="D9" s="134">
        <v>-0.99</v>
      </c>
      <c r="E9" s="134">
        <v>6.56</v>
      </c>
      <c r="F9" s="134">
        <v>5.58</v>
      </c>
      <c r="G9" s="134">
        <v>-3.02</v>
      </c>
      <c r="H9" s="134">
        <v>2.4900000000000002</v>
      </c>
      <c r="I9" s="134">
        <v>2.86</v>
      </c>
      <c r="J9" s="134">
        <v>16.55</v>
      </c>
      <c r="K9" s="36"/>
      <c r="M9" s="101" t="s">
        <v>507</v>
      </c>
    </row>
    <row r="10" spans="1:13" ht="50.1" customHeight="1">
      <c r="A10" s="36"/>
      <c r="B10" s="129" t="s">
        <v>42</v>
      </c>
      <c r="C10" s="134">
        <v>0.04</v>
      </c>
      <c r="D10" s="134">
        <v>-0.97</v>
      </c>
      <c r="E10" s="134">
        <v>6.58</v>
      </c>
      <c r="F10" s="134">
        <v>5.55</v>
      </c>
      <c r="G10" s="134">
        <v>-3.24</v>
      </c>
      <c r="H10" s="134">
        <v>2.4700000000000002</v>
      </c>
      <c r="I10" s="134">
        <v>2.89</v>
      </c>
      <c r="J10" s="134">
        <v>16.559999999999999</v>
      </c>
      <c r="K10" s="36"/>
    </row>
    <row r="11" spans="1:13" ht="50.1" customHeight="1">
      <c r="A11" s="36"/>
      <c r="B11" s="129" t="s">
        <v>41</v>
      </c>
      <c r="C11" s="134">
        <v>0.1</v>
      </c>
      <c r="D11" s="134">
        <v>-0.97</v>
      </c>
      <c r="E11" s="134">
        <v>6.63</v>
      </c>
      <c r="F11" s="134">
        <v>5.51</v>
      </c>
      <c r="G11" s="134">
        <v>-4.07</v>
      </c>
      <c r="H11" s="134">
        <v>2.44</v>
      </c>
      <c r="I11" s="134">
        <v>2.85</v>
      </c>
      <c r="J11" s="134">
        <v>16.57</v>
      </c>
      <c r="K11" s="36"/>
    </row>
    <row r="12" spans="1:13" ht="50.1" customHeight="1">
      <c r="A12" s="36"/>
      <c r="B12" s="129" t="s">
        <v>40</v>
      </c>
      <c r="C12" s="134">
        <v>0.08</v>
      </c>
      <c r="D12" s="134">
        <v>-0.83</v>
      </c>
      <c r="E12" s="134">
        <v>6.61</v>
      </c>
      <c r="F12" s="134">
        <v>5.48</v>
      </c>
      <c r="G12" s="134">
        <v>-5</v>
      </c>
      <c r="H12" s="134">
        <v>2.38</v>
      </c>
      <c r="I12" s="134">
        <v>2.8</v>
      </c>
      <c r="J12" s="134">
        <v>16.63</v>
      </c>
      <c r="K12" s="36"/>
    </row>
    <row r="13" spans="1:13" ht="50.1" customHeight="1">
      <c r="A13" s="36"/>
      <c r="B13" s="129" t="s">
        <v>39</v>
      </c>
      <c r="C13" s="134">
        <v>0.06</v>
      </c>
      <c r="D13" s="134">
        <v>0.17</v>
      </c>
      <c r="E13" s="134">
        <v>6.48</v>
      </c>
      <c r="F13" s="134">
        <v>5.28</v>
      </c>
      <c r="G13" s="134">
        <v>-7.12</v>
      </c>
      <c r="H13" s="134">
        <v>2.23</v>
      </c>
      <c r="I13" s="134">
        <v>2.66</v>
      </c>
      <c r="J13" s="134">
        <v>16.649999999999999</v>
      </c>
      <c r="K13" s="36"/>
    </row>
    <row r="14" spans="1:13" ht="50.1" customHeight="1">
      <c r="A14" s="36"/>
      <c r="B14" s="129" t="s">
        <v>38</v>
      </c>
      <c r="C14" s="134">
        <v>0.05</v>
      </c>
      <c r="D14" s="134">
        <v>-1.1200000000000001</v>
      </c>
      <c r="E14" s="134">
        <v>6.29</v>
      </c>
      <c r="F14" s="134">
        <v>5.01</v>
      </c>
      <c r="G14" s="134">
        <v>-7.87</v>
      </c>
      <c r="H14" s="134">
        <v>1.95</v>
      </c>
      <c r="I14" s="134">
        <v>2.39</v>
      </c>
      <c r="J14" s="134">
        <v>16.59</v>
      </c>
      <c r="K14" s="36"/>
    </row>
    <row r="15" spans="1:13" ht="50.1" customHeight="1">
      <c r="A15" s="36"/>
      <c r="B15" s="129" t="s">
        <v>37</v>
      </c>
      <c r="C15" s="134">
        <v>0.09</v>
      </c>
      <c r="D15" s="134">
        <v>-0.99</v>
      </c>
      <c r="E15" s="134">
        <v>6.3</v>
      </c>
      <c r="F15" s="134">
        <v>4.88</v>
      </c>
      <c r="G15" s="134">
        <v>-8.01</v>
      </c>
      <c r="H15" s="134">
        <v>1.93</v>
      </c>
      <c r="I15" s="134">
        <v>2.38</v>
      </c>
      <c r="J15" s="134">
        <v>16.59</v>
      </c>
      <c r="K15" s="36"/>
    </row>
    <row r="16" spans="1:13" ht="50.1" customHeight="1">
      <c r="A16" s="36"/>
      <c r="B16" s="129" t="s">
        <v>36</v>
      </c>
      <c r="C16" s="134">
        <v>0.09</v>
      </c>
      <c r="D16" s="134">
        <v>-0.99</v>
      </c>
      <c r="E16" s="134">
        <v>6.34</v>
      </c>
      <c r="F16" s="134">
        <v>5.01</v>
      </c>
      <c r="G16" s="134">
        <v>-7.03</v>
      </c>
      <c r="H16" s="134">
        <v>2.2000000000000002</v>
      </c>
      <c r="I16" s="134">
        <v>2.61</v>
      </c>
      <c r="J16" s="134">
        <v>16.600000000000001</v>
      </c>
      <c r="K16" s="36"/>
    </row>
    <row r="17" spans="1:13" ht="50.1" customHeight="1">
      <c r="A17" s="36"/>
      <c r="B17" s="129" t="s">
        <v>35</v>
      </c>
      <c r="C17" s="134">
        <v>0.09</v>
      </c>
      <c r="D17" s="134">
        <v>-1.2</v>
      </c>
      <c r="E17" s="134">
        <v>6.36</v>
      </c>
      <c r="F17" s="134">
        <v>5.03</v>
      </c>
      <c r="G17" s="134">
        <v>-6.28</v>
      </c>
      <c r="H17" s="134">
        <v>2.11</v>
      </c>
      <c r="I17" s="134">
        <v>2.58</v>
      </c>
      <c r="J17" s="134">
        <v>16.62</v>
      </c>
      <c r="K17" s="36"/>
    </row>
    <row r="18" spans="1:13" ht="50.1" customHeight="1">
      <c r="A18" s="36"/>
      <c r="B18" s="129" t="s">
        <v>34</v>
      </c>
      <c r="C18" s="134">
        <v>0.01</v>
      </c>
      <c r="D18" s="134">
        <v>-0.95</v>
      </c>
      <c r="E18" s="134">
        <v>5.86</v>
      </c>
      <c r="F18" s="134">
        <v>4.9000000000000004</v>
      </c>
      <c r="G18" s="134">
        <v>-5.88</v>
      </c>
      <c r="H18" s="134">
        <v>2.13</v>
      </c>
      <c r="I18" s="134">
        <v>2.58</v>
      </c>
      <c r="J18" s="134">
        <v>16.61</v>
      </c>
      <c r="K18" s="36"/>
    </row>
    <row r="19" spans="1:13" ht="50.1" customHeight="1">
      <c r="A19" s="36"/>
      <c r="B19" s="169" t="s">
        <v>283</v>
      </c>
      <c r="C19" s="134">
        <f t="shared" ref="C19:J19" si="0">AVERAGE(C7:C18)</f>
        <v>0.05</v>
      </c>
      <c r="D19" s="134">
        <f t="shared" si="0"/>
        <v>-0.9</v>
      </c>
      <c r="E19" s="134">
        <f t="shared" si="0"/>
        <v>6.41</v>
      </c>
      <c r="F19" s="134">
        <f t="shared" si="0"/>
        <v>5.28</v>
      </c>
      <c r="G19" s="134">
        <f t="shared" si="0"/>
        <v>-5.41</v>
      </c>
      <c r="H19" s="134">
        <f t="shared" si="0"/>
        <v>2.2599999999999998</v>
      </c>
      <c r="I19" s="134">
        <f t="shared" si="0"/>
        <v>2.68</v>
      </c>
      <c r="J19" s="134">
        <f t="shared" si="0"/>
        <v>16.579999999999998</v>
      </c>
      <c r="K19" s="36"/>
    </row>
    <row r="20" spans="1:13" ht="40.5" customHeight="1">
      <c r="A20" s="36"/>
      <c r="B20" s="167" t="s">
        <v>668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87"/>
    </row>
    <row r="21" spans="1:13" ht="8.25" customHeight="1">
      <c r="A21" s="36"/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87"/>
    </row>
  </sheetData>
  <mergeCells count="1">
    <mergeCell ref="B4:B6"/>
  </mergeCells>
  <phoneticPr fontId="1"/>
  <pageMargins left="1.4960629921259843" right="0.51181102362204722" top="1.7322834645669292" bottom="0.35433070866141736" header="0.31496062992125984" footer="0.31496062992125984"/>
  <pageSetup paperSize="8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0"/>
  <sheetViews>
    <sheetView showGridLines="0" topLeftCell="A2" zoomScale="48" zoomScaleNormal="70" workbookViewId="0">
      <selection activeCell="I18" sqref="I18"/>
    </sheetView>
  </sheetViews>
  <sheetFormatPr defaultColWidth="9" defaultRowHeight="14.4"/>
  <cols>
    <col min="1" max="1" width="2" style="10" customWidth="1"/>
    <col min="2" max="2" width="12.59765625" style="13" customWidth="1"/>
    <col min="3" max="8" width="30.59765625" style="25" customWidth="1"/>
    <col min="9" max="10" width="1.69921875" style="25" customWidth="1"/>
    <col min="11" max="16384" width="9" style="10"/>
  </cols>
  <sheetData>
    <row r="1" spans="1:10">
      <c r="A1" s="36"/>
      <c r="B1" s="119"/>
      <c r="C1" s="91"/>
      <c r="D1" s="91"/>
      <c r="E1" s="91"/>
      <c r="F1" s="91"/>
      <c r="G1" s="91"/>
      <c r="H1" s="91"/>
      <c r="I1" s="91"/>
      <c r="J1" s="91"/>
    </row>
    <row r="2" spans="1:10" ht="50.1" customHeight="1">
      <c r="A2" s="36"/>
      <c r="B2" s="102" t="s">
        <v>665</v>
      </c>
      <c r="C2" s="93"/>
      <c r="D2" s="93"/>
      <c r="E2" s="93"/>
      <c r="F2" s="93"/>
      <c r="G2" s="93"/>
      <c r="H2" s="94" t="s">
        <v>670</v>
      </c>
      <c r="I2" s="94"/>
      <c r="J2" s="93"/>
    </row>
    <row r="3" spans="1:10" ht="30" customHeight="1">
      <c r="A3" s="36"/>
      <c r="B3" s="334"/>
      <c r="C3" s="117" t="s">
        <v>275</v>
      </c>
      <c r="D3" s="117" t="s">
        <v>274</v>
      </c>
      <c r="E3" s="117" t="s">
        <v>273</v>
      </c>
      <c r="F3" s="117" t="s">
        <v>272</v>
      </c>
      <c r="G3" s="117" t="s">
        <v>84</v>
      </c>
      <c r="H3" s="117" t="s">
        <v>269</v>
      </c>
      <c r="I3" s="280"/>
      <c r="J3" s="36"/>
    </row>
    <row r="4" spans="1:10" ht="75" customHeight="1">
      <c r="A4" s="36"/>
      <c r="B4" s="334"/>
      <c r="C4" s="164" t="s">
        <v>401</v>
      </c>
      <c r="D4" s="164" t="s">
        <v>401</v>
      </c>
      <c r="E4" s="164" t="s">
        <v>401</v>
      </c>
      <c r="F4" s="164" t="s">
        <v>398</v>
      </c>
      <c r="G4" s="164" t="s">
        <v>399</v>
      </c>
      <c r="H4" s="164" t="s">
        <v>400</v>
      </c>
      <c r="I4" s="281"/>
      <c r="J4" s="36"/>
    </row>
    <row r="5" spans="1:10" ht="30" customHeight="1">
      <c r="A5" s="36"/>
      <c r="B5" s="334"/>
      <c r="C5" s="118" t="s">
        <v>395</v>
      </c>
      <c r="D5" s="118" t="s">
        <v>396</v>
      </c>
      <c r="E5" s="118" t="s">
        <v>397</v>
      </c>
      <c r="F5" s="118"/>
      <c r="G5" s="118"/>
      <c r="H5" s="118"/>
      <c r="I5" s="280"/>
      <c r="J5" s="36"/>
    </row>
    <row r="6" spans="1:10" ht="50.1" customHeight="1">
      <c r="A6" s="36"/>
      <c r="B6" s="129" t="s">
        <v>285</v>
      </c>
      <c r="C6" s="134">
        <v>1.81</v>
      </c>
      <c r="D6" s="134">
        <v>1.74</v>
      </c>
      <c r="E6" s="134">
        <v>2.74</v>
      </c>
      <c r="F6" s="134">
        <v>10.67</v>
      </c>
      <c r="G6" s="134">
        <v>9.1999999999999993</v>
      </c>
      <c r="H6" s="134">
        <v>3.4</v>
      </c>
      <c r="I6" s="282"/>
      <c r="J6" s="36"/>
    </row>
    <row r="7" spans="1:10" ht="50.1" customHeight="1">
      <c r="A7" s="36"/>
      <c r="B7" s="129" t="s">
        <v>284</v>
      </c>
      <c r="C7" s="134">
        <v>1.9</v>
      </c>
      <c r="D7" s="134">
        <v>1.83</v>
      </c>
      <c r="E7" s="134">
        <v>2.84</v>
      </c>
      <c r="F7" s="134">
        <v>10.69</v>
      </c>
      <c r="G7" s="134">
        <v>9.23</v>
      </c>
      <c r="H7" s="134">
        <v>3.56</v>
      </c>
      <c r="I7" s="282"/>
      <c r="J7" s="36"/>
    </row>
    <row r="8" spans="1:10" ht="50.1" customHeight="1">
      <c r="A8" s="36"/>
      <c r="B8" s="129" t="s">
        <v>43</v>
      </c>
      <c r="C8" s="134">
        <v>1.97</v>
      </c>
      <c r="D8" s="134">
        <v>1.91</v>
      </c>
      <c r="E8" s="134">
        <v>2.92</v>
      </c>
      <c r="F8" s="134">
        <v>10.86</v>
      </c>
      <c r="G8" s="134">
        <v>9.57</v>
      </c>
      <c r="H8" s="134">
        <v>3.6</v>
      </c>
      <c r="I8" s="282"/>
      <c r="J8" s="36"/>
    </row>
    <row r="9" spans="1:10" ht="50.1" customHeight="1">
      <c r="A9" s="36"/>
      <c r="B9" s="129" t="s">
        <v>42</v>
      </c>
      <c r="C9" s="134">
        <v>2.0499999999999998</v>
      </c>
      <c r="D9" s="134">
        <v>1.98</v>
      </c>
      <c r="E9" s="134">
        <v>2.99</v>
      </c>
      <c r="F9" s="134">
        <v>10.89</v>
      </c>
      <c r="G9" s="134">
        <v>9.4</v>
      </c>
      <c r="H9" s="134">
        <v>3.62</v>
      </c>
      <c r="I9" s="282"/>
      <c r="J9" s="36"/>
    </row>
    <row r="10" spans="1:10" ht="50.1" customHeight="1">
      <c r="A10" s="36"/>
      <c r="B10" s="129" t="s">
        <v>41</v>
      </c>
      <c r="C10" s="134">
        <v>2.0299999999999998</v>
      </c>
      <c r="D10" s="134">
        <v>1.93</v>
      </c>
      <c r="E10" s="134">
        <v>2.89</v>
      </c>
      <c r="F10" s="134">
        <v>10.93</v>
      </c>
      <c r="G10" s="134">
        <v>9.67</v>
      </c>
      <c r="H10" s="134">
        <v>3.64</v>
      </c>
      <c r="I10" s="282"/>
      <c r="J10" s="36"/>
    </row>
    <row r="11" spans="1:10" ht="50.1" customHeight="1">
      <c r="A11" s="36"/>
      <c r="B11" s="129" t="s">
        <v>40</v>
      </c>
      <c r="C11" s="134">
        <v>1.98</v>
      </c>
      <c r="D11" s="134">
        <v>1.91</v>
      </c>
      <c r="E11" s="134">
        <v>2.64</v>
      </c>
      <c r="F11" s="134">
        <v>11.01</v>
      </c>
      <c r="G11" s="134">
        <v>9.92</v>
      </c>
      <c r="H11" s="134">
        <v>3.73</v>
      </c>
      <c r="I11" s="282"/>
      <c r="J11" s="36"/>
    </row>
    <row r="12" spans="1:10" ht="50.1" customHeight="1">
      <c r="A12" s="36"/>
      <c r="B12" s="129" t="s">
        <v>39</v>
      </c>
      <c r="C12" s="134">
        <v>1.88</v>
      </c>
      <c r="D12" s="134">
        <v>1.83</v>
      </c>
      <c r="E12" s="134">
        <v>2.39</v>
      </c>
      <c r="F12" s="134">
        <v>10.92</v>
      </c>
      <c r="G12" s="134">
        <v>9.09</v>
      </c>
      <c r="H12" s="134">
        <v>3.65</v>
      </c>
      <c r="I12" s="282"/>
      <c r="J12" s="36"/>
    </row>
    <row r="13" spans="1:10" ht="50.1" customHeight="1">
      <c r="A13" s="36"/>
      <c r="B13" s="129" t="s">
        <v>38</v>
      </c>
      <c r="C13" s="134">
        <v>1.72</v>
      </c>
      <c r="D13" s="134">
        <v>1.65</v>
      </c>
      <c r="E13" s="134">
        <v>2.19</v>
      </c>
      <c r="F13" s="134">
        <v>10.84</v>
      </c>
      <c r="G13" s="134">
        <v>9.26</v>
      </c>
      <c r="H13" s="134">
        <v>3.56</v>
      </c>
      <c r="I13" s="282"/>
      <c r="J13" s="36"/>
    </row>
    <row r="14" spans="1:10" ht="50.1" customHeight="1">
      <c r="A14" s="36"/>
      <c r="B14" s="129" t="s">
        <v>37</v>
      </c>
      <c r="C14" s="134">
        <v>1.76</v>
      </c>
      <c r="D14" s="134">
        <v>1.69</v>
      </c>
      <c r="E14" s="134">
        <v>2.39</v>
      </c>
      <c r="F14" s="134">
        <v>10.85</v>
      </c>
      <c r="G14" s="134">
        <v>9.1999999999999993</v>
      </c>
      <c r="H14" s="134">
        <v>3.59</v>
      </c>
      <c r="I14" s="282"/>
      <c r="J14" s="36"/>
    </row>
    <row r="15" spans="1:10" ht="50.1" customHeight="1">
      <c r="A15" s="36"/>
      <c r="B15" s="129" t="s">
        <v>36</v>
      </c>
      <c r="C15" s="134">
        <v>1.82</v>
      </c>
      <c r="D15" s="134">
        <v>1.8</v>
      </c>
      <c r="E15" s="134">
        <v>2.5</v>
      </c>
      <c r="F15" s="134">
        <v>10.91</v>
      </c>
      <c r="G15" s="134">
        <v>9.4700000000000006</v>
      </c>
      <c r="H15" s="134">
        <v>3.7</v>
      </c>
      <c r="I15" s="282"/>
      <c r="J15" s="36"/>
    </row>
    <row r="16" spans="1:10" ht="50.1" customHeight="1">
      <c r="A16" s="36"/>
      <c r="B16" s="129" t="s">
        <v>35</v>
      </c>
      <c r="C16" s="134">
        <v>1.83</v>
      </c>
      <c r="D16" s="134">
        <v>1.76</v>
      </c>
      <c r="E16" s="134">
        <v>2.61</v>
      </c>
      <c r="F16" s="134">
        <v>10.97</v>
      </c>
      <c r="G16" s="134">
        <v>9.34</v>
      </c>
      <c r="H16" s="134">
        <v>3.65</v>
      </c>
      <c r="I16" s="282"/>
      <c r="J16" s="36"/>
    </row>
    <row r="17" spans="1:10" ht="50.1" customHeight="1">
      <c r="A17" s="36"/>
      <c r="B17" s="129" t="s">
        <v>34</v>
      </c>
      <c r="C17" s="134">
        <v>1.8</v>
      </c>
      <c r="D17" s="134">
        <v>1.72</v>
      </c>
      <c r="E17" s="134">
        <v>2.64</v>
      </c>
      <c r="F17" s="134">
        <v>10.89</v>
      </c>
      <c r="G17" s="134">
        <v>9.3000000000000007</v>
      </c>
      <c r="H17" s="134">
        <v>3.47</v>
      </c>
      <c r="I17" s="282"/>
      <c r="J17" s="36"/>
    </row>
    <row r="18" spans="1:10" ht="50.1" customHeight="1">
      <c r="A18" s="36"/>
      <c r="B18" s="169" t="s">
        <v>283</v>
      </c>
      <c r="C18" s="134">
        <f t="shared" ref="C18:H18" si="0">AVERAGE(C6:C17)</f>
        <v>1.88</v>
      </c>
      <c r="D18" s="134">
        <f t="shared" si="0"/>
        <v>1.81</v>
      </c>
      <c r="E18" s="134">
        <f t="shared" si="0"/>
        <v>2.65</v>
      </c>
      <c r="F18" s="134">
        <f t="shared" si="0"/>
        <v>10.87</v>
      </c>
      <c r="G18" s="134">
        <f t="shared" si="0"/>
        <v>9.39</v>
      </c>
      <c r="H18" s="134">
        <f t="shared" si="0"/>
        <v>3.6</v>
      </c>
      <c r="I18" s="282"/>
      <c r="J18" s="36"/>
    </row>
    <row r="19" spans="1:10" ht="40.5" customHeight="1">
      <c r="A19" s="36"/>
      <c r="B19" s="167" t="s">
        <v>668</v>
      </c>
      <c r="C19" s="136"/>
      <c r="D19" s="136"/>
      <c r="E19" s="136"/>
      <c r="F19" s="136"/>
      <c r="G19" s="136"/>
      <c r="H19" s="136"/>
      <c r="I19" s="136"/>
      <c r="J19" s="36"/>
    </row>
    <row r="20" spans="1:10" ht="8.25" customHeight="1">
      <c r="A20" s="36"/>
      <c r="B20" s="90"/>
      <c r="C20" s="91"/>
      <c r="D20" s="91"/>
      <c r="E20" s="91"/>
      <c r="F20" s="91"/>
      <c r="G20" s="91"/>
      <c r="H20" s="91"/>
      <c r="I20" s="91"/>
      <c r="J20" s="36"/>
    </row>
  </sheetData>
  <mergeCells count="1">
    <mergeCell ref="B3:B5"/>
  </mergeCells>
  <phoneticPr fontId="1"/>
  <pageMargins left="1.4960629921259843" right="0.51181102362204722" top="1.7322834645669292" bottom="0.35433070866141736" header="0.31496062992125984" footer="0.31496062992125984"/>
  <pageSetup paperSize="8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9"/>
  <sheetViews>
    <sheetView showGridLines="0" zoomScale="70" zoomScaleNormal="70" workbookViewId="0">
      <selection activeCell="N15" sqref="N15"/>
    </sheetView>
  </sheetViews>
  <sheetFormatPr defaultColWidth="9" defaultRowHeight="14.4"/>
  <cols>
    <col min="1" max="1" width="1.69921875" style="10" customWidth="1"/>
    <col min="2" max="2" width="12.59765625" style="13" customWidth="1"/>
    <col min="3" max="6" width="32.59765625" style="25" customWidth="1"/>
    <col min="7" max="7" width="1.69921875" style="10" customWidth="1"/>
    <col min="8" max="16384" width="9" style="10"/>
  </cols>
  <sheetData>
    <row r="1" spans="1:7" ht="9.75" customHeight="1">
      <c r="A1" s="36"/>
      <c r="B1" s="90"/>
      <c r="C1" s="91"/>
      <c r="D1" s="91"/>
      <c r="E1" s="91"/>
      <c r="F1" s="91"/>
      <c r="G1" s="36"/>
    </row>
    <row r="2" spans="1:7" ht="30" customHeight="1">
      <c r="A2" s="36"/>
      <c r="B2" s="92" t="s">
        <v>666</v>
      </c>
      <c r="C2" s="93"/>
      <c r="D2" s="93"/>
      <c r="E2" s="93"/>
      <c r="F2" s="94" t="s">
        <v>670</v>
      </c>
      <c r="G2" s="36"/>
    </row>
    <row r="3" spans="1:7" ht="30" customHeight="1">
      <c r="A3" s="36"/>
      <c r="B3" s="334" t="s">
        <v>62</v>
      </c>
      <c r="C3" s="95" t="s">
        <v>281</v>
      </c>
      <c r="D3" s="95" t="s">
        <v>89</v>
      </c>
      <c r="E3" s="95" t="s">
        <v>280</v>
      </c>
      <c r="F3" s="95" t="s">
        <v>279</v>
      </c>
      <c r="G3" s="163"/>
    </row>
    <row r="4" spans="1:7" ht="30" customHeight="1">
      <c r="A4" s="36"/>
      <c r="B4" s="334"/>
      <c r="C4" s="95" t="s">
        <v>277</v>
      </c>
      <c r="D4" s="95" t="s">
        <v>199</v>
      </c>
      <c r="E4" s="95" t="s">
        <v>195</v>
      </c>
      <c r="F4" s="95" t="s">
        <v>192</v>
      </c>
      <c r="G4" s="96"/>
    </row>
    <row r="5" spans="1:7" ht="30" customHeight="1">
      <c r="A5" s="36"/>
      <c r="B5" s="97" t="s">
        <v>285</v>
      </c>
      <c r="C5" s="95">
        <v>0.95</v>
      </c>
      <c r="D5" s="95">
        <v>1.72</v>
      </c>
      <c r="E5" s="95">
        <v>1.78</v>
      </c>
      <c r="F5" s="135">
        <v>6.74</v>
      </c>
      <c r="G5" s="36"/>
    </row>
    <row r="6" spans="1:7" ht="30" customHeight="1">
      <c r="A6" s="36"/>
      <c r="B6" s="97" t="s">
        <v>284</v>
      </c>
      <c r="C6" s="95">
        <v>0.65</v>
      </c>
      <c r="D6" s="95">
        <v>1.4</v>
      </c>
      <c r="E6" s="95">
        <v>1.48</v>
      </c>
      <c r="F6" s="135">
        <v>6.94</v>
      </c>
      <c r="G6" s="36"/>
    </row>
    <row r="7" spans="1:7" ht="30" customHeight="1">
      <c r="A7" s="36"/>
      <c r="B7" s="97" t="s">
        <v>43</v>
      </c>
      <c r="C7" s="95">
        <v>0.78</v>
      </c>
      <c r="D7" s="95">
        <v>1.45</v>
      </c>
      <c r="E7" s="95">
        <v>1.68</v>
      </c>
      <c r="F7" s="135">
        <v>7.16</v>
      </c>
      <c r="G7" s="36"/>
    </row>
    <row r="8" spans="1:7" ht="30" customHeight="1">
      <c r="A8" s="36"/>
      <c r="B8" s="97" t="s">
        <v>42</v>
      </c>
      <c r="C8" s="95">
        <v>0.78</v>
      </c>
      <c r="D8" s="95">
        <v>1.6</v>
      </c>
      <c r="E8" s="95">
        <v>1.67</v>
      </c>
      <c r="F8" s="135">
        <v>7.2</v>
      </c>
      <c r="G8" s="36"/>
    </row>
    <row r="9" spans="1:7" ht="30" customHeight="1">
      <c r="A9" s="36"/>
      <c r="B9" s="97" t="s">
        <v>41</v>
      </c>
      <c r="C9" s="95">
        <v>1.1299999999999999</v>
      </c>
      <c r="D9" s="95">
        <v>1.79</v>
      </c>
      <c r="E9" s="95">
        <v>2.09</v>
      </c>
      <c r="F9" s="135">
        <v>7.24</v>
      </c>
      <c r="G9" s="36"/>
    </row>
    <row r="10" spans="1:7" ht="30" customHeight="1">
      <c r="A10" s="36"/>
      <c r="B10" s="97" t="s">
        <v>40</v>
      </c>
      <c r="C10" s="95">
        <v>1.01</v>
      </c>
      <c r="D10" s="95">
        <v>1.82</v>
      </c>
      <c r="E10" s="95">
        <v>1.8</v>
      </c>
      <c r="F10" s="135">
        <v>7.54</v>
      </c>
      <c r="G10" s="36"/>
    </row>
    <row r="11" spans="1:7" ht="30" customHeight="1">
      <c r="A11" s="36"/>
      <c r="B11" s="97" t="s">
        <v>39</v>
      </c>
      <c r="C11" s="95">
        <v>0.7</v>
      </c>
      <c r="D11" s="95">
        <v>1.49</v>
      </c>
      <c r="E11" s="95">
        <v>1.55</v>
      </c>
      <c r="F11" s="135">
        <v>7.52</v>
      </c>
      <c r="G11" s="36"/>
    </row>
    <row r="12" spans="1:7" ht="30" customHeight="1">
      <c r="A12" s="36"/>
      <c r="B12" s="97" t="s">
        <v>38</v>
      </c>
      <c r="C12" s="95">
        <v>1.03</v>
      </c>
      <c r="D12" s="95">
        <v>1.9</v>
      </c>
      <c r="E12" s="95">
        <v>1.94</v>
      </c>
      <c r="F12" s="135">
        <v>7.69</v>
      </c>
      <c r="G12" s="36"/>
    </row>
    <row r="13" spans="1:7" ht="30" customHeight="1">
      <c r="A13" s="36"/>
      <c r="B13" s="97" t="s">
        <v>37</v>
      </c>
      <c r="C13" s="95">
        <v>1.31</v>
      </c>
      <c r="D13" s="95">
        <v>2.14</v>
      </c>
      <c r="E13" s="95">
        <v>2.1800000000000002</v>
      </c>
      <c r="F13" s="135">
        <v>7.63</v>
      </c>
      <c r="G13" s="36"/>
    </row>
    <row r="14" spans="1:7" ht="30" customHeight="1">
      <c r="A14" s="36"/>
      <c r="B14" s="97" t="s">
        <v>36</v>
      </c>
      <c r="C14" s="95">
        <v>1.04</v>
      </c>
      <c r="D14" s="95">
        <v>1.9</v>
      </c>
      <c r="E14" s="95">
        <v>1.93</v>
      </c>
      <c r="F14" s="135">
        <v>7.34</v>
      </c>
      <c r="G14" s="36"/>
    </row>
    <row r="15" spans="1:7" ht="30" customHeight="1">
      <c r="A15" s="36"/>
      <c r="B15" s="97" t="s">
        <v>35</v>
      </c>
      <c r="C15" s="95">
        <v>1.23</v>
      </c>
      <c r="D15" s="95">
        <v>2.0099999999999998</v>
      </c>
      <c r="E15" s="95">
        <v>2.13</v>
      </c>
      <c r="F15" s="135">
        <v>7.2</v>
      </c>
      <c r="G15" s="36"/>
    </row>
    <row r="16" spans="1:7" ht="30" customHeight="1">
      <c r="A16" s="36"/>
      <c r="B16" s="97" t="s">
        <v>34</v>
      </c>
      <c r="C16" s="95">
        <v>0.86</v>
      </c>
      <c r="D16" s="95">
        <v>1.76</v>
      </c>
      <c r="E16" s="95">
        <v>1.82</v>
      </c>
      <c r="F16" s="135">
        <v>6.99</v>
      </c>
      <c r="G16" s="36"/>
    </row>
    <row r="17" spans="1:7" ht="30" customHeight="1">
      <c r="A17" s="36"/>
      <c r="B17" s="98" t="s">
        <v>283</v>
      </c>
      <c r="C17" s="95">
        <f>AVERAGE(C5:C16)</f>
        <v>0.96</v>
      </c>
      <c r="D17" s="95">
        <f>AVERAGE(D5:D16)</f>
        <v>1.75</v>
      </c>
      <c r="E17" s="95">
        <f>AVERAGE(E5:E16)</f>
        <v>1.84</v>
      </c>
      <c r="F17" s="95">
        <f>AVERAGE(F5:F16)</f>
        <v>7.27</v>
      </c>
      <c r="G17" s="36"/>
    </row>
    <row r="18" spans="1:7" ht="30" customHeight="1">
      <c r="A18" s="36"/>
      <c r="B18" s="99" t="s">
        <v>668</v>
      </c>
      <c r="C18" s="93"/>
      <c r="D18" s="93"/>
      <c r="E18" s="93"/>
      <c r="F18" s="93"/>
      <c r="G18" s="36"/>
    </row>
    <row r="19" spans="1:7" ht="28.2" customHeight="1">
      <c r="B19" s="99" t="s">
        <v>525</v>
      </c>
      <c r="C19" s="91"/>
      <c r="D19" s="91"/>
      <c r="F19" s="25">
        <f>AVERAGE(F5:F16)</f>
        <v>7.27</v>
      </c>
    </row>
  </sheetData>
  <mergeCells count="1">
    <mergeCell ref="B3:B4"/>
  </mergeCells>
  <phoneticPr fontId="1"/>
  <pageMargins left="1.4960629921259843" right="0.51181102362204722" top="1.3385826771653544" bottom="0.55118110236220474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8"/>
  <sheetViews>
    <sheetView showGridLines="0" zoomScale="80" zoomScaleNormal="80" workbookViewId="0">
      <pane ySplit="4" topLeftCell="A43" activePane="bottomLeft" state="frozen"/>
      <selection pane="bottomLeft" activeCell="C49" sqref="C49"/>
    </sheetView>
  </sheetViews>
  <sheetFormatPr defaultColWidth="9" defaultRowHeight="14.4"/>
  <cols>
    <col min="1" max="1" width="1.69921875" style="10" customWidth="1"/>
    <col min="2" max="2" width="9.09765625" style="13" customWidth="1"/>
    <col min="3" max="13" width="13.8984375" style="19" customWidth="1"/>
    <col min="14" max="14" width="1.19921875" style="10" customWidth="1"/>
    <col min="15" max="16384" width="9" style="10"/>
  </cols>
  <sheetData>
    <row r="1" spans="1:14" ht="10.95" customHeight="1">
      <c r="A1" s="36"/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36"/>
    </row>
    <row r="2" spans="1:14" ht="30" customHeight="1">
      <c r="A2" s="36"/>
      <c r="B2" s="102" t="s">
        <v>619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 t="s">
        <v>670</v>
      </c>
      <c r="N2" s="36"/>
    </row>
    <row r="3" spans="1:14" ht="30" customHeight="1">
      <c r="A3" s="36"/>
      <c r="B3" s="334" t="s">
        <v>62</v>
      </c>
      <c r="C3" s="117" t="s">
        <v>150</v>
      </c>
      <c r="D3" s="117" t="s">
        <v>85</v>
      </c>
      <c r="E3" s="117" t="s">
        <v>254</v>
      </c>
      <c r="F3" s="117" t="s">
        <v>253</v>
      </c>
      <c r="G3" s="117" t="s">
        <v>80</v>
      </c>
      <c r="H3" s="117" t="s">
        <v>75</v>
      </c>
      <c r="I3" s="117" t="s">
        <v>66</v>
      </c>
      <c r="J3" s="117" t="s">
        <v>74</v>
      </c>
      <c r="K3" s="117" t="s">
        <v>252</v>
      </c>
      <c r="L3" s="117" t="s">
        <v>79</v>
      </c>
      <c r="M3" s="117" t="s">
        <v>86</v>
      </c>
      <c r="N3" s="36"/>
    </row>
    <row r="4" spans="1:14" ht="87" customHeight="1">
      <c r="A4" s="36"/>
      <c r="B4" s="334"/>
      <c r="C4" s="123" t="s">
        <v>352</v>
      </c>
      <c r="D4" s="123" t="s">
        <v>353</v>
      </c>
      <c r="E4" s="123" t="s">
        <v>354</v>
      </c>
      <c r="F4" s="123" t="s">
        <v>355</v>
      </c>
      <c r="G4" s="123" t="s">
        <v>356</v>
      </c>
      <c r="H4" s="123" t="s">
        <v>357</v>
      </c>
      <c r="I4" s="123" t="s">
        <v>358</v>
      </c>
      <c r="J4" s="123" t="s">
        <v>359</v>
      </c>
      <c r="K4" s="123" t="s">
        <v>360</v>
      </c>
      <c r="L4" s="123" t="s">
        <v>361</v>
      </c>
      <c r="M4" s="123" t="s">
        <v>362</v>
      </c>
      <c r="N4" s="36"/>
    </row>
    <row r="5" spans="1:14" ht="32.1" customHeight="1">
      <c r="A5" s="124"/>
      <c r="B5" s="97" t="s">
        <v>411</v>
      </c>
      <c r="C5" s="125">
        <v>-2.17</v>
      </c>
      <c r="D5" s="125">
        <v>-2.2999999999999998</v>
      </c>
      <c r="E5" s="125">
        <v>-1.07</v>
      </c>
      <c r="F5" s="125">
        <v>-1.39</v>
      </c>
      <c r="G5" s="125">
        <v>-1.99</v>
      </c>
      <c r="H5" s="125">
        <v>0.56000000000000005</v>
      </c>
      <c r="I5" s="125">
        <v>6.49</v>
      </c>
      <c r="J5" s="125">
        <v>6</v>
      </c>
      <c r="K5" s="125">
        <v>13.83</v>
      </c>
      <c r="L5" s="125"/>
      <c r="M5" s="125"/>
      <c r="N5" s="36"/>
    </row>
    <row r="6" spans="1:14" ht="32.1" customHeight="1">
      <c r="A6" s="36"/>
      <c r="B6" s="97">
        <v>56</v>
      </c>
      <c r="C6" s="125">
        <v>-2.02</v>
      </c>
      <c r="D6" s="125">
        <v>-1.88</v>
      </c>
      <c r="E6" s="125">
        <v>-1.29</v>
      </c>
      <c r="F6" s="125">
        <v>-1.27</v>
      </c>
      <c r="G6" s="125">
        <v>-1.67</v>
      </c>
      <c r="H6" s="125">
        <v>0.65</v>
      </c>
      <c r="I6" s="125">
        <v>6.49</v>
      </c>
      <c r="J6" s="125">
        <v>6.01</v>
      </c>
      <c r="K6" s="125">
        <v>13.75</v>
      </c>
      <c r="L6" s="125"/>
      <c r="M6" s="125"/>
      <c r="N6" s="36"/>
    </row>
    <row r="7" spans="1:14" ht="32.1" customHeight="1">
      <c r="A7" s="36"/>
      <c r="B7" s="97">
        <v>57</v>
      </c>
      <c r="C7" s="125">
        <v>-1.51</v>
      </c>
      <c r="D7" s="125">
        <v>-1.41</v>
      </c>
      <c r="E7" s="125">
        <v>-0.75</v>
      </c>
      <c r="F7" s="125">
        <v>-0.31</v>
      </c>
      <c r="G7" s="125">
        <v>-1.1499999999999999</v>
      </c>
      <c r="H7" s="125">
        <v>1.49</v>
      </c>
      <c r="I7" s="125">
        <v>7.12</v>
      </c>
      <c r="J7" s="125">
        <v>6.74</v>
      </c>
      <c r="K7" s="125">
        <v>13.82</v>
      </c>
      <c r="L7" s="125"/>
      <c r="M7" s="125"/>
      <c r="N7" s="36"/>
    </row>
    <row r="8" spans="1:14" ht="32.1" customHeight="1">
      <c r="A8" s="36"/>
      <c r="B8" s="97">
        <v>58</v>
      </c>
      <c r="C8" s="125">
        <v>-1.29</v>
      </c>
      <c r="D8" s="125">
        <v>-1.2</v>
      </c>
      <c r="E8" s="125">
        <v>-0.49</v>
      </c>
      <c r="F8" s="125">
        <v>-0.09</v>
      </c>
      <c r="G8" s="125">
        <v>-0.93</v>
      </c>
      <c r="H8" s="125">
        <v>1.64</v>
      </c>
      <c r="I8" s="125">
        <v>7.22</v>
      </c>
      <c r="J8" s="125">
        <v>6.82</v>
      </c>
      <c r="K8" s="125">
        <v>13.77</v>
      </c>
      <c r="L8" s="125"/>
      <c r="M8" s="125"/>
      <c r="N8" s="36"/>
    </row>
    <row r="9" spans="1:14" ht="32.1" customHeight="1">
      <c r="A9" s="36"/>
      <c r="B9" s="97">
        <v>59</v>
      </c>
      <c r="C9" s="125">
        <v>-1.17</v>
      </c>
      <c r="D9" s="125">
        <v>-3.04</v>
      </c>
      <c r="E9" s="125">
        <v>-0.36</v>
      </c>
      <c r="F9" s="125">
        <v>-0.1</v>
      </c>
      <c r="G9" s="125">
        <v>-0.76</v>
      </c>
      <c r="H9" s="125">
        <v>1.34</v>
      </c>
      <c r="I9" s="125">
        <v>6.88</v>
      </c>
      <c r="J9" s="125">
        <v>6.44</v>
      </c>
      <c r="K9" s="125">
        <v>13.41</v>
      </c>
      <c r="L9" s="125"/>
      <c r="M9" s="125"/>
      <c r="N9" s="36"/>
    </row>
    <row r="10" spans="1:14" ht="32.1" customHeight="1">
      <c r="A10" s="36"/>
      <c r="B10" s="97">
        <v>60</v>
      </c>
      <c r="C10" s="125">
        <v>-2.25</v>
      </c>
      <c r="D10" s="125">
        <v>-3.47</v>
      </c>
      <c r="E10" s="125">
        <v>-2.39</v>
      </c>
      <c r="F10" s="125">
        <v>-5</v>
      </c>
      <c r="G10" s="125">
        <v>-1.59</v>
      </c>
      <c r="H10" s="125">
        <v>-3</v>
      </c>
      <c r="I10" s="125">
        <v>6.83</v>
      </c>
      <c r="J10" s="125">
        <v>6.03</v>
      </c>
      <c r="K10" s="125">
        <v>13.59</v>
      </c>
      <c r="L10" s="125"/>
      <c r="M10" s="125"/>
      <c r="N10" s="36"/>
    </row>
    <row r="11" spans="1:14" ht="32.1" customHeight="1">
      <c r="A11" s="36"/>
      <c r="B11" s="97">
        <v>61</v>
      </c>
      <c r="C11" s="125">
        <v>-2.1</v>
      </c>
      <c r="D11" s="125">
        <v>-3.79</v>
      </c>
      <c r="E11" s="125">
        <v>-2.39</v>
      </c>
      <c r="F11" s="125">
        <v>-2.63</v>
      </c>
      <c r="G11" s="125">
        <v>-1.42</v>
      </c>
      <c r="H11" s="125">
        <v>-0.51</v>
      </c>
      <c r="I11" s="125">
        <v>7.02</v>
      </c>
      <c r="J11" s="125">
        <v>6.48</v>
      </c>
      <c r="K11" s="125">
        <v>13.68</v>
      </c>
      <c r="L11" s="125"/>
      <c r="M11" s="125"/>
      <c r="N11" s="36"/>
    </row>
    <row r="12" spans="1:14" ht="32.1" customHeight="1">
      <c r="A12" s="36"/>
      <c r="B12" s="97">
        <v>62</v>
      </c>
      <c r="C12" s="125">
        <v>-1.1100000000000001</v>
      </c>
      <c r="D12" s="125">
        <v>-2.4900000000000002</v>
      </c>
      <c r="E12" s="125">
        <v>-0.68</v>
      </c>
      <c r="F12" s="125">
        <v>-0.53</v>
      </c>
      <c r="G12" s="125">
        <v>-0.6</v>
      </c>
      <c r="H12" s="125">
        <v>-0.32</v>
      </c>
      <c r="I12" s="125">
        <v>6.96</v>
      </c>
      <c r="J12" s="125">
        <v>6.47</v>
      </c>
      <c r="K12" s="125">
        <v>13.59</v>
      </c>
      <c r="L12" s="125"/>
      <c r="M12" s="125"/>
      <c r="N12" s="36"/>
    </row>
    <row r="13" spans="1:14" ht="32.1" customHeight="1">
      <c r="A13" s="36"/>
      <c r="B13" s="97">
        <v>63</v>
      </c>
      <c r="C13" s="125">
        <v>-1</v>
      </c>
      <c r="D13" s="125">
        <v>-1.53</v>
      </c>
      <c r="E13" s="125">
        <v>-0.74</v>
      </c>
      <c r="F13" s="125">
        <v>-0.85</v>
      </c>
      <c r="G13" s="125">
        <v>-0.85</v>
      </c>
      <c r="H13" s="125">
        <v>-1.23</v>
      </c>
      <c r="I13" s="125">
        <v>6.93</v>
      </c>
      <c r="J13" s="125">
        <v>6.34</v>
      </c>
      <c r="K13" s="125">
        <v>13.71</v>
      </c>
      <c r="L13" s="125"/>
      <c r="M13" s="125"/>
      <c r="N13" s="36"/>
    </row>
    <row r="14" spans="1:14" ht="32.1" customHeight="1">
      <c r="A14" s="36"/>
      <c r="B14" s="97" t="s">
        <v>410</v>
      </c>
      <c r="C14" s="125">
        <v>-0.9</v>
      </c>
      <c r="D14" s="125">
        <v>-0.84</v>
      </c>
      <c r="E14" s="125">
        <v>-0.44</v>
      </c>
      <c r="F14" s="125">
        <v>0.15</v>
      </c>
      <c r="G14" s="125">
        <v>-0.65</v>
      </c>
      <c r="H14" s="125">
        <v>1.22</v>
      </c>
      <c r="I14" s="125">
        <v>7.1</v>
      </c>
      <c r="J14" s="125">
        <v>6.6</v>
      </c>
      <c r="K14" s="125">
        <v>13.77</v>
      </c>
      <c r="L14" s="125"/>
      <c r="M14" s="125"/>
      <c r="N14" s="36"/>
    </row>
    <row r="15" spans="1:14" ht="32.1" customHeight="1">
      <c r="A15" s="36"/>
      <c r="B15" s="97">
        <v>2</v>
      </c>
      <c r="C15" s="125">
        <v>-1.71</v>
      </c>
      <c r="D15" s="125">
        <v>-1.37</v>
      </c>
      <c r="E15" s="125">
        <v>-0.67</v>
      </c>
      <c r="F15" s="125">
        <v>-0.48</v>
      </c>
      <c r="G15" s="125">
        <v>-1.78</v>
      </c>
      <c r="H15" s="125">
        <v>0.97</v>
      </c>
      <c r="I15" s="125">
        <v>7</v>
      </c>
      <c r="J15" s="125">
        <v>6.52</v>
      </c>
      <c r="K15" s="125">
        <v>13.67</v>
      </c>
      <c r="L15" s="125"/>
      <c r="M15" s="125"/>
      <c r="N15" s="36"/>
    </row>
    <row r="16" spans="1:14" ht="32.1" customHeight="1">
      <c r="A16" s="36"/>
      <c r="B16" s="97">
        <v>3</v>
      </c>
      <c r="C16" s="125">
        <v>-1.63</v>
      </c>
      <c r="D16" s="125">
        <v>-1.65</v>
      </c>
      <c r="E16" s="125">
        <v>-0.88</v>
      </c>
      <c r="F16" s="125">
        <v>-0.33</v>
      </c>
      <c r="G16" s="125">
        <v>-1.44</v>
      </c>
      <c r="H16" s="125">
        <v>1.07</v>
      </c>
      <c r="I16" s="125">
        <v>7.3</v>
      </c>
      <c r="J16" s="125">
        <v>6.77</v>
      </c>
      <c r="K16" s="125">
        <v>13.82</v>
      </c>
      <c r="L16" s="125"/>
      <c r="M16" s="125"/>
      <c r="N16" s="36"/>
    </row>
    <row r="17" spans="1:14" ht="32.1" customHeight="1">
      <c r="A17" s="36"/>
      <c r="B17" s="97">
        <v>4</v>
      </c>
      <c r="C17" s="125">
        <v>-3.41</v>
      </c>
      <c r="D17" s="125">
        <v>-1.73</v>
      </c>
      <c r="E17" s="125">
        <v>-1.67</v>
      </c>
      <c r="F17" s="125">
        <v>-1.44</v>
      </c>
      <c r="G17" s="125">
        <v>-4.51</v>
      </c>
      <c r="H17" s="125">
        <v>0.92</v>
      </c>
      <c r="I17" s="125">
        <v>7.07</v>
      </c>
      <c r="J17" s="125">
        <v>6.44</v>
      </c>
      <c r="K17" s="125">
        <v>13.58</v>
      </c>
      <c r="L17" s="125"/>
      <c r="M17" s="125"/>
      <c r="N17" s="36"/>
    </row>
    <row r="18" spans="1:14" ht="32.1" customHeight="1">
      <c r="A18" s="36"/>
      <c r="B18" s="97">
        <v>5</v>
      </c>
      <c r="C18" s="125">
        <v>-2.57</v>
      </c>
      <c r="D18" s="125">
        <v>-1.1499999999999999</v>
      </c>
      <c r="E18" s="125">
        <v>-1.58</v>
      </c>
      <c r="F18" s="125">
        <v>-1.03</v>
      </c>
      <c r="G18" s="125">
        <v>-2.7</v>
      </c>
      <c r="H18" s="125">
        <v>0.94</v>
      </c>
      <c r="I18" s="125">
        <v>6.52</v>
      </c>
      <c r="J18" s="125">
        <v>6.41</v>
      </c>
      <c r="K18" s="125">
        <v>13.64</v>
      </c>
      <c r="L18" s="125"/>
      <c r="M18" s="125"/>
      <c r="N18" s="36"/>
    </row>
    <row r="19" spans="1:14" ht="32.1" customHeight="1">
      <c r="A19" s="36"/>
      <c r="B19" s="97">
        <v>6</v>
      </c>
      <c r="C19" s="125">
        <v>-2.33</v>
      </c>
      <c r="D19" s="125">
        <v>-0.73</v>
      </c>
      <c r="E19" s="125">
        <v>-1.28</v>
      </c>
      <c r="F19" s="125">
        <v>-0.78</v>
      </c>
      <c r="G19" s="125">
        <v>-2.37</v>
      </c>
      <c r="H19" s="125">
        <v>1.08</v>
      </c>
      <c r="I19" s="125">
        <v>7.07</v>
      </c>
      <c r="J19" s="125">
        <v>6.37</v>
      </c>
      <c r="K19" s="125">
        <v>13.54</v>
      </c>
      <c r="L19" s="125"/>
      <c r="M19" s="125"/>
      <c r="N19" s="36"/>
    </row>
    <row r="20" spans="1:14" ht="32.1" customHeight="1">
      <c r="A20" s="36"/>
      <c r="B20" s="97">
        <v>7</v>
      </c>
      <c r="C20" s="125">
        <v>-2.16</v>
      </c>
      <c r="D20" s="125">
        <v>-1.1200000000000001</v>
      </c>
      <c r="E20" s="125">
        <v>-1.21</v>
      </c>
      <c r="F20" s="125">
        <v>-0.57999999999999996</v>
      </c>
      <c r="G20" s="125">
        <v>-2.29</v>
      </c>
      <c r="H20" s="125">
        <v>1.22</v>
      </c>
      <c r="I20" s="125">
        <v>7.21</v>
      </c>
      <c r="J20" s="125">
        <v>6.7</v>
      </c>
      <c r="K20" s="125">
        <v>13.48</v>
      </c>
      <c r="L20" s="125"/>
      <c r="M20" s="125"/>
      <c r="N20" s="36"/>
    </row>
    <row r="21" spans="1:14" ht="32.1" customHeight="1">
      <c r="A21" s="36"/>
      <c r="B21" s="97">
        <v>8</v>
      </c>
      <c r="C21" s="125">
        <v>-1.81</v>
      </c>
      <c r="D21" s="125">
        <v>-0.86</v>
      </c>
      <c r="E21" s="125">
        <v>-1.0900000000000001</v>
      </c>
      <c r="F21" s="125">
        <v>-0.48</v>
      </c>
      <c r="G21" s="125">
        <v>-1.96</v>
      </c>
      <c r="H21" s="125">
        <v>1.27</v>
      </c>
      <c r="I21" s="125">
        <v>7.22</v>
      </c>
      <c r="J21" s="125">
        <v>6.76</v>
      </c>
      <c r="K21" s="125">
        <v>13.48</v>
      </c>
      <c r="L21" s="125"/>
      <c r="M21" s="125"/>
      <c r="N21" s="36"/>
    </row>
    <row r="22" spans="1:14" ht="32.1" customHeight="1">
      <c r="A22" s="36"/>
      <c r="B22" s="97">
        <v>9</v>
      </c>
      <c r="C22" s="125">
        <v>-0.98</v>
      </c>
      <c r="D22" s="125">
        <v>-0.99</v>
      </c>
      <c r="E22" s="125">
        <v>-0.37</v>
      </c>
      <c r="F22" s="125">
        <v>0.18</v>
      </c>
      <c r="G22" s="125">
        <v>-0.83</v>
      </c>
      <c r="H22" s="125">
        <v>1.46</v>
      </c>
      <c r="I22" s="125">
        <v>7.17</v>
      </c>
      <c r="J22" s="125">
        <v>6.73</v>
      </c>
      <c r="K22" s="125">
        <v>13.69</v>
      </c>
      <c r="L22" s="125"/>
      <c r="M22" s="125"/>
      <c r="N22" s="36"/>
    </row>
    <row r="23" spans="1:14" ht="32.1" customHeight="1">
      <c r="A23" s="36"/>
      <c r="B23" s="97">
        <v>10</v>
      </c>
      <c r="C23" s="125">
        <v>-0.38</v>
      </c>
      <c r="D23" s="125">
        <v>-0.3</v>
      </c>
      <c r="E23" s="125">
        <v>-0.24</v>
      </c>
      <c r="F23" s="125">
        <v>0.61</v>
      </c>
      <c r="G23" s="125">
        <v>-0.2</v>
      </c>
      <c r="H23" s="125">
        <v>2.06</v>
      </c>
      <c r="I23" s="125">
        <v>7.75</v>
      </c>
      <c r="J23" s="125">
        <v>7.29</v>
      </c>
      <c r="K23" s="125">
        <v>14.04</v>
      </c>
      <c r="L23" s="125"/>
      <c r="M23" s="125"/>
      <c r="N23" s="36"/>
    </row>
    <row r="24" spans="1:14" ht="32.1" customHeight="1">
      <c r="A24" s="36"/>
      <c r="B24" s="97">
        <v>11</v>
      </c>
      <c r="C24" s="125">
        <v>-0.37</v>
      </c>
      <c r="D24" s="125">
        <v>-0.53</v>
      </c>
      <c r="E24" s="125">
        <v>-0.25</v>
      </c>
      <c r="F24" s="125">
        <v>0.64</v>
      </c>
      <c r="G24" s="125">
        <v>0.08</v>
      </c>
      <c r="H24" s="125">
        <v>1.99</v>
      </c>
      <c r="I24" s="125">
        <v>7.34</v>
      </c>
      <c r="J24" s="125">
        <v>6.97</v>
      </c>
      <c r="K24" s="125">
        <v>14.05</v>
      </c>
      <c r="L24" s="125"/>
      <c r="M24" s="125"/>
      <c r="N24" s="36"/>
    </row>
    <row r="25" spans="1:14" ht="32.1" customHeight="1">
      <c r="A25" s="36"/>
      <c r="B25" s="97">
        <v>12</v>
      </c>
      <c r="C25" s="125">
        <v>-2.95</v>
      </c>
      <c r="D25" s="125">
        <v>-0.82</v>
      </c>
      <c r="E25" s="125">
        <v>-0.52</v>
      </c>
      <c r="F25" s="125">
        <v>0.32</v>
      </c>
      <c r="G25" s="125">
        <v>0.02</v>
      </c>
      <c r="H25" s="125">
        <v>1.79</v>
      </c>
      <c r="I25" s="125">
        <v>7.44</v>
      </c>
      <c r="J25" s="125">
        <v>7.01</v>
      </c>
      <c r="K25" s="125">
        <v>14.13</v>
      </c>
      <c r="L25" s="125"/>
      <c r="M25" s="125"/>
      <c r="N25" s="36"/>
    </row>
    <row r="26" spans="1:14" ht="32.1" customHeight="1">
      <c r="A26" s="36"/>
      <c r="B26" s="97">
        <v>13</v>
      </c>
      <c r="C26" s="95" t="s">
        <v>109</v>
      </c>
      <c r="D26" s="125">
        <v>-1.04</v>
      </c>
      <c r="E26" s="125">
        <v>-0.66</v>
      </c>
      <c r="F26" s="125">
        <v>0.14000000000000001</v>
      </c>
      <c r="G26" s="125">
        <v>-0.01</v>
      </c>
      <c r="H26" s="125">
        <v>1.31</v>
      </c>
      <c r="I26" s="125">
        <v>7.56</v>
      </c>
      <c r="J26" s="125">
        <v>6.88</v>
      </c>
      <c r="K26" s="125">
        <v>14.71</v>
      </c>
      <c r="L26" s="125"/>
      <c r="M26" s="125"/>
      <c r="N26" s="36"/>
    </row>
    <row r="27" spans="1:14" ht="32.1" customHeight="1">
      <c r="A27" s="36"/>
      <c r="B27" s="97">
        <v>14</v>
      </c>
      <c r="C27" s="95" t="s">
        <v>109</v>
      </c>
      <c r="D27" s="125">
        <v>-1.93</v>
      </c>
      <c r="E27" s="125">
        <v>-1.34</v>
      </c>
      <c r="F27" s="125">
        <v>-1.19</v>
      </c>
      <c r="G27" s="125">
        <v>-0.31</v>
      </c>
      <c r="H27" s="125">
        <v>-0.33</v>
      </c>
      <c r="I27" s="125">
        <v>7.28</v>
      </c>
      <c r="J27" s="125">
        <v>7.07</v>
      </c>
      <c r="K27" s="95" t="s">
        <v>109</v>
      </c>
      <c r="L27" s="125"/>
      <c r="M27" s="125"/>
      <c r="N27" s="36"/>
    </row>
    <row r="28" spans="1:14" ht="32.1" customHeight="1">
      <c r="A28" s="36"/>
      <c r="B28" s="97">
        <v>15</v>
      </c>
      <c r="C28" s="125">
        <v>-0.4</v>
      </c>
      <c r="D28" s="125">
        <v>-1.18</v>
      </c>
      <c r="E28" s="125">
        <v>-1.22</v>
      </c>
      <c r="F28" s="125">
        <v>-0.39</v>
      </c>
      <c r="G28" s="125">
        <v>-0.28999999999999998</v>
      </c>
      <c r="H28" s="125">
        <v>1.1100000000000001</v>
      </c>
      <c r="I28" s="125">
        <v>7.58</v>
      </c>
      <c r="J28" s="125">
        <v>7.24</v>
      </c>
      <c r="K28" s="125">
        <v>14.37</v>
      </c>
      <c r="L28" s="125"/>
      <c r="M28" s="125"/>
      <c r="N28" s="36"/>
    </row>
    <row r="29" spans="1:14" ht="32.1" customHeight="1">
      <c r="A29" s="36"/>
      <c r="B29" s="97">
        <v>16</v>
      </c>
      <c r="C29" s="125">
        <v>-0.56999999999999995</v>
      </c>
      <c r="D29" s="125">
        <v>-0.57999999999999996</v>
      </c>
      <c r="E29" s="125">
        <v>-0.33</v>
      </c>
      <c r="F29" s="125">
        <v>0.52</v>
      </c>
      <c r="G29" s="125">
        <v>-0.22</v>
      </c>
      <c r="H29" s="125">
        <v>1.96</v>
      </c>
      <c r="I29" s="125">
        <v>7.36</v>
      </c>
      <c r="J29" s="125">
        <v>7.21</v>
      </c>
      <c r="K29" s="125">
        <v>14.31</v>
      </c>
      <c r="L29" s="125"/>
      <c r="M29" s="125"/>
      <c r="N29" s="36"/>
    </row>
    <row r="30" spans="1:14" ht="32.1" customHeight="1">
      <c r="A30" s="36"/>
      <c r="B30" s="97">
        <v>17</v>
      </c>
      <c r="C30" s="125">
        <v>-0.49</v>
      </c>
      <c r="D30" s="125">
        <v>-0.46</v>
      </c>
      <c r="E30" s="125">
        <v>-0.09</v>
      </c>
      <c r="F30" s="125">
        <v>0.63</v>
      </c>
      <c r="G30" s="125">
        <v>-0.19</v>
      </c>
      <c r="H30" s="125">
        <v>2.0699999999999998</v>
      </c>
      <c r="I30" s="125">
        <v>7.72</v>
      </c>
      <c r="J30" s="125">
        <v>7.29</v>
      </c>
      <c r="K30" s="125">
        <v>14.32</v>
      </c>
      <c r="L30" s="125"/>
      <c r="M30" s="125"/>
      <c r="N30" s="36"/>
    </row>
    <row r="31" spans="1:14" ht="32.1" customHeight="1">
      <c r="A31" s="36"/>
      <c r="B31" s="97">
        <v>18</v>
      </c>
      <c r="C31" s="125">
        <v>-0.02</v>
      </c>
      <c r="D31" s="125">
        <v>-0.3</v>
      </c>
      <c r="E31" s="125">
        <v>0.41</v>
      </c>
      <c r="F31" s="125">
        <v>0.81</v>
      </c>
      <c r="G31" s="125">
        <v>0.17</v>
      </c>
      <c r="H31" s="125">
        <v>2.16</v>
      </c>
      <c r="I31" s="125">
        <v>7.76</v>
      </c>
      <c r="J31" s="125">
        <v>7.36</v>
      </c>
      <c r="K31" s="125">
        <v>14.25</v>
      </c>
      <c r="L31" s="125"/>
      <c r="M31" s="125"/>
      <c r="N31" s="36"/>
    </row>
    <row r="32" spans="1:14" ht="32.1" customHeight="1">
      <c r="A32" s="36"/>
      <c r="B32" s="97">
        <v>19</v>
      </c>
      <c r="C32" s="125">
        <v>-0.36</v>
      </c>
      <c r="D32" s="125">
        <v>-0.49</v>
      </c>
      <c r="E32" s="125">
        <v>0.11</v>
      </c>
      <c r="F32" s="125">
        <v>0.03</v>
      </c>
      <c r="G32" s="125">
        <v>-0.19</v>
      </c>
      <c r="H32" s="125">
        <v>0.89</v>
      </c>
      <c r="I32" s="125">
        <v>7.66</v>
      </c>
      <c r="J32" s="125">
        <v>7.25</v>
      </c>
      <c r="K32" s="125">
        <v>14.24</v>
      </c>
      <c r="L32" s="125"/>
      <c r="M32" s="125"/>
      <c r="N32" s="36"/>
    </row>
    <row r="33" spans="1:14" ht="32.1" customHeight="1">
      <c r="A33" s="36"/>
      <c r="B33" s="97">
        <v>20</v>
      </c>
      <c r="C33" s="125">
        <v>-1</v>
      </c>
      <c r="D33" s="125">
        <v>-0.99</v>
      </c>
      <c r="E33" s="125">
        <v>-1.05</v>
      </c>
      <c r="F33" s="125">
        <v>-1.25</v>
      </c>
      <c r="G33" s="125">
        <v>-0.34</v>
      </c>
      <c r="H33" s="125">
        <v>-0.48</v>
      </c>
      <c r="I33" s="125">
        <v>7.7</v>
      </c>
      <c r="J33" s="125">
        <v>7.22</v>
      </c>
      <c r="K33" s="125">
        <v>14.33</v>
      </c>
      <c r="L33" s="125"/>
      <c r="M33" s="125"/>
      <c r="N33" s="36"/>
    </row>
    <row r="34" spans="1:14" ht="32.1" customHeight="1">
      <c r="A34" s="36"/>
      <c r="B34" s="97">
        <v>21</v>
      </c>
      <c r="C34" s="125">
        <v>-0.33</v>
      </c>
      <c r="D34" s="125">
        <v>-0.38</v>
      </c>
      <c r="E34" s="125">
        <v>0.21</v>
      </c>
      <c r="F34" s="125">
        <v>0.55000000000000004</v>
      </c>
      <c r="G34" s="125">
        <v>0.84</v>
      </c>
      <c r="H34" s="125">
        <v>1.91</v>
      </c>
      <c r="I34" s="125">
        <v>7.54</v>
      </c>
      <c r="J34" s="125">
        <v>7.2</v>
      </c>
      <c r="K34" s="125">
        <v>14.15</v>
      </c>
      <c r="L34" s="125"/>
      <c r="M34" s="125"/>
      <c r="N34" s="36"/>
    </row>
    <row r="35" spans="1:14" ht="32.1" customHeight="1">
      <c r="A35" s="36"/>
      <c r="B35" s="97">
        <v>22</v>
      </c>
      <c r="C35" s="125">
        <v>0.02</v>
      </c>
      <c r="D35" s="125">
        <v>0.16</v>
      </c>
      <c r="E35" s="125">
        <v>0.5</v>
      </c>
      <c r="F35" s="125">
        <v>0.79</v>
      </c>
      <c r="G35" s="125">
        <v>0.34</v>
      </c>
      <c r="H35" s="125">
        <v>1.99</v>
      </c>
      <c r="I35" s="125">
        <v>7.39</v>
      </c>
      <c r="J35" s="125">
        <v>7.1</v>
      </c>
      <c r="K35" s="125">
        <v>14.22</v>
      </c>
      <c r="L35" s="125"/>
      <c r="M35" s="125"/>
      <c r="N35" s="36"/>
    </row>
    <row r="36" spans="1:14" ht="32.1" customHeight="1">
      <c r="A36" s="36"/>
      <c r="B36" s="97">
        <v>23</v>
      </c>
      <c r="C36" s="125">
        <v>0.38</v>
      </c>
      <c r="D36" s="125">
        <v>0.69</v>
      </c>
      <c r="E36" s="125">
        <v>0.57999999999999996</v>
      </c>
      <c r="F36" s="125">
        <v>0.9</v>
      </c>
      <c r="G36" s="125">
        <v>0.41</v>
      </c>
      <c r="H36" s="125">
        <v>2.41</v>
      </c>
      <c r="I36" s="125">
        <v>7.41</v>
      </c>
      <c r="J36" s="125">
        <v>7.17</v>
      </c>
      <c r="K36" s="125">
        <v>14.24</v>
      </c>
      <c r="L36" s="125">
        <v>17.66</v>
      </c>
      <c r="M36" s="125"/>
      <c r="N36" s="36"/>
    </row>
    <row r="37" spans="1:14" ht="32.1" customHeight="1">
      <c r="A37" s="36"/>
      <c r="B37" s="97">
        <v>24</v>
      </c>
      <c r="C37" s="125">
        <v>0.53</v>
      </c>
      <c r="D37" s="125">
        <v>1.32</v>
      </c>
      <c r="E37" s="125">
        <v>0.61</v>
      </c>
      <c r="F37" s="125">
        <v>0.96</v>
      </c>
      <c r="G37" s="125">
        <v>0.51</v>
      </c>
      <c r="H37" s="125">
        <v>2.46</v>
      </c>
      <c r="I37" s="125">
        <v>7.43</v>
      </c>
      <c r="J37" s="125">
        <v>7.32</v>
      </c>
      <c r="K37" s="125">
        <v>14.37</v>
      </c>
      <c r="L37" s="125">
        <v>18.53</v>
      </c>
      <c r="M37" s="125">
        <v>11.71</v>
      </c>
      <c r="N37" s="36"/>
    </row>
    <row r="38" spans="1:14" ht="32.1" customHeight="1">
      <c r="A38" s="36"/>
      <c r="B38" s="97">
        <v>25</v>
      </c>
      <c r="C38" s="125">
        <v>0.08</v>
      </c>
      <c r="D38" s="125">
        <v>0.47</v>
      </c>
      <c r="E38" s="125">
        <v>0.24</v>
      </c>
      <c r="F38" s="125">
        <v>0.37</v>
      </c>
      <c r="G38" s="125">
        <v>0.44</v>
      </c>
      <c r="H38" s="125">
        <v>0.73</v>
      </c>
      <c r="I38" s="125">
        <v>7.14</v>
      </c>
      <c r="J38" s="125">
        <v>6.97</v>
      </c>
      <c r="K38" s="125">
        <v>14.29</v>
      </c>
      <c r="L38" s="125">
        <v>18.440000000000001</v>
      </c>
      <c r="M38" s="125">
        <v>11.24</v>
      </c>
      <c r="N38" s="36"/>
    </row>
    <row r="39" spans="1:14" ht="32.1" customHeight="1">
      <c r="A39" s="36"/>
      <c r="B39" s="97">
        <v>26</v>
      </c>
      <c r="C39" s="125">
        <v>-0.12</v>
      </c>
      <c r="D39" s="125">
        <v>1.06</v>
      </c>
      <c r="E39" s="125">
        <v>-0.04</v>
      </c>
      <c r="F39" s="125">
        <v>-0.01</v>
      </c>
      <c r="G39" s="125">
        <v>0.36</v>
      </c>
      <c r="H39" s="125">
        <v>1.08</v>
      </c>
      <c r="I39" s="125">
        <v>7.18</v>
      </c>
      <c r="J39" s="125">
        <v>7.15</v>
      </c>
      <c r="K39" s="125">
        <v>14.31</v>
      </c>
      <c r="L39" s="125">
        <v>18.41</v>
      </c>
      <c r="M39" s="125">
        <v>10.99</v>
      </c>
      <c r="N39" s="36"/>
    </row>
    <row r="40" spans="1:14" ht="32.1" customHeight="1">
      <c r="A40" s="36"/>
      <c r="B40" s="97">
        <v>27</v>
      </c>
      <c r="C40" s="125">
        <v>0.13</v>
      </c>
      <c r="D40" s="125">
        <v>1.59</v>
      </c>
      <c r="E40" s="125">
        <v>0.35</v>
      </c>
      <c r="F40" s="125">
        <v>0.84</v>
      </c>
      <c r="G40" s="125">
        <v>0.52</v>
      </c>
      <c r="H40" s="125">
        <v>2.3199999999999998</v>
      </c>
      <c r="I40" s="125">
        <v>7.34</v>
      </c>
      <c r="J40" s="125">
        <v>7.33</v>
      </c>
      <c r="K40" s="125">
        <v>14.23</v>
      </c>
      <c r="L40" s="125">
        <v>18.05</v>
      </c>
      <c r="M40" s="125">
        <v>11.07</v>
      </c>
      <c r="N40" s="36"/>
    </row>
    <row r="41" spans="1:14" ht="32.1" customHeight="1">
      <c r="A41" s="36"/>
      <c r="B41" s="97">
        <v>28</v>
      </c>
      <c r="C41" s="125">
        <v>0.27</v>
      </c>
      <c r="D41" s="125">
        <v>1.76</v>
      </c>
      <c r="E41" s="125">
        <v>0.64</v>
      </c>
      <c r="F41" s="125">
        <v>1</v>
      </c>
      <c r="G41" s="125">
        <v>0.61</v>
      </c>
      <c r="H41" s="125">
        <v>2.48</v>
      </c>
      <c r="I41" s="125">
        <v>7.05</v>
      </c>
      <c r="J41" s="125">
        <v>7.39</v>
      </c>
      <c r="K41" s="125">
        <v>14.21</v>
      </c>
      <c r="L41" s="125">
        <v>18.66</v>
      </c>
      <c r="M41" s="125">
        <v>11.07</v>
      </c>
      <c r="N41" s="36"/>
    </row>
    <row r="42" spans="1:14" ht="32.1" customHeight="1">
      <c r="A42" s="36"/>
      <c r="B42" s="97">
        <v>29</v>
      </c>
      <c r="C42" s="125">
        <v>0.13</v>
      </c>
      <c r="D42" s="125">
        <v>1.77</v>
      </c>
      <c r="E42" s="125">
        <v>0.33</v>
      </c>
      <c r="F42" s="125">
        <v>0.85</v>
      </c>
      <c r="G42" s="125">
        <v>0.49</v>
      </c>
      <c r="H42" s="125">
        <v>2.38</v>
      </c>
      <c r="I42" s="125">
        <v>6.18</v>
      </c>
      <c r="J42" s="125">
        <v>7.3</v>
      </c>
      <c r="K42" s="125">
        <v>14.18</v>
      </c>
      <c r="L42" s="125">
        <v>19.11</v>
      </c>
      <c r="M42" s="125">
        <v>11.17</v>
      </c>
      <c r="N42" s="36"/>
    </row>
    <row r="43" spans="1:14" ht="31.95" customHeight="1">
      <c r="A43" s="36"/>
      <c r="B43" s="97">
        <v>30</v>
      </c>
      <c r="C43" s="125">
        <v>-1.66</v>
      </c>
      <c r="D43" s="125">
        <v>1.6</v>
      </c>
      <c r="E43" s="125">
        <v>-0.38</v>
      </c>
      <c r="F43" s="125">
        <v>-0.53</v>
      </c>
      <c r="G43" s="125">
        <v>-1.34</v>
      </c>
      <c r="H43" s="125">
        <v>1.98</v>
      </c>
      <c r="I43" s="125">
        <v>5.81</v>
      </c>
      <c r="J43" s="125">
        <v>7.41</v>
      </c>
      <c r="K43" s="125">
        <v>14.2</v>
      </c>
      <c r="L43" s="125">
        <v>19.09</v>
      </c>
      <c r="M43" s="125">
        <v>11.16</v>
      </c>
      <c r="N43" s="36"/>
    </row>
    <row r="44" spans="1:14" ht="31.95" customHeight="1">
      <c r="A44" s="36"/>
      <c r="B44" s="97" t="s">
        <v>506</v>
      </c>
      <c r="C44" s="125">
        <v>-2.09</v>
      </c>
      <c r="D44" s="125">
        <v>1.1000000000000001</v>
      </c>
      <c r="E44" s="125">
        <v>-0.98</v>
      </c>
      <c r="F44" s="125">
        <v>-0.82</v>
      </c>
      <c r="G44" s="125">
        <v>-1.61</v>
      </c>
      <c r="H44" s="125">
        <v>1.63</v>
      </c>
      <c r="I44" s="125">
        <v>5.3</v>
      </c>
      <c r="J44" s="125">
        <v>7.35</v>
      </c>
      <c r="K44" s="125">
        <v>14.19</v>
      </c>
      <c r="L44" s="125">
        <v>19.23</v>
      </c>
      <c r="M44" s="125">
        <v>11.3</v>
      </c>
      <c r="N44" s="36"/>
    </row>
    <row r="45" spans="1:14" ht="31.95" customHeight="1">
      <c r="A45" s="36"/>
      <c r="B45" s="97" t="s">
        <v>529</v>
      </c>
      <c r="C45" s="125">
        <v>-0.17</v>
      </c>
      <c r="D45" s="125">
        <v>1.54</v>
      </c>
      <c r="E45" s="125">
        <v>0.24</v>
      </c>
      <c r="F45" s="125">
        <v>0.54</v>
      </c>
      <c r="G45" s="125">
        <v>0.37</v>
      </c>
      <c r="H45" s="125">
        <v>1.94</v>
      </c>
      <c r="I45" s="125">
        <v>5.2</v>
      </c>
      <c r="J45" s="125">
        <v>7.45</v>
      </c>
      <c r="K45" s="125">
        <v>14.24</v>
      </c>
      <c r="L45" s="125">
        <v>22.8</v>
      </c>
      <c r="M45" s="125">
        <v>11.72</v>
      </c>
      <c r="N45" s="36"/>
    </row>
    <row r="46" spans="1:14" ht="31.95" customHeight="1">
      <c r="A46" s="36"/>
      <c r="B46" s="97" t="s">
        <v>562</v>
      </c>
      <c r="C46" s="125">
        <v>0.14000000000000001</v>
      </c>
      <c r="D46" s="125">
        <v>1.2</v>
      </c>
      <c r="E46" s="125">
        <v>0.59</v>
      </c>
      <c r="F46" s="125">
        <v>0.98</v>
      </c>
      <c r="G46" s="125">
        <v>0.67</v>
      </c>
      <c r="H46" s="125">
        <v>2.52</v>
      </c>
      <c r="I46" s="125">
        <v>5.0599999999999996</v>
      </c>
      <c r="J46" s="125">
        <v>7.36</v>
      </c>
      <c r="K46" s="125">
        <v>14.17</v>
      </c>
      <c r="L46" s="125">
        <v>23.95</v>
      </c>
      <c r="M46" s="125">
        <v>11.75</v>
      </c>
      <c r="N46" s="36"/>
    </row>
    <row r="47" spans="1:14" ht="31.95" customHeight="1">
      <c r="A47" s="36"/>
      <c r="B47" s="97" t="s">
        <v>572</v>
      </c>
      <c r="C47" s="125">
        <v>0.21</v>
      </c>
      <c r="D47" s="125">
        <v>1.85</v>
      </c>
      <c r="E47" s="125">
        <v>0.49</v>
      </c>
      <c r="F47" s="125">
        <v>1.03</v>
      </c>
      <c r="G47" s="125">
        <v>0.74</v>
      </c>
      <c r="H47" s="125">
        <v>2.57</v>
      </c>
      <c r="I47" s="125">
        <v>5.08</v>
      </c>
      <c r="J47" s="125">
        <v>7.28</v>
      </c>
      <c r="K47" s="125">
        <v>14.09</v>
      </c>
      <c r="L47" s="125">
        <v>24.56</v>
      </c>
      <c r="M47" s="125">
        <v>11.78</v>
      </c>
      <c r="N47" s="36"/>
    </row>
    <row r="48" spans="1:14" ht="31.95" customHeight="1">
      <c r="A48" s="36"/>
      <c r="B48" s="97" t="s">
        <v>615</v>
      </c>
      <c r="C48" s="125">
        <v>0.17</v>
      </c>
      <c r="D48" s="125">
        <v>1.86</v>
      </c>
      <c r="E48" s="125">
        <v>0.45</v>
      </c>
      <c r="F48" s="125">
        <v>0.99</v>
      </c>
      <c r="G48" s="125">
        <v>0.76</v>
      </c>
      <c r="H48" s="125">
        <v>2.5</v>
      </c>
      <c r="I48" s="125">
        <v>5.54</v>
      </c>
      <c r="J48" s="125">
        <v>7.24</v>
      </c>
      <c r="K48" s="125">
        <v>14.09</v>
      </c>
      <c r="L48" s="125">
        <v>24.67</v>
      </c>
      <c r="M48" s="125">
        <v>11.53</v>
      </c>
      <c r="N48" s="36"/>
    </row>
    <row r="49" spans="1:14" ht="31.95" customHeight="1">
      <c r="A49" s="36"/>
      <c r="B49" s="97" t="s">
        <v>644</v>
      </c>
      <c r="C49" s="125">
        <v>0.32</v>
      </c>
      <c r="D49" s="125">
        <v>1.95</v>
      </c>
      <c r="E49" s="125">
        <v>0.52</v>
      </c>
      <c r="F49" s="125">
        <v>1.06</v>
      </c>
      <c r="G49" s="125">
        <v>0.6</v>
      </c>
      <c r="H49" s="125">
        <v>2.62</v>
      </c>
      <c r="I49" s="125">
        <v>6.4</v>
      </c>
      <c r="J49" s="125">
        <v>7.44</v>
      </c>
      <c r="K49" s="125">
        <v>14.16</v>
      </c>
      <c r="L49" s="125">
        <v>24.98</v>
      </c>
      <c r="M49" s="125">
        <v>11.62</v>
      </c>
      <c r="N49" s="36"/>
    </row>
    <row r="50" spans="1:14" ht="32.1" customHeight="1">
      <c r="A50" s="36"/>
      <c r="B50" s="126" t="s">
        <v>251</v>
      </c>
      <c r="C50" s="121"/>
      <c r="D50" s="121"/>
      <c r="E50" s="121"/>
      <c r="F50" s="121"/>
      <c r="G50" s="121"/>
      <c r="H50" s="121"/>
      <c r="I50" s="121"/>
      <c r="J50" s="121"/>
      <c r="K50" s="36"/>
      <c r="L50" s="36"/>
      <c r="M50" s="36"/>
      <c r="N50" s="36"/>
    </row>
    <row r="51" spans="1:14" ht="32.1" customHeight="1">
      <c r="A51" s="36"/>
      <c r="B51" s="127" t="s">
        <v>316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36"/>
    </row>
    <row r="52" spans="1:14" ht="9.75" customHeight="1">
      <c r="A52" s="36"/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36"/>
    </row>
    <row r="57" spans="1:14">
      <c r="G57" s="25"/>
    </row>
    <row r="58" spans="1:14">
      <c r="D58" s="26"/>
      <c r="E58" s="26"/>
    </row>
  </sheetData>
  <mergeCells count="1">
    <mergeCell ref="B3:B4"/>
  </mergeCells>
  <phoneticPr fontId="1"/>
  <pageMargins left="1.299212598425197" right="0.51181102362204722" top="1.5354330708661419" bottom="0.55118110236220474" header="0.31496062992125984" footer="0.31496062992125984"/>
  <pageSetup paperSize="8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2"/>
  <sheetViews>
    <sheetView showGridLines="0" zoomScale="80" zoomScaleNormal="80" workbookViewId="0">
      <pane ySplit="5" topLeftCell="A43" activePane="bottomLeft" state="frozen"/>
      <selection pane="bottomLeft" activeCell="N50" sqref="N50"/>
    </sheetView>
  </sheetViews>
  <sheetFormatPr defaultColWidth="9" defaultRowHeight="14.4"/>
  <cols>
    <col min="1" max="1" width="1.69921875" style="10" customWidth="1"/>
    <col min="2" max="2" width="9.59765625" style="13" customWidth="1"/>
    <col min="3" max="11" width="17.59765625" style="19" customWidth="1"/>
    <col min="12" max="12" width="1.5" style="10" customWidth="1"/>
    <col min="13" max="16384" width="9" style="10"/>
  </cols>
  <sheetData>
    <row r="1" spans="1:12">
      <c r="A1" s="36"/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36"/>
    </row>
    <row r="2" spans="1:12" ht="30" customHeight="1">
      <c r="A2" s="36"/>
      <c r="B2" s="102" t="s">
        <v>620</v>
      </c>
      <c r="C2" s="121"/>
      <c r="D2" s="121"/>
      <c r="E2" s="121"/>
      <c r="F2" s="121"/>
      <c r="G2" s="121"/>
      <c r="H2" s="121"/>
      <c r="I2" s="121"/>
      <c r="J2" s="121"/>
      <c r="K2" s="122" t="s">
        <v>670</v>
      </c>
      <c r="L2" s="36"/>
    </row>
    <row r="3" spans="1:12" ht="30" customHeight="1">
      <c r="A3" s="36"/>
      <c r="B3" s="505" t="s">
        <v>62</v>
      </c>
      <c r="C3" s="117" t="s">
        <v>185</v>
      </c>
      <c r="D3" s="117" t="s">
        <v>267</v>
      </c>
      <c r="E3" s="117" t="s">
        <v>266</v>
      </c>
      <c r="F3" s="117" t="s">
        <v>265</v>
      </c>
      <c r="G3" s="117" t="s">
        <v>158</v>
      </c>
      <c r="H3" s="117" t="s">
        <v>264</v>
      </c>
      <c r="I3" s="117" t="s">
        <v>263</v>
      </c>
      <c r="J3" s="117" t="s">
        <v>90</v>
      </c>
      <c r="K3" s="117" t="s">
        <v>262</v>
      </c>
      <c r="L3" s="36"/>
    </row>
    <row r="4" spans="1:12" ht="60" customHeight="1">
      <c r="A4" s="36"/>
      <c r="B4" s="506"/>
      <c r="C4" s="164" t="s">
        <v>390</v>
      </c>
      <c r="D4" s="164" t="s">
        <v>391</v>
      </c>
      <c r="E4" s="165" t="s">
        <v>368</v>
      </c>
      <c r="F4" s="165" t="s">
        <v>368</v>
      </c>
      <c r="G4" s="164" t="s">
        <v>392</v>
      </c>
      <c r="H4" s="164" t="s">
        <v>393</v>
      </c>
      <c r="I4" s="164" t="s">
        <v>393</v>
      </c>
      <c r="J4" s="164" t="s">
        <v>394</v>
      </c>
      <c r="K4" s="164" t="s">
        <v>680</v>
      </c>
      <c r="L4" s="36"/>
    </row>
    <row r="5" spans="1:12" ht="30" customHeight="1">
      <c r="A5" s="36"/>
      <c r="B5" s="347"/>
      <c r="C5" s="118"/>
      <c r="D5" s="118"/>
      <c r="E5" s="118" t="s">
        <v>261</v>
      </c>
      <c r="F5" s="118" t="s">
        <v>260</v>
      </c>
      <c r="G5" s="118"/>
      <c r="H5" s="118" t="s">
        <v>258</v>
      </c>
      <c r="I5" s="118" t="s">
        <v>259</v>
      </c>
      <c r="J5" s="118"/>
      <c r="K5" s="118"/>
      <c r="L5" s="36"/>
    </row>
    <row r="6" spans="1:12" ht="32.1" customHeight="1">
      <c r="A6" s="36"/>
      <c r="B6" s="97" t="s">
        <v>409</v>
      </c>
      <c r="C6" s="125">
        <v>-1.3</v>
      </c>
      <c r="D6" s="125">
        <v>-2.42</v>
      </c>
      <c r="E6" s="125" t="s">
        <v>256</v>
      </c>
      <c r="F6" s="125"/>
      <c r="G6" s="125">
        <v>-5.78</v>
      </c>
      <c r="H6" s="125">
        <v>-5.52</v>
      </c>
      <c r="I6" s="125">
        <v>-1.54</v>
      </c>
      <c r="J6" s="125">
        <v>15.82</v>
      </c>
      <c r="K6" s="125">
        <v>5.58</v>
      </c>
      <c r="L6" s="36"/>
    </row>
    <row r="7" spans="1:12" ht="32.1" customHeight="1">
      <c r="A7" s="36"/>
      <c r="B7" s="97">
        <v>56</v>
      </c>
      <c r="C7" s="125">
        <v>-1.19</v>
      </c>
      <c r="D7" s="125">
        <v>-2.4</v>
      </c>
      <c r="E7" s="125"/>
      <c r="F7" s="125"/>
      <c r="G7" s="125">
        <v>-6.54</v>
      </c>
      <c r="H7" s="125">
        <v>-5.32</v>
      </c>
      <c r="I7" s="125">
        <v>-1.58</v>
      </c>
      <c r="J7" s="125">
        <v>16.63</v>
      </c>
      <c r="K7" s="125">
        <v>5.59</v>
      </c>
      <c r="L7" s="36"/>
    </row>
    <row r="8" spans="1:12" ht="32.1" customHeight="1">
      <c r="A8" s="36"/>
      <c r="B8" s="97">
        <v>57</v>
      </c>
      <c r="C8" s="125">
        <v>-0.18</v>
      </c>
      <c r="D8" s="125">
        <v>-2.29</v>
      </c>
      <c r="E8" s="125"/>
      <c r="F8" s="125"/>
      <c r="G8" s="125">
        <v>-7.13</v>
      </c>
      <c r="H8" s="125">
        <v>-5.07</v>
      </c>
      <c r="I8" s="125">
        <v>-1.41</v>
      </c>
      <c r="J8" s="125">
        <v>16.68</v>
      </c>
      <c r="K8" s="125">
        <v>5.83</v>
      </c>
      <c r="L8" s="36"/>
    </row>
    <row r="9" spans="1:12" ht="32.1" customHeight="1">
      <c r="A9" s="36"/>
      <c r="B9" s="97">
        <v>58</v>
      </c>
      <c r="C9" s="125">
        <v>0.02</v>
      </c>
      <c r="D9" s="125">
        <v>-2.2000000000000002</v>
      </c>
      <c r="E9" s="125"/>
      <c r="F9" s="125"/>
      <c r="G9" s="125">
        <v>-6.22</v>
      </c>
      <c r="H9" s="125">
        <v>-4.95</v>
      </c>
      <c r="I9" s="125">
        <v>-1.28</v>
      </c>
      <c r="J9" s="125">
        <v>15.97</v>
      </c>
      <c r="K9" s="125">
        <v>6.31</v>
      </c>
      <c r="L9" s="36"/>
    </row>
    <row r="10" spans="1:12" ht="32.1" customHeight="1">
      <c r="A10" s="36"/>
      <c r="B10" s="97">
        <v>59</v>
      </c>
      <c r="C10" s="125">
        <v>-0.1</v>
      </c>
      <c r="D10" s="125">
        <v>-2.15</v>
      </c>
      <c r="E10" s="125"/>
      <c r="F10" s="125"/>
      <c r="G10" s="125">
        <v>-5.69</v>
      </c>
      <c r="H10" s="125">
        <v>-5.17</v>
      </c>
      <c r="I10" s="125">
        <v>-1.71</v>
      </c>
      <c r="J10" s="125">
        <v>15.87</v>
      </c>
      <c r="K10" s="125">
        <v>5.71</v>
      </c>
      <c r="L10" s="36"/>
    </row>
    <row r="11" spans="1:12" ht="32.1" customHeight="1">
      <c r="A11" s="36"/>
      <c r="B11" s="97">
        <v>60</v>
      </c>
      <c r="C11" s="125">
        <v>-8.2799999999999994</v>
      </c>
      <c r="D11" s="125">
        <v>-2.14</v>
      </c>
      <c r="E11" s="125"/>
      <c r="F11" s="125"/>
      <c r="G11" s="125">
        <v>-5.36</v>
      </c>
      <c r="H11" s="125">
        <v>-5.78</v>
      </c>
      <c r="I11" s="125">
        <v>-2.2799999999999998</v>
      </c>
      <c r="J11" s="125">
        <v>16.32</v>
      </c>
      <c r="K11" s="125">
        <v>5.73</v>
      </c>
      <c r="L11" s="36"/>
    </row>
    <row r="12" spans="1:12" ht="32.1" customHeight="1">
      <c r="A12" s="36"/>
      <c r="B12" s="97">
        <v>61</v>
      </c>
      <c r="C12" s="125">
        <v>-3.33</v>
      </c>
      <c r="D12" s="125">
        <v>-2.36</v>
      </c>
      <c r="E12" s="125"/>
      <c r="F12" s="125"/>
      <c r="G12" s="125">
        <v>-5.61</v>
      </c>
      <c r="H12" s="125">
        <v>-5.21</v>
      </c>
      <c r="I12" s="125">
        <v>-1.64</v>
      </c>
      <c r="J12" s="125">
        <v>16.63</v>
      </c>
      <c r="K12" s="125">
        <v>5.94</v>
      </c>
      <c r="L12" s="36"/>
    </row>
    <row r="13" spans="1:12" ht="32.1" customHeight="1">
      <c r="A13" s="36"/>
      <c r="B13" s="97">
        <v>62</v>
      </c>
      <c r="C13" s="125">
        <v>-0.97</v>
      </c>
      <c r="D13" s="125">
        <v>-2.44</v>
      </c>
      <c r="E13" s="125"/>
      <c r="F13" s="125"/>
      <c r="G13" s="125">
        <v>-5.22</v>
      </c>
      <c r="H13" s="125">
        <v>-5.1100000000000003</v>
      </c>
      <c r="I13" s="125">
        <v>-1.61</v>
      </c>
      <c r="J13" s="125">
        <v>16.84</v>
      </c>
      <c r="K13" s="125">
        <v>5.74</v>
      </c>
      <c r="L13" s="36"/>
    </row>
    <row r="14" spans="1:12" ht="32.1" customHeight="1">
      <c r="A14" s="36"/>
      <c r="B14" s="97">
        <v>63</v>
      </c>
      <c r="C14" s="125">
        <v>-1.43</v>
      </c>
      <c r="D14" s="125">
        <v>-2.74</v>
      </c>
      <c r="E14" s="125"/>
      <c r="F14" s="125"/>
      <c r="G14" s="125">
        <v>-5.0599999999999996</v>
      </c>
      <c r="H14" s="125">
        <v>-3.94</v>
      </c>
      <c r="I14" s="125">
        <v>-0.32</v>
      </c>
      <c r="J14" s="125">
        <v>16.89</v>
      </c>
      <c r="K14" s="125">
        <v>5.31</v>
      </c>
      <c r="L14" s="36"/>
    </row>
    <row r="15" spans="1:12" ht="32.1" customHeight="1">
      <c r="A15" s="36"/>
      <c r="B15" s="97" t="s">
        <v>408</v>
      </c>
      <c r="C15" s="125">
        <v>-0.03</v>
      </c>
      <c r="D15" s="125">
        <v>-2.2400000000000002</v>
      </c>
      <c r="E15" s="125"/>
      <c r="F15" s="125"/>
      <c r="G15" s="125">
        <v>-4.96</v>
      </c>
      <c r="H15" s="125">
        <v>-3.72</v>
      </c>
      <c r="I15" s="125">
        <v>-0.05</v>
      </c>
      <c r="J15" s="125">
        <v>15.06</v>
      </c>
      <c r="K15" s="125">
        <v>5.76</v>
      </c>
      <c r="L15" s="36"/>
    </row>
    <row r="16" spans="1:12" ht="32.1" customHeight="1">
      <c r="A16" s="36"/>
      <c r="B16" s="97">
        <v>2</v>
      </c>
      <c r="C16" s="125">
        <v>-0.42</v>
      </c>
      <c r="D16" s="125">
        <v>-2.25</v>
      </c>
      <c r="E16" s="125"/>
      <c r="F16" s="125"/>
      <c r="G16" s="125">
        <v>-5.18</v>
      </c>
      <c r="H16" s="125">
        <v>-4.0199999999999996</v>
      </c>
      <c r="I16" s="125">
        <v>-0.36</v>
      </c>
      <c r="J16" s="125">
        <v>13.04</v>
      </c>
      <c r="K16" s="125">
        <v>5.1100000000000003</v>
      </c>
      <c r="L16" s="36"/>
    </row>
    <row r="17" spans="1:12" ht="32.1" customHeight="1">
      <c r="A17" s="36"/>
      <c r="B17" s="97">
        <v>3</v>
      </c>
      <c r="C17" s="125">
        <v>-0.35</v>
      </c>
      <c r="D17" s="125">
        <v>-3.93</v>
      </c>
      <c r="E17" s="125"/>
      <c r="F17" s="125"/>
      <c r="G17" s="125">
        <v>-5.68</v>
      </c>
      <c r="H17" s="125">
        <v>-3.32</v>
      </c>
      <c r="I17" s="125">
        <v>0.39</v>
      </c>
      <c r="J17" s="125">
        <v>11.98</v>
      </c>
      <c r="K17" s="125">
        <v>5.2</v>
      </c>
      <c r="L17" s="36"/>
    </row>
    <row r="18" spans="1:12" ht="32.1" customHeight="1">
      <c r="A18" s="36"/>
      <c r="B18" s="97">
        <v>4</v>
      </c>
      <c r="C18" s="125">
        <v>-0.89</v>
      </c>
      <c r="D18" s="125">
        <v>-3.47</v>
      </c>
      <c r="E18" s="125">
        <v>6.75</v>
      </c>
      <c r="F18" s="125">
        <v>4.43</v>
      </c>
      <c r="G18" s="125">
        <v>-5.26</v>
      </c>
      <c r="H18" s="125">
        <v>-2.59</v>
      </c>
      <c r="I18" s="125">
        <v>1.1100000000000001</v>
      </c>
      <c r="J18" s="125">
        <v>11.68</v>
      </c>
      <c r="K18" s="125">
        <v>4.24</v>
      </c>
      <c r="L18" s="36"/>
    </row>
    <row r="19" spans="1:12" ht="32.1" customHeight="1">
      <c r="A19" s="36"/>
      <c r="B19" s="97">
        <v>5</v>
      </c>
      <c r="C19" s="125">
        <v>-1.06</v>
      </c>
      <c r="D19" s="125">
        <v>-2.27</v>
      </c>
      <c r="E19" s="125">
        <v>7.08</v>
      </c>
      <c r="F19" s="125">
        <v>5</v>
      </c>
      <c r="G19" s="125">
        <v>-4.59</v>
      </c>
      <c r="H19" s="125">
        <v>-2.2999999999999998</v>
      </c>
      <c r="I19" s="125">
        <v>1.43</v>
      </c>
      <c r="J19" s="125">
        <v>11.41</v>
      </c>
      <c r="K19" s="125">
        <v>4.74</v>
      </c>
      <c r="L19" s="36"/>
    </row>
    <row r="20" spans="1:12" ht="32.1" customHeight="1">
      <c r="A20" s="36"/>
      <c r="B20" s="97">
        <v>6</v>
      </c>
      <c r="C20" s="125">
        <v>-0.69</v>
      </c>
      <c r="D20" s="125">
        <v>-4.6399999999999997</v>
      </c>
      <c r="E20" s="125">
        <v>6.75</v>
      </c>
      <c r="F20" s="125">
        <v>4.7699999999999996</v>
      </c>
      <c r="G20" s="125">
        <v>-4.59</v>
      </c>
      <c r="H20" s="125">
        <v>-2.7</v>
      </c>
      <c r="I20" s="125">
        <v>1.05</v>
      </c>
      <c r="J20" s="125">
        <v>10.96</v>
      </c>
      <c r="K20" s="125">
        <v>2.92</v>
      </c>
      <c r="L20" s="36"/>
    </row>
    <row r="21" spans="1:12" ht="32.1" customHeight="1">
      <c r="A21" s="36"/>
      <c r="B21" s="97">
        <v>7</v>
      </c>
      <c r="C21" s="125">
        <v>-0.27</v>
      </c>
      <c r="D21" s="125">
        <v>-4.54</v>
      </c>
      <c r="E21" s="125">
        <v>6.49</v>
      </c>
      <c r="F21" s="125">
        <v>4.5599999999999996</v>
      </c>
      <c r="G21" s="125">
        <v>-4.7300000000000004</v>
      </c>
      <c r="H21" s="125">
        <v>-2.89</v>
      </c>
      <c r="I21" s="125">
        <v>0.85</v>
      </c>
      <c r="J21" s="125">
        <v>10.72</v>
      </c>
      <c r="K21" s="125">
        <v>3.11</v>
      </c>
      <c r="L21" s="36"/>
    </row>
    <row r="22" spans="1:12" ht="32.1" customHeight="1">
      <c r="A22" s="36"/>
      <c r="B22" s="97">
        <v>8</v>
      </c>
      <c r="C22" s="125">
        <v>-0.26</v>
      </c>
      <c r="D22" s="125">
        <v>-3.85</v>
      </c>
      <c r="E22" s="125">
        <v>6.5</v>
      </c>
      <c r="F22" s="125">
        <v>4.6500000000000004</v>
      </c>
      <c r="G22" s="125">
        <v>-4.78</v>
      </c>
      <c r="H22" s="125">
        <v>-3.45</v>
      </c>
      <c r="I22" s="125">
        <v>0.38</v>
      </c>
      <c r="J22" s="125">
        <v>10.69</v>
      </c>
      <c r="K22" s="125">
        <v>2.3199999999999998</v>
      </c>
      <c r="L22" s="36"/>
    </row>
    <row r="23" spans="1:12" ht="32.1" customHeight="1">
      <c r="A23" s="36"/>
      <c r="B23" s="97">
        <v>9</v>
      </c>
      <c r="C23" s="125">
        <v>0.21</v>
      </c>
      <c r="D23" s="125">
        <v>-2.93</v>
      </c>
      <c r="E23" s="125">
        <v>6.49</v>
      </c>
      <c r="F23" s="125">
        <v>4.5999999999999996</v>
      </c>
      <c r="G23" s="125">
        <v>-4.78</v>
      </c>
      <c r="H23" s="125">
        <v>-3.28</v>
      </c>
      <c r="I23" s="125">
        <v>0.5</v>
      </c>
      <c r="J23" s="125">
        <v>10.84</v>
      </c>
      <c r="K23" s="125">
        <v>1.97</v>
      </c>
      <c r="L23" s="36"/>
    </row>
    <row r="24" spans="1:12" ht="32.1" customHeight="1">
      <c r="A24" s="36"/>
      <c r="B24" s="97">
        <v>10</v>
      </c>
      <c r="C24" s="125">
        <v>0.65</v>
      </c>
      <c r="D24" s="125">
        <v>-5.18</v>
      </c>
      <c r="E24" s="125">
        <v>6.68</v>
      </c>
      <c r="F24" s="125">
        <v>4.68</v>
      </c>
      <c r="G24" s="125">
        <v>-4.59</v>
      </c>
      <c r="H24" s="125">
        <v>-3.16</v>
      </c>
      <c r="I24" s="125">
        <v>0.66</v>
      </c>
      <c r="J24" s="125">
        <v>11.37</v>
      </c>
      <c r="K24" s="125">
        <v>2.27</v>
      </c>
      <c r="L24" s="36"/>
    </row>
    <row r="25" spans="1:12" ht="32.1" customHeight="1">
      <c r="A25" s="36"/>
      <c r="B25" s="97">
        <v>11</v>
      </c>
      <c r="C25" s="125">
        <v>0.68</v>
      </c>
      <c r="D25" s="125">
        <v>-5.25</v>
      </c>
      <c r="E25" s="125">
        <v>6.38</v>
      </c>
      <c r="F25" s="125">
        <v>4.04</v>
      </c>
      <c r="G25" s="125">
        <v>-4.63</v>
      </c>
      <c r="H25" s="125">
        <v>-4.16</v>
      </c>
      <c r="I25" s="125">
        <v>0.6</v>
      </c>
      <c r="J25" s="125">
        <v>11.28</v>
      </c>
      <c r="K25" s="125">
        <v>1.57</v>
      </c>
      <c r="L25" s="36"/>
    </row>
    <row r="26" spans="1:12" ht="32.1" customHeight="1">
      <c r="A26" s="36"/>
      <c r="B26" s="97">
        <v>12</v>
      </c>
      <c r="C26" s="125">
        <v>0.65</v>
      </c>
      <c r="D26" s="125">
        <v>-4.33</v>
      </c>
      <c r="E26" s="125">
        <v>6.74</v>
      </c>
      <c r="F26" s="125">
        <v>4.33</v>
      </c>
      <c r="G26" s="125">
        <v>-4.54</v>
      </c>
      <c r="H26" s="125">
        <v>-3.21</v>
      </c>
      <c r="I26" s="125">
        <v>0.99</v>
      </c>
      <c r="J26" s="125">
        <v>13.55</v>
      </c>
      <c r="K26" s="125">
        <v>0.25</v>
      </c>
      <c r="L26" s="36"/>
    </row>
    <row r="27" spans="1:12" ht="32.1" customHeight="1">
      <c r="A27" s="36"/>
      <c r="B27" s="97">
        <v>13</v>
      </c>
      <c r="C27" s="125">
        <v>0.23</v>
      </c>
      <c r="D27" s="125">
        <v>-3.42</v>
      </c>
      <c r="E27" s="125">
        <v>6.96</v>
      </c>
      <c r="F27" s="125">
        <v>4.4000000000000004</v>
      </c>
      <c r="G27" s="125">
        <v>-4.59</v>
      </c>
      <c r="H27" s="125">
        <v>-2.7</v>
      </c>
      <c r="I27" s="125">
        <v>1.54</v>
      </c>
      <c r="J27" s="125">
        <v>15.02</v>
      </c>
      <c r="K27" s="125">
        <v>-0.15</v>
      </c>
      <c r="L27" s="36"/>
    </row>
    <row r="28" spans="1:12" ht="32.1" customHeight="1">
      <c r="A28" s="36"/>
      <c r="B28" s="97">
        <v>14</v>
      </c>
      <c r="C28" s="125">
        <v>-2.0099999999999998</v>
      </c>
      <c r="D28" s="125">
        <v>-2.56</v>
      </c>
      <c r="E28" s="125">
        <v>7</v>
      </c>
      <c r="F28" s="125">
        <v>4.51</v>
      </c>
      <c r="G28" s="125">
        <v>-4.5999999999999996</v>
      </c>
      <c r="H28" s="125">
        <v>-2.92</v>
      </c>
      <c r="I28" s="125">
        <v>1.42</v>
      </c>
      <c r="J28" s="125">
        <v>13.23</v>
      </c>
      <c r="K28" s="125">
        <v>-7.0000000000000007E-2</v>
      </c>
      <c r="L28" s="36"/>
    </row>
    <row r="29" spans="1:12" ht="32.1" customHeight="1">
      <c r="A29" s="36"/>
      <c r="B29" s="97">
        <v>15</v>
      </c>
      <c r="C29" s="125">
        <v>0.67</v>
      </c>
      <c r="D29" s="125">
        <v>-2.38</v>
      </c>
      <c r="E29" s="125">
        <v>6.87</v>
      </c>
      <c r="F29" s="125">
        <v>4.21</v>
      </c>
      <c r="G29" s="125">
        <v>-4.47</v>
      </c>
      <c r="H29" s="125">
        <v>-2.57</v>
      </c>
      <c r="I29" s="125">
        <v>1.77</v>
      </c>
      <c r="J29" s="125">
        <v>12.62</v>
      </c>
      <c r="K29" s="125">
        <v>0.26</v>
      </c>
      <c r="L29" s="36"/>
    </row>
    <row r="30" spans="1:12" ht="32.1" customHeight="1">
      <c r="A30" s="36"/>
      <c r="B30" s="97">
        <v>16</v>
      </c>
      <c r="C30" s="125">
        <v>0.67</v>
      </c>
      <c r="D30" s="125">
        <v>-2.68</v>
      </c>
      <c r="E30" s="125">
        <v>6.85</v>
      </c>
      <c r="F30" s="125">
        <v>4.5999999999999996</v>
      </c>
      <c r="G30" s="125">
        <v>-4.01</v>
      </c>
      <c r="H30" s="125">
        <v>-2.68</v>
      </c>
      <c r="I30" s="125">
        <v>1.69</v>
      </c>
      <c r="J30" s="125">
        <v>12.24</v>
      </c>
      <c r="K30" s="125">
        <v>-0.18</v>
      </c>
      <c r="L30" s="36"/>
    </row>
    <row r="31" spans="1:12" ht="32.1" customHeight="1">
      <c r="A31" s="36"/>
      <c r="B31" s="97">
        <v>17</v>
      </c>
      <c r="C31" s="125">
        <v>0.73</v>
      </c>
      <c r="D31" s="125">
        <v>-1.85</v>
      </c>
      <c r="E31" s="125">
        <v>6.86</v>
      </c>
      <c r="F31" s="125">
        <v>4.8600000000000003</v>
      </c>
      <c r="G31" s="125">
        <v>-3.82</v>
      </c>
      <c r="H31" s="125">
        <v>-2.37</v>
      </c>
      <c r="I31" s="125">
        <v>1.69</v>
      </c>
      <c r="J31" s="125">
        <v>12.47</v>
      </c>
      <c r="K31" s="125">
        <v>0.01</v>
      </c>
      <c r="L31" s="36"/>
    </row>
    <row r="32" spans="1:12" ht="32.1" customHeight="1">
      <c r="A32" s="36"/>
      <c r="B32" s="97">
        <v>18</v>
      </c>
      <c r="C32" s="125">
        <v>0.82</v>
      </c>
      <c r="D32" s="95" t="s">
        <v>109</v>
      </c>
      <c r="E32" s="125">
        <v>6.78</v>
      </c>
      <c r="F32" s="125">
        <v>4.46</v>
      </c>
      <c r="G32" s="125">
        <v>-4.33</v>
      </c>
      <c r="H32" s="125">
        <v>-2.3199999999999998</v>
      </c>
      <c r="I32" s="125">
        <v>1.78</v>
      </c>
      <c r="J32" s="125">
        <v>12.32</v>
      </c>
      <c r="K32" s="125">
        <v>0.13</v>
      </c>
      <c r="L32" s="36"/>
    </row>
    <row r="33" spans="1:12" ht="32.1" customHeight="1">
      <c r="A33" s="36"/>
      <c r="B33" s="97">
        <v>19</v>
      </c>
      <c r="C33" s="125">
        <v>-1</v>
      </c>
      <c r="D33" s="95" t="s">
        <v>109</v>
      </c>
      <c r="E33" s="125">
        <v>6.8</v>
      </c>
      <c r="F33" s="125">
        <v>4.33</v>
      </c>
      <c r="G33" s="125">
        <v>-3.56</v>
      </c>
      <c r="H33" s="95" t="s">
        <v>109</v>
      </c>
      <c r="I33" s="95" t="s">
        <v>109</v>
      </c>
      <c r="J33" s="125">
        <v>15.37</v>
      </c>
      <c r="K33" s="95" t="s">
        <v>109</v>
      </c>
      <c r="L33" s="36"/>
    </row>
    <row r="34" spans="1:12" ht="32.1" customHeight="1">
      <c r="A34" s="36"/>
      <c r="B34" s="97">
        <v>20</v>
      </c>
      <c r="C34" s="125">
        <v>-2</v>
      </c>
      <c r="D34" s="95" t="s">
        <v>109</v>
      </c>
      <c r="E34" s="125">
        <v>6.75</v>
      </c>
      <c r="F34" s="125">
        <v>4</v>
      </c>
      <c r="G34" s="125">
        <v>-3.68</v>
      </c>
      <c r="H34" s="125">
        <v>1.4</v>
      </c>
      <c r="I34" s="125">
        <v>1.89</v>
      </c>
      <c r="J34" s="125">
        <v>14.21</v>
      </c>
      <c r="K34" s="125">
        <v>1.8</v>
      </c>
      <c r="L34" s="36"/>
    </row>
    <row r="35" spans="1:12" ht="32.1" customHeight="1">
      <c r="A35" s="36"/>
      <c r="B35" s="97">
        <v>21</v>
      </c>
      <c r="C35" s="263">
        <v>-0.23</v>
      </c>
      <c r="D35" s="263">
        <v>-2.23</v>
      </c>
      <c r="E35" s="263">
        <v>6.36</v>
      </c>
      <c r="F35" s="263">
        <v>3.48</v>
      </c>
      <c r="G35" s="263">
        <v>-4.18</v>
      </c>
      <c r="H35" s="263">
        <v>1.32</v>
      </c>
      <c r="I35" s="263">
        <v>1.84</v>
      </c>
      <c r="J35" s="263">
        <v>14.57</v>
      </c>
      <c r="K35" s="263">
        <v>0.13</v>
      </c>
      <c r="L35" s="36"/>
    </row>
    <row r="36" spans="1:12" ht="32.1" customHeight="1">
      <c r="A36" s="36"/>
      <c r="B36" s="97">
        <v>22</v>
      </c>
      <c r="C36" s="263">
        <v>-0.34</v>
      </c>
      <c r="D36" s="263">
        <v>-2.04</v>
      </c>
      <c r="E36" s="263">
        <v>5.6</v>
      </c>
      <c r="F36" s="263">
        <v>4.6500000000000004</v>
      </c>
      <c r="G36" s="263">
        <v>-4.24</v>
      </c>
      <c r="H36" s="263">
        <v>1.23</v>
      </c>
      <c r="I36" s="263">
        <v>1.76</v>
      </c>
      <c r="J36" s="263">
        <v>14.88</v>
      </c>
      <c r="K36" s="263">
        <v>-0.78</v>
      </c>
      <c r="L36" s="36"/>
    </row>
    <row r="37" spans="1:12" ht="32.1" customHeight="1">
      <c r="A37" s="36"/>
      <c r="B37" s="97">
        <v>23</v>
      </c>
      <c r="C37" s="263">
        <v>0.02</v>
      </c>
      <c r="D37" s="263">
        <v>-1.1599999999999999</v>
      </c>
      <c r="E37" s="263">
        <v>6.27</v>
      </c>
      <c r="F37" s="263">
        <v>5.51</v>
      </c>
      <c r="G37" s="263">
        <v>-4.58</v>
      </c>
      <c r="H37" s="263">
        <v>2.4</v>
      </c>
      <c r="I37" s="263">
        <v>2.73</v>
      </c>
      <c r="J37" s="263">
        <v>15.35</v>
      </c>
      <c r="K37" s="263">
        <v>2.29</v>
      </c>
      <c r="L37" s="36"/>
    </row>
    <row r="38" spans="1:12" ht="32.1" customHeight="1">
      <c r="A38" s="36"/>
      <c r="B38" s="97">
        <v>24</v>
      </c>
      <c r="C38" s="263">
        <v>0.03</v>
      </c>
      <c r="D38" s="263">
        <v>-1.1499999999999999</v>
      </c>
      <c r="E38" s="263">
        <v>6.06</v>
      </c>
      <c r="F38" s="263">
        <v>4.6900000000000004</v>
      </c>
      <c r="G38" s="263">
        <v>-4.5999999999999996</v>
      </c>
      <c r="H38" s="263">
        <v>2.2400000000000002</v>
      </c>
      <c r="I38" s="263">
        <v>2.5499999999999998</v>
      </c>
      <c r="J38" s="263">
        <v>16.3</v>
      </c>
      <c r="K38" s="263">
        <v>2.1</v>
      </c>
      <c r="L38" s="36"/>
    </row>
    <row r="39" spans="1:12" ht="32.1" customHeight="1">
      <c r="A39" s="36"/>
      <c r="B39" s="97">
        <v>25</v>
      </c>
      <c r="C39" s="263">
        <v>-1.01</v>
      </c>
      <c r="D39" s="263">
        <v>-1.1100000000000001</v>
      </c>
      <c r="E39" s="263">
        <v>5.69</v>
      </c>
      <c r="F39" s="263">
        <v>3.8</v>
      </c>
      <c r="G39" s="263">
        <v>-4.51</v>
      </c>
      <c r="H39" s="263">
        <v>1.83</v>
      </c>
      <c r="I39" s="263">
        <v>2.2799999999999998</v>
      </c>
      <c r="J39" s="263">
        <v>16.760000000000002</v>
      </c>
      <c r="K39" s="263">
        <v>1.38</v>
      </c>
      <c r="L39" s="36"/>
    </row>
    <row r="40" spans="1:12" ht="32.1" customHeight="1">
      <c r="A40" s="36"/>
      <c r="B40" s="97">
        <v>26</v>
      </c>
      <c r="C40" s="263">
        <v>-1.82</v>
      </c>
      <c r="D40" s="263">
        <v>-1.04</v>
      </c>
      <c r="E40" s="263">
        <v>5.7</v>
      </c>
      <c r="F40" s="263">
        <v>3.55</v>
      </c>
      <c r="G40" s="263">
        <v>-3.7</v>
      </c>
      <c r="H40" s="263">
        <v>1.71</v>
      </c>
      <c r="I40" s="263">
        <v>2.17</v>
      </c>
      <c r="J40" s="263">
        <v>16.98</v>
      </c>
      <c r="K40" s="263">
        <v>0.8</v>
      </c>
      <c r="L40" s="36"/>
    </row>
    <row r="41" spans="1:12" ht="32.1" customHeight="1">
      <c r="A41" s="36"/>
      <c r="B41" s="97">
        <v>27</v>
      </c>
      <c r="C41" s="263">
        <v>-0.13</v>
      </c>
      <c r="D41" s="263">
        <v>-0.99</v>
      </c>
      <c r="E41" s="263">
        <v>5.82</v>
      </c>
      <c r="F41" s="263">
        <v>3.7</v>
      </c>
      <c r="G41" s="263">
        <v>-2.94</v>
      </c>
      <c r="H41" s="263">
        <v>1.76</v>
      </c>
      <c r="I41" s="263">
        <v>2.2200000000000002</v>
      </c>
      <c r="J41" s="263">
        <v>17.07</v>
      </c>
      <c r="K41" s="263">
        <v>0.79</v>
      </c>
      <c r="L41" s="36"/>
    </row>
    <row r="42" spans="1:12" ht="32.1" customHeight="1">
      <c r="A42" s="36"/>
      <c r="B42" s="97">
        <v>28</v>
      </c>
      <c r="C42" s="263">
        <v>-0.03</v>
      </c>
      <c r="D42" s="263">
        <v>-0.92</v>
      </c>
      <c r="E42" s="263">
        <v>5.8</v>
      </c>
      <c r="F42" s="263">
        <v>3.54</v>
      </c>
      <c r="G42" s="263">
        <v>-2.9</v>
      </c>
      <c r="H42" s="263">
        <v>1.73</v>
      </c>
      <c r="I42" s="263">
        <v>2.23</v>
      </c>
      <c r="J42" s="263">
        <v>17.09</v>
      </c>
      <c r="K42" s="125">
        <v>0.57999999999999996</v>
      </c>
      <c r="L42" s="36"/>
    </row>
    <row r="43" spans="1:12" ht="32.1" customHeight="1">
      <c r="A43" s="36"/>
      <c r="B43" s="97">
        <v>29</v>
      </c>
      <c r="C43" s="263">
        <v>-0.15</v>
      </c>
      <c r="D43" s="263">
        <v>-1.1200000000000001</v>
      </c>
      <c r="E43" s="263">
        <v>5.81</v>
      </c>
      <c r="F43" s="263">
        <v>3.54</v>
      </c>
      <c r="G43" s="263">
        <v>-2.84</v>
      </c>
      <c r="H43" s="263">
        <v>1.66</v>
      </c>
      <c r="I43" s="263">
        <v>2.16</v>
      </c>
      <c r="J43" s="263">
        <v>17.16</v>
      </c>
      <c r="K43" s="507" t="s">
        <v>669</v>
      </c>
      <c r="L43" s="36"/>
    </row>
    <row r="44" spans="1:12" ht="31.95" customHeight="1">
      <c r="A44" s="36"/>
      <c r="B44" s="97">
        <v>30</v>
      </c>
      <c r="C44" s="125">
        <v>-1.01</v>
      </c>
      <c r="D44" s="125">
        <v>-1.01</v>
      </c>
      <c r="E44" s="125">
        <v>5.81</v>
      </c>
      <c r="F44" s="125">
        <v>3.67</v>
      </c>
      <c r="G44" s="125">
        <v>-3.28</v>
      </c>
      <c r="H44" s="125">
        <v>1.57</v>
      </c>
      <c r="I44" s="125">
        <v>2.1</v>
      </c>
      <c r="J44" s="125">
        <v>17.14</v>
      </c>
      <c r="K44" s="507"/>
      <c r="L44" s="36"/>
    </row>
    <row r="45" spans="1:12" ht="31.95" customHeight="1">
      <c r="A45" s="36"/>
      <c r="B45" s="97" t="s">
        <v>506</v>
      </c>
      <c r="C45" s="125">
        <v>-1.42</v>
      </c>
      <c r="D45" s="125">
        <v>-1.2</v>
      </c>
      <c r="E45" s="125">
        <v>5.82</v>
      </c>
      <c r="F45" s="125">
        <v>3.66</v>
      </c>
      <c r="G45" s="125">
        <v>-4.38</v>
      </c>
      <c r="H45" s="125">
        <v>1.72</v>
      </c>
      <c r="I45" s="125">
        <v>2.14</v>
      </c>
      <c r="J45" s="125">
        <v>17.03</v>
      </c>
      <c r="K45" s="507"/>
      <c r="L45" s="36"/>
    </row>
    <row r="46" spans="1:12" ht="31.95" customHeight="1">
      <c r="A46" s="36"/>
      <c r="B46" s="97" t="s">
        <v>529</v>
      </c>
      <c r="C46" s="128">
        <v>-1E-3</v>
      </c>
      <c r="D46" s="125">
        <v>-0.64</v>
      </c>
      <c r="E46" s="125">
        <v>2.65</v>
      </c>
      <c r="F46" s="125">
        <v>4.38</v>
      </c>
      <c r="G46" s="125">
        <v>-2.6</v>
      </c>
      <c r="H46" s="125">
        <v>0.99</v>
      </c>
      <c r="I46" s="125">
        <v>1.35</v>
      </c>
      <c r="J46" s="125">
        <v>9.57</v>
      </c>
      <c r="K46" s="507"/>
      <c r="L46" s="36"/>
    </row>
    <row r="47" spans="1:12" ht="31.95" customHeight="1">
      <c r="A47" s="36"/>
      <c r="B47" s="97" t="s">
        <v>562</v>
      </c>
      <c r="C47" s="128">
        <v>-0.03</v>
      </c>
      <c r="D47" s="125">
        <v>-0.96</v>
      </c>
      <c r="E47" s="125">
        <v>6.41</v>
      </c>
      <c r="F47" s="125">
        <v>5.21</v>
      </c>
      <c r="G47" s="125">
        <v>2.81</v>
      </c>
      <c r="H47" s="125">
        <v>2.29</v>
      </c>
      <c r="I47" s="125">
        <v>2.62</v>
      </c>
      <c r="J47" s="125">
        <v>16.63</v>
      </c>
      <c r="K47" s="507"/>
      <c r="L47" s="36"/>
    </row>
    <row r="48" spans="1:12" ht="31.95" customHeight="1">
      <c r="A48" s="36"/>
      <c r="B48" s="97" t="s">
        <v>572</v>
      </c>
      <c r="C48" s="128">
        <v>0.02</v>
      </c>
      <c r="D48" s="125">
        <v>-0.93</v>
      </c>
      <c r="E48" s="125">
        <v>6.36</v>
      </c>
      <c r="F48" s="125">
        <v>5.16</v>
      </c>
      <c r="G48" s="125">
        <v>-2.88</v>
      </c>
      <c r="H48" s="125">
        <v>2.13</v>
      </c>
      <c r="I48" s="125">
        <v>2.58</v>
      </c>
      <c r="J48" s="125">
        <v>16.579999999999998</v>
      </c>
      <c r="K48" s="507"/>
      <c r="L48" s="36"/>
    </row>
    <row r="49" spans="1:12" ht="31.95" customHeight="1">
      <c r="A49" s="36"/>
      <c r="B49" s="97" t="s">
        <v>623</v>
      </c>
      <c r="C49" s="128">
        <v>-0.05</v>
      </c>
      <c r="D49" s="125">
        <v>-0.93</v>
      </c>
      <c r="E49" s="125">
        <v>6.21</v>
      </c>
      <c r="F49" s="125">
        <v>4.76</v>
      </c>
      <c r="G49" s="125">
        <v>-2.96</v>
      </c>
      <c r="H49" s="125">
        <v>1.99</v>
      </c>
      <c r="I49" s="125">
        <v>2.46</v>
      </c>
      <c r="J49" s="125">
        <v>16.559999999999999</v>
      </c>
      <c r="K49" s="507"/>
      <c r="L49" s="36"/>
    </row>
    <row r="50" spans="1:12" ht="31.95" customHeight="1">
      <c r="A50" s="36"/>
      <c r="B50" s="97" t="s">
        <v>644</v>
      </c>
      <c r="C50" s="128">
        <v>0.05</v>
      </c>
      <c r="D50" s="125">
        <v>-0.9</v>
      </c>
      <c r="E50" s="125">
        <v>6.41</v>
      </c>
      <c r="F50" s="125">
        <v>5.28</v>
      </c>
      <c r="G50" s="125">
        <v>-5.41</v>
      </c>
      <c r="H50" s="125">
        <v>2.2599999999999998</v>
      </c>
      <c r="I50" s="125">
        <v>2.68</v>
      </c>
      <c r="J50" s="125">
        <v>16.579999999999998</v>
      </c>
      <c r="K50" s="312"/>
      <c r="L50" s="36"/>
    </row>
    <row r="51" spans="1:12" ht="32.1" customHeight="1">
      <c r="A51" s="36"/>
      <c r="B51" s="127" t="s">
        <v>251</v>
      </c>
      <c r="C51" s="121"/>
      <c r="D51" s="121"/>
      <c r="E51" s="121"/>
      <c r="F51" s="121"/>
      <c r="G51" s="121"/>
      <c r="H51" s="121"/>
      <c r="I51" s="121"/>
      <c r="J51" s="121"/>
      <c r="K51" s="121"/>
      <c r="L51" s="36"/>
    </row>
    <row r="52" spans="1:12" ht="8.4" customHeight="1">
      <c r="A52" s="36"/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36"/>
    </row>
  </sheetData>
  <mergeCells count="2">
    <mergeCell ref="B3:B5"/>
    <mergeCell ref="K43:K50"/>
  </mergeCells>
  <phoneticPr fontId="1"/>
  <pageMargins left="1.299212598425197" right="0.51181102362204722" top="1.5354330708661419" bottom="0.55118110236220474" header="0.31496062992125984" footer="0.31496062992125984"/>
  <pageSetup paperSize="8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2"/>
  <sheetViews>
    <sheetView showGridLines="0" zoomScale="70" zoomScaleNormal="70" workbookViewId="0">
      <pane xSplit="14" ySplit="8" topLeftCell="O46" activePane="bottomRight" state="frozen"/>
      <selection pane="topRight" activeCell="O1" sqref="O1"/>
      <selection pane="bottomLeft" activeCell="A8" sqref="A8"/>
      <selection pane="bottomRight" activeCell="O53" sqref="O53"/>
    </sheetView>
  </sheetViews>
  <sheetFormatPr defaultColWidth="9" defaultRowHeight="14.4"/>
  <cols>
    <col min="1" max="1" width="2.19921875" style="10" customWidth="1"/>
    <col min="2" max="2" width="9.59765625" style="13" customWidth="1"/>
    <col min="3" max="5" width="20.59765625" style="19" customWidth="1"/>
    <col min="6" max="7" width="18.59765625" style="19" customWidth="1"/>
    <col min="8" max="11" width="19.3984375" style="19" customWidth="1"/>
    <col min="12" max="12" width="1.19921875" style="10" customWidth="1"/>
    <col min="13" max="16384" width="9" style="10"/>
  </cols>
  <sheetData>
    <row r="1" spans="1:12" ht="10.95" customHeight="1">
      <c r="A1" s="36"/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36"/>
    </row>
    <row r="2" spans="1:12" ht="30" customHeight="1">
      <c r="A2" s="36"/>
      <c r="B2" s="166" t="s">
        <v>621</v>
      </c>
      <c r="C2" s="121"/>
      <c r="D2" s="121"/>
      <c r="E2" s="121"/>
      <c r="F2" s="121"/>
      <c r="G2" s="121"/>
      <c r="H2" s="121"/>
      <c r="I2" s="121"/>
      <c r="J2" s="121"/>
      <c r="K2" s="122" t="s">
        <v>670</v>
      </c>
      <c r="L2" s="36"/>
    </row>
    <row r="3" spans="1:12" ht="30" customHeight="1">
      <c r="A3" s="36"/>
      <c r="B3" s="505" t="s">
        <v>62</v>
      </c>
      <c r="C3" s="117" t="s">
        <v>275</v>
      </c>
      <c r="D3" s="117" t="s">
        <v>274</v>
      </c>
      <c r="E3" s="117" t="s">
        <v>273</v>
      </c>
      <c r="F3" s="117" t="s">
        <v>272</v>
      </c>
      <c r="G3" s="117" t="s">
        <v>271</v>
      </c>
      <c r="H3" s="117" t="s">
        <v>84</v>
      </c>
      <c r="I3" s="117" t="s">
        <v>76</v>
      </c>
      <c r="J3" s="117" t="s">
        <v>270</v>
      </c>
      <c r="K3" s="117" t="s">
        <v>269</v>
      </c>
      <c r="L3" s="36"/>
    </row>
    <row r="4" spans="1:12" ht="75" customHeight="1">
      <c r="A4" s="36"/>
      <c r="B4" s="506"/>
      <c r="C4" s="164" t="s">
        <v>401</v>
      </c>
      <c r="D4" s="164" t="s">
        <v>401</v>
      </c>
      <c r="E4" s="164" t="s">
        <v>401</v>
      </c>
      <c r="F4" s="164" t="s">
        <v>398</v>
      </c>
      <c r="G4" s="164" t="s">
        <v>402</v>
      </c>
      <c r="H4" s="164" t="s">
        <v>399</v>
      </c>
      <c r="I4" s="164" t="s">
        <v>369</v>
      </c>
      <c r="J4" s="164" t="s">
        <v>403</v>
      </c>
      <c r="K4" s="164" t="s">
        <v>400</v>
      </c>
      <c r="L4" s="36"/>
    </row>
    <row r="5" spans="1:12" ht="30" customHeight="1">
      <c r="A5" s="36"/>
      <c r="B5" s="508"/>
      <c r="C5" s="118" t="s">
        <v>395</v>
      </c>
      <c r="D5" s="118" t="s">
        <v>396</v>
      </c>
      <c r="E5" s="118" t="s">
        <v>397</v>
      </c>
      <c r="F5" s="118"/>
      <c r="G5" s="118"/>
      <c r="H5" s="118"/>
      <c r="I5" s="118"/>
      <c r="J5" s="118"/>
      <c r="K5" s="118"/>
      <c r="L5" s="36"/>
    </row>
    <row r="6" spans="1:12" ht="32.1" customHeight="1">
      <c r="A6" s="36"/>
      <c r="B6" s="129" t="s">
        <v>499</v>
      </c>
      <c r="C6" s="130"/>
      <c r="D6" s="130">
        <v>0.4</v>
      </c>
      <c r="E6" s="130">
        <v>0.76</v>
      </c>
      <c r="F6" s="130"/>
      <c r="G6" s="130"/>
      <c r="H6" s="130"/>
      <c r="I6" s="130"/>
      <c r="J6" s="130"/>
      <c r="K6" s="130"/>
      <c r="L6" s="36"/>
    </row>
    <row r="7" spans="1:12" ht="32.1" customHeight="1">
      <c r="A7" s="36"/>
      <c r="B7" s="129">
        <v>56</v>
      </c>
      <c r="C7" s="130">
        <v>-3.76</v>
      </c>
      <c r="D7" s="130">
        <v>-4.78</v>
      </c>
      <c r="E7" s="130">
        <v>-0.48</v>
      </c>
      <c r="F7" s="130"/>
      <c r="G7" s="130"/>
      <c r="H7" s="130"/>
      <c r="I7" s="130"/>
      <c r="J7" s="130"/>
      <c r="K7" s="130"/>
      <c r="L7" s="36"/>
    </row>
    <row r="8" spans="1:12" ht="32.1" customHeight="1">
      <c r="A8" s="36"/>
      <c r="B8" s="129">
        <v>57</v>
      </c>
      <c r="C8" s="130">
        <v>-2.8</v>
      </c>
      <c r="D8" s="130">
        <v>-2.62</v>
      </c>
      <c r="E8" s="130">
        <v>-0.92</v>
      </c>
      <c r="F8" s="130"/>
      <c r="G8" s="130"/>
      <c r="H8" s="130"/>
      <c r="I8" s="130"/>
      <c r="J8" s="130"/>
      <c r="K8" s="130"/>
      <c r="L8" s="36"/>
    </row>
    <row r="9" spans="1:12" ht="32.1" customHeight="1">
      <c r="A9" s="36"/>
      <c r="B9" s="129">
        <v>58</v>
      </c>
      <c r="C9" s="130">
        <v>-1.03</v>
      </c>
      <c r="D9" s="130">
        <v>-0.88</v>
      </c>
      <c r="E9" s="130">
        <v>-0.12</v>
      </c>
      <c r="F9" s="130"/>
      <c r="G9" s="130"/>
      <c r="H9" s="130"/>
      <c r="I9" s="130"/>
      <c r="J9" s="130"/>
      <c r="K9" s="130"/>
      <c r="L9" s="36"/>
    </row>
    <row r="10" spans="1:12" ht="32.1" customHeight="1">
      <c r="A10" s="36"/>
      <c r="B10" s="129">
        <v>59</v>
      </c>
      <c r="C10" s="130">
        <v>-0.45</v>
      </c>
      <c r="D10" s="130">
        <v>-0.45</v>
      </c>
      <c r="E10" s="130">
        <v>0.42</v>
      </c>
      <c r="F10" s="130">
        <v>9.48</v>
      </c>
      <c r="G10" s="130">
        <v>8.58</v>
      </c>
      <c r="H10" s="130">
        <v>8.92</v>
      </c>
      <c r="I10" s="130"/>
      <c r="J10" s="130"/>
      <c r="K10" s="130"/>
      <c r="L10" s="36"/>
    </row>
    <row r="11" spans="1:12" ht="32.1" customHeight="1">
      <c r="A11" s="36"/>
      <c r="B11" s="129">
        <v>60</v>
      </c>
      <c r="C11" s="130">
        <v>-0.9</v>
      </c>
      <c r="D11" s="130">
        <v>0.99</v>
      </c>
      <c r="E11" s="130">
        <v>1.94</v>
      </c>
      <c r="F11" s="130">
        <v>9.64</v>
      </c>
      <c r="G11" s="130">
        <v>7.95</v>
      </c>
      <c r="H11" s="130">
        <v>8.69</v>
      </c>
      <c r="I11" s="130">
        <v>0.88</v>
      </c>
      <c r="J11" s="130"/>
      <c r="K11" s="130"/>
      <c r="L11" s="36"/>
    </row>
    <row r="12" spans="1:12" ht="32.1" customHeight="1">
      <c r="A12" s="36"/>
      <c r="B12" s="129">
        <v>61</v>
      </c>
      <c r="C12" s="130">
        <v>1.39</v>
      </c>
      <c r="D12" s="130">
        <v>1.56</v>
      </c>
      <c r="E12" s="130">
        <v>2.88</v>
      </c>
      <c r="F12" s="130">
        <v>9.81</v>
      </c>
      <c r="G12" s="130">
        <v>8.83</v>
      </c>
      <c r="H12" s="130">
        <v>8.7899999999999991</v>
      </c>
      <c r="I12" s="130">
        <v>0.83</v>
      </c>
      <c r="J12" s="130"/>
      <c r="K12" s="130"/>
      <c r="L12" s="36"/>
    </row>
    <row r="13" spans="1:12" ht="32.1" customHeight="1">
      <c r="A13" s="36"/>
      <c r="B13" s="129">
        <v>62</v>
      </c>
      <c r="C13" s="130">
        <v>0.96</v>
      </c>
      <c r="D13" s="130">
        <v>1.1200000000000001</v>
      </c>
      <c r="E13" s="130">
        <v>2.36</v>
      </c>
      <c r="F13" s="130">
        <v>9.84</v>
      </c>
      <c r="G13" s="130">
        <v>9.25</v>
      </c>
      <c r="H13" s="130">
        <v>8.84</v>
      </c>
      <c r="I13" s="130">
        <v>0.65</v>
      </c>
      <c r="J13" s="130"/>
      <c r="K13" s="130"/>
      <c r="L13" s="36"/>
    </row>
    <row r="14" spans="1:12" ht="32.1" customHeight="1">
      <c r="A14" s="36"/>
      <c r="B14" s="129">
        <v>63</v>
      </c>
      <c r="C14" s="130">
        <v>1.32</v>
      </c>
      <c r="D14" s="130">
        <v>1.46</v>
      </c>
      <c r="E14" s="130">
        <v>2.5099999999999998</v>
      </c>
      <c r="F14" s="130">
        <v>10.08</v>
      </c>
      <c r="G14" s="130">
        <v>9.0500000000000007</v>
      </c>
      <c r="H14" s="130">
        <v>9.06</v>
      </c>
      <c r="I14" s="130">
        <v>0.83</v>
      </c>
      <c r="J14" s="130"/>
      <c r="K14" s="130"/>
      <c r="L14" s="36"/>
    </row>
    <row r="15" spans="1:12" ht="32.1" customHeight="1">
      <c r="A15" s="36"/>
      <c r="B15" s="129" t="s">
        <v>410</v>
      </c>
      <c r="C15" s="130">
        <v>0.2</v>
      </c>
      <c r="D15" s="130">
        <v>0.3</v>
      </c>
      <c r="E15" s="130">
        <v>1.74</v>
      </c>
      <c r="F15" s="130">
        <v>10.27</v>
      </c>
      <c r="G15" s="130">
        <v>9.76</v>
      </c>
      <c r="H15" s="130">
        <v>9.19</v>
      </c>
      <c r="I15" s="130">
        <v>0.86</v>
      </c>
      <c r="J15" s="130"/>
      <c r="K15" s="130"/>
      <c r="L15" s="36"/>
    </row>
    <row r="16" spans="1:12" ht="32.1" customHeight="1">
      <c r="A16" s="36"/>
      <c r="B16" s="129">
        <v>2</v>
      </c>
      <c r="C16" s="130">
        <v>0.15</v>
      </c>
      <c r="D16" s="130">
        <v>0.25</v>
      </c>
      <c r="E16" s="130">
        <v>1.66</v>
      </c>
      <c r="F16" s="130">
        <v>10.35</v>
      </c>
      <c r="G16" s="130">
        <v>9.91</v>
      </c>
      <c r="H16" s="130">
        <v>9.23</v>
      </c>
      <c r="I16" s="130">
        <v>0.75</v>
      </c>
      <c r="J16" s="130"/>
      <c r="K16" s="130"/>
      <c r="L16" s="36"/>
    </row>
    <row r="17" spans="1:13" ht="32.1" customHeight="1">
      <c r="A17" s="36"/>
      <c r="B17" s="129">
        <v>3</v>
      </c>
      <c r="C17" s="130">
        <v>1.46</v>
      </c>
      <c r="D17" s="130">
        <v>1.55</v>
      </c>
      <c r="E17" s="130">
        <v>2.85</v>
      </c>
      <c r="F17" s="130">
        <v>10.44</v>
      </c>
      <c r="G17" s="130">
        <v>10</v>
      </c>
      <c r="H17" s="130">
        <v>9.08</v>
      </c>
      <c r="I17" s="130">
        <v>0.71</v>
      </c>
      <c r="J17" s="130"/>
      <c r="K17" s="130"/>
      <c r="L17" s="36"/>
    </row>
    <row r="18" spans="1:13" ht="32.1" customHeight="1">
      <c r="A18" s="36"/>
      <c r="B18" s="129">
        <v>4</v>
      </c>
      <c r="C18" s="130">
        <v>1.76</v>
      </c>
      <c r="D18" s="130">
        <v>1.84</v>
      </c>
      <c r="E18" s="130">
        <v>3.29</v>
      </c>
      <c r="F18" s="130">
        <v>10.32</v>
      </c>
      <c r="G18" s="130">
        <v>10.039999999999999</v>
      </c>
      <c r="H18" s="130">
        <v>9.25</v>
      </c>
      <c r="I18" s="130">
        <v>0.75</v>
      </c>
      <c r="J18" s="130">
        <v>5.35</v>
      </c>
      <c r="K18" s="130">
        <v>5.17</v>
      </c>
      <c r="L18" s="36"/>
    </row>
    <row r="19" spans="1:13" ht="32.1" customHeight="1">
      <c r="A19" s="36"/>
      <c r="B19" s="129">
        <v>5</v>
      </c>
      <c r="C19" s="130">
        <v>1.33</v>
      </c>
      <c r="D19" s="130">
        <v>1.52</v>
      </c>
      <c r="E19" s="130">
        <v>3.83</v>
      </c>
      <c r="F19" s="130">
        <v>10.199999999999999</v>
      </c>
      <c r="G19" s="130">
        <v>10.039999999999999</v>
      </c>
      <c r="H19" s="130">
        <v>9.26</v>
      </c>
      <c r="I19" s="130">
        <v>0.76</v>
      </c>
      <c r="J19" s="130">
        <v>5.37</v>
      </c>
      <c r="K19" s="130">
        <v>5.16</v>
      </c>
      <c r="L19" s="36"/>
    </row>
    <row r="20" spans="1:13" ht="32.1" customHeight="1">
      <c r="A20" s="36"/>
      <c r="B20" s="129">
        <v>6</v>
      </c>
      <c r="C20" s="130">
        <v>2.44</v>
      </c>
      <c r="D20" s="130">
        <v>2.54</v>
      </c>
      <c r="E20" s="130">
        <v>4.09</v>
      </c>
      <c r="F20" s="130">
        <v>10</v>
      </c>
      <c r="G20" s="130">
        <v>9.58</v>
      </c>
      <c r="H20" s="130">
        <v>9.07</v>
      </c>
      <c r="I20" s="130">
        <v>0.75</v>
      </c>
      <c r="J20" s="130">
        <v>5.18</v>
      </c>
      <c r="K20" s="130">
        <v>5.38</v>
      </c>
      <c r="L20" s="36"/>
    </row>
    <row r="21" spans="1:13" ht="32.1" customHeight="1">
      <c r="A21" s="36"/>
      <c r="B21" s="129">
        <v>7</v>
      </c>
      <c r="C21" s="130">
        <v>2.57</v>
      </c>
      <c r="D21" s="130">
        <v>2.65</v>
      </c>
      <c r="E21" s="130">
        <v>4.1100000000000003</v>
      </c>
      <c r="F21" s="130">
        <v>10.02</v>
      </c>
      <c r="G21" s="130">
        <v>9.69</v>
      </c>
      <c r="H21" s="130"/>
      <c r="I21" s="130">
        <v>0.6</v>
      </c>
      <c r="J21" s="130">
        <v>4.6399999999999997</v>
      </c>
      <c r="K21" s="130">
        <v>4.83</v>
      </c>
      <c r="L21" s="36"/>
    </row>
    <row r="22" spans="1:13" ht="32.1" customHeight="1">
      <c r="A22" s="36"/>
      <c r="B22" s="129">
        <v>8</v>
      </c>
      <c r="C22" s="130">
        <v>2.4300000000000002</v>
      </c>
      <c r="D22" s="130">
        <v>2.46</v>
      </c>
      <c r="E22" s="130">
        <v>3.97</v>
      </c>
      <c r="F22" s="130">
        <v>9.9499999999999993</v>
      </c>
      <c r="G22" s="130">
        <v>9.77</v>
      </c>
      <c r="H22" s="130"/>
      <c r="I22" s="130">
        <v>0.57999999999999996</v>
      </c>
      <c r="J22" s="130">
        <v>5.01</v>
      </c>
      <c r="K22" s="130">
        <v>4.9800000000000004</v>
      </c>
      <c r="L22" s="36"/>
    </row>
    <row r="23" spans="1:13" ht="32.1" customHeight="1">
      <c r="A23" s="36"/>
      <c r="B23" s="129">
        <v>9</v>
      </c>
      <c r="C23" s="130">
        <v>2.38</v>
      </c>
      <c r="D23" s="130">
        <v>2.39</v>
      </c>
      <c r="E23" s="130">
        <v>3.84</v>
      </c>
      <c r="F23" s="130">
        <v>9.75</v>
      </c>
      <c r="G23" s="130">
        <v>9.81</v>
      </c>
      <c r="H23" s="130">
        <v>9.32</v>
      </c>
      <c r="I23" s="130">
        <v>0.61</v>
      </c>
      <c r="J23" s="130">
        <v>5.23</v>
      </c>
      <c r="K23" s="130">
        <v>5.1100000000000003</v>
      </c>
      <c r="L23" s="36"/>
    </row>
    <row r="24" spans="1:13" ht="32.1" customHeight="1">
      <c r="A24" s="36"/>
      <c r="B24" s="129">
        <v>10</v>
      </c>
      <c r="C24" s="130">
        <v>2.98</v>
      </c>
      <c r="D24" s="130">
        <v>3.43</v>
      </c>
      <c r="E24" s="130">
        <v>4.3899999999999997</v>
      </c>
      <c r="F24" s="130">
        <v>10.32</v>
      </c>
      <c r="G24" s="130">
        <v>9.8699999999999992</v>
      </c>
      <c r="H24" s="130">
        <v>9.32</v>
      </c>
      <c r="I24" s="130">
        <v>0.6</v>
      </c>
      <c r="J24" s="130">
        <v>5.29</v>
      </c>
      <c r="K24" s="130">
        <v>5.19</v>
      </c>
      <c r="L24" s="36"/>
    </row>
    <row r="25" spans="1:13" ht="32.1" customHeight="1">
      <c r="A25" s="36"/>
      <c r="B25" s="129">
        <v>11</v>
      </c>
      <c r="C25" s="130">
        <v>2.6</v>
      </c>
      <c r="D25" s="130">
        <v>2.76</v>
      </c>
      <c r="E25" s="130">
        <v>3.8</v>
      </c>
      <c r="F25" s="130">
        <v>10.64</v>
      </c>
      <c r="G25" s="130">
        <v>9.93</v>
      </c>
      <c r="H25" s="130">
        <v>8.93</v>
      </c>
      <c r="I25" s="130">
        <v>0.47</v>
      </c>
      <c r="J25" s="130">
        <v>4.92</v>
      </c>
      <c r="K25" s="130">
        <v>4.96</v>
      </c>
      <c r="L25" s="36"/>
    </row>
    <row r="26" spans="1:13" ht="32.1" customHeight="1">
      <c r="A26" s="36"/>
      <c r="B26" s="129">
        <v>12</v>
      </c>
      <c r="C26" s="130">
        <v>2.36</v>
      </c>
      <c r="D26" s="130">
        <v>2.4</v>
      </c>
      <c r="E26" s="130">
        <v>3.68</v>
      </c>
      <c r="F26" s="130">
        <v>10.61</v>
      </c>
      <c r="G26" s="130">
        <v>9.94</v>
      </c>
      <c r="H26" s="130">
        <v>9.02</v>
      </c>
      <c r="I26" s="131">
        <v>0.53</v>
      </c>
      <c r="J26" s="514" t="s">
        <v>268</v>
      </c>
      <c r="K26" s="132">
        <v>5.29</v>
      </c>
      <c r="L26" s="36"/>
      <c r="M26" s="36"/>
    </row>
    <row r="27" spans="1:13" ht="32.1" customHeight="1">
      <c r="A27" s="36"/>
      <c r="B27" s="129">
        <v>13</v>
      </c>
      <c r="C27" s="130">
        <v>2.04</v>
      </c>
      <c r="D27" s="130">
        <v>2.04</v>
      </c>
      <c r="E27" s="130">
        <v>3.38</v>
      </c>
      <c r="F27" s="130">
        <v>10.32</v>
      </c>
      <c r="G27" s="130">
        <v>10.02</v>
      </c>
      <c r="H27" s="130">
        <v>8.91</v>
      </c>
      <c r="I27" s="131">
        <v>0.63</v>
      </c>
      <c r="J27" s="515"/>
      <c r="K27" s="132">
        <v>5.42</v>
      </c>
      <c r="L27" s="36"/>
      <c r="M27" s="36"/>
    </row>
    <row r="28" spans="1:13" ht="32.1" customHeight="1">
      <c r="A28" s="36"/>
      <c r="B28" s="129">
        <v>14</v>
      </c>
      <c r="C28" s="130">
        <v>2.33</v>
      </c>
      <c r="D28" s="130">
        <v>2.33</v>
      </c>
      <c r="E28" s="130">
        <v>3.91</v>
      </c>
      <c r="F28" s="130">
        <v>10.28</v>
      </c>
      <c r="G28" s="130">
        <v>9.9600000000000009</v>
      </c>
      <c r="H28" s="130">
        <v>8.98</v>
      </c>
      <c r="I28" s="131">
        <v>0.68</v>
      </c>
      <c r="J28" s="515"/>
      <c r="K28" s="132">
        <v>4.4000000000000004</v>
      </c>
      <c r="L28" s="36"/>
      <c r="M28" s="36"/>
    </row>
    <row r="29" spans="1:13" ht="32.1" customHeight="1">
      <c r="A29" s="36"/>
      <c r="B29" s="129">
        <v>15</v>
      </c>
      <c r="C29" s="130">
        <v>2.37</v>
      </c>
      <c r="D29" s="130">
        <v>2.39</v>
      </c>
      <c r="E29" s="130">
        <v>3.73</v>
      </c>
      <c r="F29" s="130">
        <v>9.7200000000000006</v>
      </c>
      <c r="G29" s="130">
        <v>9.98</v>
      </c>
      <c r="H29" s="130">
        <v>9.01</v>
      </c>
      <c r="I29" s="131">
        <v>0.76</v>
      </c>
      <c r="J29" s="515"/>
      <c r="K29" s="132">
        <v>4.51</v>
      </c>
      <c r="L29" s="36"/>
      <c r="M29" s="36"/>
    </row>
    <row r="30" spans="1:13" ht="32.1" customHeight="1">
      <c r="A30" s="36"/>
      <c r="B30" s="129">
        <v>16</v>
      </c>
      <c r="C30" s="130">
        <v>2.41</v>
      </c>
      <c r="D30" s="130">
        <v>2.4</v>
      </c>
      <c r="E30" s="130">
        <v>3.61</v>
      </c>
      <c r="F30" s="130">
        <v>9.85</v>
      </c>
      <c r="G30" s="130">
        <v>9.99</v>
      </c>
      <c r="H30" s="130">
        <v>9</v>
      </c>
      <c r="I30" s="131">
        <v>0.79</v>
      </c>
      <c r="J30" s="515"/>
      <c r="K30" s="132">
        <v>4.55</v>
      </c>
      <c r="L30" s="36"/>
      <c r="M30" s="36"/>
    </row>
    <row r="31" spans="1:13" ht="32.1" customHeight="1">
      <c r="A31" s="36"/>
      <c r="B31" s="129">
        <v>17</v>
      </c>
      <c r="C31" s="130">
        <v>2.56</v>
      </c>
      <c r="D31" s="130">
        <v>2.57</v>
      </c>
      <c r="E31" s="130">
        <v>3.94</v>
      </c>
      <c r="F31" s="130">
        <v>9.9499999999999993</v>
      </c>
      <c r="G31" s="130">
        <v>10.029999999999999</v>
      </c>
      <c r="H31" s="130">
        <v>8.94</v>
      </c>
      <c r="I31" s="131">
        <v>0.75</v>
      </c>
      <c r="J31" s="515"/>
      <c r="K31" s="132">
        <v>4.6100000000000003</v>
      </c>
      <c r="L31" s="36"/>
      <c r="M31" s="36"/>
    </row>
    <row r="32" spans="1:13" ht="32.1" customHeight="1">
      <c r="A32" s="36"/>
      <c r="B32" s="129">
        <v>18</v>
      </c>
      <c r="C32" s="130">
        <v>2.23</v>
      </c>
      <c r="D32" s="130">
        <v>2.21</v>
      </c>
      <c r="E32" s="130">
        <v>3.76</v>
      </c>
      <c r="F32" s="130">
        <v>10.01</v>
      </c>
      <c r="G32" s="130">
        <v>9.66</v>
      </c>
      <c r="H32" s="130">
        <v>8.8800000000000008</v>
      </c>
      <c r="I32" s="131">
        <v>0.7</v>
      </c>
      <c r="J32" s="515"/>
      <c r="K32" s="132">
        <v>4.66</v>
      </c>
      <c r="L32" s="36"/>
      <c r="M32" s="36"/>
    </row>
    <row r="33" spans="1:13" ht="32.1" customHeight="1">
      <c r="A33" s="36"/>
      <c r="B33" s="129">
        <v>19</v>
      </c>
      <c r="C33" s="130">
        <v>1.43</v>
      </c>
      <c r="D33" s="130">
        <v>1.4</v>
      </c>
      <c r="E33" s="130">
        <v>3.17</v>
      </c>
      <c r="F33" s="130">
        <v>10</v>
      </c>
      <c r="G33" s="130">
        <v>9.73</v>
      </c>
      <c r="H33" s="130">
        <v>8.75</v>
      </c>
      <c r="I33" s="133" t="s">
        <v>109</v>
      </c>
      <c r="J33" s="515"/>
      <c r="K33" s="132">
        <v>4.68</v>
      </c>
      <c r="L33" s="36"/>
      <c r="M33" s="36"/>
    </row>
    <row r="34" spans="1:13" ht="32.1" customHeight="1">
      <c r="A34" s="36"/>
      <c r="B34" s="129">
        <v>20</v>
      </c>
      <c r="C34" s="130">
        <v>2.2999999999999998</v>
      </c>
      <c r="D34" s="130">
        <v>2.29</v>
      </c>
      <c r="E34" s="130">
        <v>3.66</v>
      </c>
      <c r="F34" s="130">
        <v>10</v>
      </c>
      <c r="G34" s="130">
        <v>9.74</v>
      </c>
      <c r="H34" s="130">
        <v>8.99</v>
      </c>
      <c r="I34" s="133" t="s">
        <v>109</v>
      </c>
      <c r="J34" s="515"/>
      <c r="K34" s="132">
        <v>4.63</v>
      </c>
      <c r="L34" s="36"/>
      <c r="M34" s="36"/>
    </row>
    <row r="35" spans="1:13" ht="32.1" customHeight="1">
      <c r="A35" s="36"/>
      <c r="B35" s="129">
        <v>21</v>
      </c>
      <c r="C35" s="130">
        <v>1.26</v>
      </c>
      <c r="D35" s="130">
        <v>1.2</v>
      </c>
      <c r="E35" s="130">
        <v>2.25</v>
      </c>
      <c r="F35" s="130">
        <v>10.31</v>
      </c>
      <c r="G35" s="130">
        <v>9.4700000000000006</v>
      </c>
      <c r="H35" s="130">
        <v>9.35</v>
      </c>
      <c r="I35" s="511" t="s">
        <v>255</v>
      </c>
      <c r="J35" s="515"/>
      <c r="K35" s="130">
        <v>3.78</v>
      </c>
      <c r="L35" s="36"/>
      <c r="M35" s="36"/>
    </row>
    <row r="36" spans="1:13" ht="32.1" customHeight="1">
      <c r="A36" s="36"/>
      <c r="B36" s="129">
        <v>22</v>
      </c>
      <c r="C36" s="130">
        <v>0.57999999999999996</v>
      </c>
      <c r="D36" s="130">
        <v>0.5</v>
      </c>
      <c r="E36" s="130">
        <v>1.23</v>
      </c>
      <c r="F36" s="130">
        <v>10.35</v>
      </c>
      <c r="G36" s="509" t="s">
        <v>268</v>
      </c>
      <c r="H36" s="130">
        <v>9.33</v>
      </c>
      <c r="I36" s="512"/>
      <c r="J36" s="515"/>
      <c r="K36" s="130">
        <v>3.89</v>
      </c>
      <c r="L36" s="36"/>
      <c r="M36" s="36"/>
    </row>
    <row r="37" spans="1:13" ht="32.1" customHeight="1">
      <c r="A37" s="36"/>
      <c r="B37" s="129">
        <v>23</v>
      </c>
      <c r="C37" s="130">
        <v>0.9</v>
      </c>
      <c r="D37" s="130">
        <v>0.82</v>
      </c>
      <c r="E37" s="130">
        <v>1.74</v>
      </c>
      <c r="F37" s="130">
        <v>10.23</v>
      </c>
      <c r="G37" s="510"/>
      <c r="H37" s="130">
        <v>9.1300000000000008</v>
      </c>
      <c r="I37" s="512"/>
      <c r="J37" s="515"/>
      <c r="K37" s="130">
        <v>3.75</v>
      </c>
      <c r="L37" s="36"/>
      <c r="M37" s="36"/>
    </row>
    <row r="38" spans="1:13" ht="32.1" customHeight="1">
      <c r="A38" s="36"/>
      <c r="B38" s="129">
        <v>24</v>
      </c>
      <c r="C38" s="130">
        <v>-0.04</v>
      </c>
      <c r="D38" s="130">
        <v>0.13</v>
      </c>
      <c r="E38" s="130">
        <v>1.38</v>
      </c>
      <c r="F38" s="130">
        <v>10.39</v>
      </c>
      <c r="G38" s="510"/>
      <c r="H38" s="130">
        <v>9.07</v>
      </c>
      <c r="I38" s="512"/>
      <c r="J38" s="515"/>
      <c r="K38" s="130">
        <v>3.79</v>
      </c>
      <c r="L38" s="36"/>
      <c r="M38" s="36"/>
    </row>
    <row r="39" spans="1:13" ht="32.1" customHeight="1">
      <c r="A39" s="36"/>
      <c r="B39" s="129">
        <v>25</v>
      </c>
      <c r="C39" s="130">
        <v>-0.59</v>
      </c>
      <c r="D39" s="130">
        <v>-0.66</v>
      </c>
      <c r="E39" s="130">
        <v>0.88</v>
      </c>
      <c r="F39" s="130">
        <v>10.5</v>
      </c>
      <c r="G39" s="510"/>
      <c r="H39" s="130">
        <v>8.83</v>
      </c>
      <c r="I39" s="512"/>
      <c r="J39" s="515"/>
      <c r="K39" s="130">
        <v>3.67</v>
      </c>
      <c r="L39" s="36"/>
      <c r="M39" s="36"/>
    </row>
    <row r="40" spans="1:13" ht="32.1" customHeight="1">
      <c r="A40" s="36"/>
      <c r="B40" s="129">
        <v>26</v>
      </c>
      <c r="C40" s="130">
        <v>0.01</v>
      </c>
      <c r="D40" s="130">
        <v>-0.06</v>
      </c>
      <c r="E40" s="130">
        <v>1.17</v>
      </c>
      <c r="F40" s="130">
        <v>10.57</v>
      </c>
      <c r="G40" s="510"/>
      <c r="H40" s="130">
        <v>8.92</v>
      </c>
      <c r="I40" s="512"/>
      <c r="J40" s="515"/>
      <c r="K40" s="130">
        <v>3.68</v>
      </c>
      <c r="L40" s="36"/>
      <c r="M40" s="36"/>
    </row>
    <row r="41" spans="1:13" ht="32.1" customHeight="1">
      <c r="A41" s="36"/>
      <c r="B41" s="129">
        <v>27</v>
      </c>
      <c r="C41" s="130">
        <v>0.5</v>
      </c>
      <c r="D41" s="130">
        <v>0.42</v>
      </c>
      <c r="E41" s="130">
        <v>1.43</v>
      </c>
      <c r="F41" s="130">
        <v>10.65</v>
      </c>
      <c r="G41" s="510"/>
      <c r="H41" s="130">
        <v>9.14</v>
      </c>
      <c r="I41" s="512"/>
      <c r="J41" s="515"/>
      <c r="K41" s="130">
        <v>3.65</v>
      </c>
      <c r="L41" s="36"/>
      <c r="M41" s="36"/>
    </row>
    <row r="42" spans="1:13" ht="32.1" customHeight="1">
      <c r="A42" s="36"/>
      <c r="B42" s="129">
        <v>28</v>
      </c>
      <c r="C42" s="130">
        <v>0.27</v>
      </c>
      <c r="D42" s="130">
        <v>0.19</v>
      </c>
      <c r="E42" s="130">
        <v>1.26</v>
      </c>
      <c r="F42" s="130">
        <v>10.75</v>
      </c>
      <c r="G42" s="510"/>
      <c r="H42" s="130">
        <v>9.44</v>
      </c>
      <c r="I42" s="512"/>
      <c r="J42" s="515"/>
      <c r="K42" s="130">
        <v>3.65</v>
      </c>
      <c r="L42" s="36"/>
      <c r="M42" s="36"/>
    </row>
    <row r="43" spans="1:13" ht="32.1" customHeight="1">
      <c r="A43" s="36"/>
      <c r="B43" s="129">
        <v>29</v>
      </c>
      <c r="C43" s="130">
        <v>-0.13</v>
      </c>
      <c r="D43" s="130">
        <v>-0.25</v>
      </c>
      <c r="E43" s="130">
        <v>1.29</v>
      </c>
      <c r="F43" s="130">
        <v>10.78</v>
      </c>
      <c r="G43" s="510"/>
      <c r="H43" s="130">
        <v>9.23</v>
      </c>
      <c r="I43" s="512"/>
      <c r="J43" s="515"/>
      <c r="K43" s="130">
        <v>3.69</v>
      </c>
      <c r="L43" s="36"/>
      <c r="M43" s="36"/>
    </row>
    <row r="44" spans="1:13" ht="31.95" customHeight="1">
      <c r="A44" s="36"/>
      <c r="B44" s="129">
        <v>30</v>
      </c>
      <c r="C44" s="130">
        <v>0.51</v>
      </c>
      <c r="D44" s="130">
        <v>0.42</v>
      </c>
      <c r="E44" s="130">
        <v>1.58</v>
      </c>
      <c r="F44" s="130">
        <v>10.67</v>
      </c>
      <c r="G44" s="510"/>
      <c r="H44" s="130">
        <v>9.0500000000000007</v>
      </c>
      <c r="I44" s="512"/>
      <c r="J44" s="515"/>
      <c r="K44" s="130">
        <v>3.65</v>
      </c>
      <c r="L44" s="36"/>
      <c r="M44" s="36"/>
    </row>
    <row r="45" spans="1:13" ht="31.95" customHeight="1">
      <c r="A45" s="36"/>
      <c r="B45" s="129" t="s">
        <v>506</v>
      </c>
      <c r="C45" s="130">
        <v>0.9</v>
      </c>
      <c r="D45" s="130">
        <v>0.81</v>
      </c>
      <c r="E45" s="130">
        <v>1.83</v>
      </c>
      <c r="F45" s="130">
        <v>10.81</v>
      </c>
      <c r="G45" s="510"/>
      <c r="H45" s="130">
        <v>9.0500000000000007</v>
      </c>
      <c r="I45" s="512"/>
      <c r="J45" s="515"/>
      <c r="K45" s="130">
        <v>3.83</v>
      </c>
      <c r="L45" s="36"/>
      <c r="M45" s="36"/>
    </row>
    <row r="46" spans="1:13" ht="31.95" customHeight="1">
      <c r="A46" s="36"/>
      <c r="B46" s="129" t="s">
        <v>529</v>
      </c>
      <c r="C46" s="130">
        <v>0.7</v>
      </c>
      <c r="D46" s="130">
        <v>0.92</v>
      </c>
      <c r="E46" s="130">
        <v>1.0900000000000001</v>
      </c>
      <c r="F46" s="130">
        <v>10.77</v>
      </c>
      <c r="G46" s="510"/>
      <c r="H46" s="130">
        <v>8.98</v>
      </c>
      <c r="I46" s="512"/>
      <c r="J46" s="515"/>
      <c r="K46" s="130">
        <v>3.81</v>
      </c>
      <c r="L46" s="36"/>
      <c r="M46" s="36"/>
    </row>
    <row r="47" spans="1:13" ht="31.95" customHeight="1">
      <c r="A47" s="36"/>
      <c r="B47" s="129" t="s">
        <v>562</v>
      </c>
      <c r="C47" s="130">
        <v>1.75</v>
      </c>
      <c r="D47" s="130">
        <v>1.79</v>
      </c>
      <c r="E47" s="130">
        <v>2.42</v>
      </c>
      <c r="F47" s="130">
        <v>10.88</v>
      </c>
      <c r="G47" s="510"/>
      <c r="H47" s="130">
        <v>8.9600000000000009</v>
      </c>
      <c r="I47" s="512"/>
      <c r="J47" s="515"/>
      <c r="K47" s="130">
        <v>3.86</v>
      </c>
      <c r="L47" s="36"/>
      <c r="M47" s="36"/>
    </row>
    <row r="48" spans="1:13" ht="31.95" customHeight="1">
      <c r="A48" s="36"/>
      <c r="B48" s="195" t="s">
        <v>572</v>
      </c>
      <c r="C48" s="196">
        <v>1.82</v>
      </c>
      <c r="D48" s="196">
        <v>1.73</v>
      </c>
      <c r="E48" s="196">
        <v>2.56</v>
      </c>
      <c r="F48" s="196">
        <v>10.85</v>
      </c>
      <c r="G48" s="510"/>
      <c r="H48" s="196">
        <v>9.1300000000000008</v>
      </c>
      <c r="I48" s="512"/>
      <c r="J48" s="515"/>
      <c r="K48" s="196">
        <v>3.84</v>
      </c>
      <c r="L48" s="36"/>
      <c r="M48" s="36"/>
    </row>
    <row r="49" spans="1:13" ht="31.95" customHeight="1">
      <c r="A49" s="36"/>
      <c r="B49" s="195" t="s">
        <v>623</v>
      </c>
      <c r="C49" s="196">
        <v>1.74</v>
      </c>
      <c r="D49" s="196">
        <v>1.63</v>
      </c>
      <c r="E49" s="196">
        <v>2.4700000000000002</v>
      </c>
      <c r="F49" s="196">
        <v>10.8</v>
      </c>
      <c r="G49" s="260"/>
      <c r="H49" s="196">
        <v>9.32</v>
      </c>
      <c r="I49" s="512"/>
      <c r="J49" s="515"/>
      <c r="K49" s="196">
        <v>3.62</v>
      </c>
      <c r="L49" s="36"/>
      <c r="M49" s="36"/>
    </row>
    <row r="50" spans="1:13" ht="31.95" customHeight="1">
      <c r="A50" s="36"/>
      <c r="B50" s="129" t="s">
        <v>644</v>
      </c>
      <c r="C50" s="130">
        <v>1.88</v>
      </c>
      <c r="D50" s="130">
        <v>1.81</v>
      </c>
      <c r="E50" s="130">
        <v>2.65</v>
      </c>
      <c r="F50" s="130">
        <v>10.87</v>
      </c>
      <c r="G50" s="168"/>
      <c r="H50" s="130">
        <v>9.39</v>
      </c>
      <c r="I50" s="513"/>
      <c r="J50" s="516"/>
      <c r="K50" s="130">
        <v>3.6</v>
      </c>
      <c r="L50" s="233"/>
      <c r="M50" s="36"/>
    </row>
    <row r="51" spans="1:13" ht="32.1" customHeight="1">
      <c r="A51" s="36"/>
      <c r="B51" s="167" t="s">
        <v>251</v>
      </c>
      <c r="C51" s="121"/>
      <c r="D51" s="121"/>
      <c r="E51" s="121"/>
      <c r="F51" s="121"/>
      <c r="G51" s="121"/>
      <c r="H51" s="121"/>
      <c r="I51" s="121"/>
      <c r="J51" s="121"/>
      <c r="K51" s="121"/>
      <c r="L51" s="36"/>
    </row>
    <row r="52" spans="1:13" ht="10.95" customHeight="1">
      <c r="A52" s="36"/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36"/>
    </row>
  </sheetData>
  <mergeCells count="4">
    <mergeCell ref="B3:B5"/>
    <mergeCell ref="G36:G48"/>
    <mergeCell ref="I35:I50"/>
    <mergeCell ref="J26:J50"/>
  </mergeCells>
  <phoneticPr fontId="1"/>
  <pageMargins left="1.299212598425197" right="0.51181102362204722" top="1.5354330708661419" bottom="0.55118110236220474" header="0.31496062992125984" footer="0.31496062992125984"/>
  <pageSetup paperSize="8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53"/>
  <sheetViews>
    <sheetView showGridLines="0" zoomScale="70" zoomScaleNormal="70" workbookViewId="0">
      <pane ySplit="4" topLeftCell="A40" activePane="bottomLeft" state="frozenSplit"/>
      <selection pane="bottomLeft" activeCell="G50" sqref="G50"/>
    </sheetView>
  </sheetViews>
  <sheetFormatPr defaultColWidth="9" defaultRowHeight="14.4"/>
  <cols>
    <col min="1" max="1" width="2.19921875" style="10" customWidth="1"/>
    <col min="2" max="2" width="12.59765625" style="28" customWidth="1"/>
    <col min="3" max="8" width="25.09765625" style="25" customWidth="1"/>
    <col min="9" max="9" width="1.3984375" style="10" customWidth="1"/>
    <col min="10" max="16384" width="9" style="10"/>
  </cols>
  <sheetData>
    <row r="1" spans="1:9" ht="8.25" customHeight="1">
      <c r="A1" s="36"/>
      <c r="B1" s="234"/>
      <c r="C1" s="91"/>
      <c r="D1" s="91"/>
      <c r="E1" s="91"/>
      <c r="F1" s="91"/>
      <c r="G1" s="91"/>
      <c r="H1" s="91"/>
      <c r="I1" s="36"/>
    </row>
    <row r="2" spans="1:9" ht="30" customHeight="1">
      <c r="A2" s="36"/>
      <c r="B2" s="235" t="s">
        <v>622</v>
      </c>
      <c r="C2" s="93"/>
      <c r="D2" s="93"/>
      <c r="E2" s="93"/>
      <c r="F2" s="93"/>
      <c r="G2" s="93"/>
      <c r="H2" s="94" t="s">
        <v>670</v>
      </c>
      <c r="I2" s="36"/>
    </row>
    <row r="3" spans="1:9" ht="30" customHeight="1">
      <c r="A3" s="36"/>
      <c r="B3" s="505" t="s">
        <v>62</v>
      </c>
      <c r="C3" s="117" t="s">
        <v>282</v>
      </c>
      <c r="D3" s="117" t="s">
        <v>281</v>
      </c>
      <c r="E3" s="117" t="s">
        <v>89</v>
      </c>
      <c r="F3" s="117" t="s">
        <v>280</v>
      </c>
      <c r="G3" s="117" t="s">
        <v>279</v>
      </c>
      <c r="H3" s="117" t="s">
        <v>278</v>
      </c>
      <c r="I3" s="36"/>
    </row>
    <row r="4" spans="1:9" ht="30" customHeight="1">
      <c r="A4" s="36"/>
      <c r="B4" s="506"/>
      <c r="C4" s="236" t="s">
        <v>202</v>
      </c>
      <c r="D4" s="236" t="s">
        <v>277</v>
      </c>
      <c r="E4" s="236" t="s">
        <v>199</v>
      </c>
      <c r="F4" s="236" t="s">
        <v>195</v>
      </c>
      <c r="G4" s="236" t="s">
        <v>192</v>
      </c>
      <c r="H4" s="236" t="s">
        <v>189</v>
      </c>
      <c r="I4" s="36"/>
    </row>
    <row r="5" spans="1:9" ht="32.1" customHeight="1">
      <c r="A5" s="36"/>
      <c r="B5" s="202" t="s">
        <v>257</v>
      </c>
      <c r="C5" s="95"/>
      <c r="D5" s="95">
        <v>-18.829999999999998</v>
      </c>
      <c r="E5" s="95">
        <v>-17.91</v>
      </c>
      <c r="F5" s="95">
        <v>-15.27</v>
      </c>
      <c r="G5" s="95"/>
      <c r="H5" s="95"/>
      <c r="I5" s="36"/>
    </row>
    <row r="6" spans="1:9" ht="32.1" customHeight="1">
      <c r="A6" s="36"/>
      <c r="B6" s="202">
        <v>56</v>
      </c>
      <c r="C6" s="95">
        <v>13.69</v>
      </c>
      <c r="D6" s="95">
        <v>-16.559999999999999</v>
      </c>
      <c r="E6" s="95">
        <v>-14.72</v>
      </c>
      <c r="F6" s="95">
        <v>-13.63</v>
      </c>
      <c r="G6" s="95"/>
      <c r="H6" s="95"/>
      <c r="I6" s="36"/>
    </row>
    <row r="7" spans="1:9" ht="32.1" customHeight="1">
      <c r="A7" s="36"/>
      <c r="B7" s="202">
        <v>57</v>
      </c>
      <c r="C7" s="95">
        <v>13.84</v>
      </c>
      <c r="D7" s="95">
        <v>-15.55</v>
      </c>
      <c r="E7" s="95">
        <v>-13.74</v>
      </c>
      <c r="F7" s="95">
        <v>-12.97</v>
      </c>
      <c r="G7" s="95"/>
      <c r="H7" s="95"/>
      <c r="I7" s="36"/>
    </row>
    <row r="8" spans="1:9" ht="32.1" customHeight="1">
      <c r="A8" s="36"/>
      <c r="B8" s="202">
        <v>58</v>
      </c>
      <c r="C8" s="95">
        <v>13.85</v>
      </c>
      <c r="D8" s="95">
        <v>-13.17</v>
      </c>
      <c r="E8" s="95">
        <v>-11.21</v>
      </c>
      <c r="F8" s="95">
        <v>-10.81</v>
      </c>
      <c r="G8" s="95">
        <v>-0.4</v>
      </c>
      <c r="H8" s="95"/>
      <c r="I8" s="36"/>
    </row>
    <row r="9" spans="1:9" ht="32.1" customHeight="1">
      <c r="A9" s="36"/>
      <c r="B9" s="202">
        <v>59</v>
      </c>
      <c r="C9" s="95">
        <v>13.44</v>
      </c>
      <c r="D9" s="95">
        <v>-12.99</v>
      </c>
      <c r="E9" s="95">
        <v>-10.98</v>
      </c>
      <c r="F9" s="95">
        <v>-10.92</v>
      </c>
      <c r="G9" s="95">
        <v>-0.39</v>
      </c>
      <c r="H9" s="95"/>
      <c r="I9" s="36"/>
    </row>
    <row r="10" spans="1:9" ht="32.1" customHeight="1">
      <c r="A10" s="36"/>
      <c r="B10" s="202">
        <v>60</v>
      </c>
      <c r="C10" s="95">
        <v>13.63</v>
      </c>
      <c r="D10" s="95">
        <v>-12.74</v>
      </c>
      <c r="E10" s="95">
        <v>-10.52</v>
      </c>
      <c r="F10" s="95">
        <v>-10.62</v>
      </c>
      <c r="G10" s="95">
        <v>-0.48</v>
      </c>
      <c r="H10" s="95"/>
      <c r="I10" s="36"/>
    </row>
    <row r="11" spans="1:9" ht="32.1" customHeight="1">
      <c r="A11" s="36"/>
      <c r="B11" s="202">
        <v>61</v>
      </c>
      <c r="C11" s="95">
        <v>13.67</v>
      </c>
      <c r="D11" s="95">
        <v>-12.08</v>
      </c>
      <c r="E11" s="95">
        <v>-9.77</v>
      </c>
      <c r="F11" s="95">
        <v>-10.1</v>
      </c>
      <c r="G11" s="95">
        <v>0.05</v>
      </c>
      <c r="H11" s="95">
        <v>10.96</v>
      </c>
      <c r="I11" s="36"/>
    </row>
    <row r="12" spans="1:9" ht="32.1" customHeight="1">
      <c r="A12" s="36"/>
      <c r="B12" s="202">
        <v>62</v>
      </c>
      <c r="C12" s="95">
        <v>13.54</v>
      </c>
      <c r="D12" s="95">
        <v>-12.12</v>
      </c>
      <c r="E12" s="95">
        <v>-9.44</v>
      </c>
      <c r="F12" s="95">
        <v>-10.5</v>
      </c>
      <c r="G12" s="95">
        <v>0.26</v>
      </c>
      <c r="H12" s="95">
        <v>11.1</v>
      </c>
      <c r="I12" s="36"/>
    </row>
    <row r="13" spans="1:9" ht="32.1" customHeight="1">
      <c r="A13" s="36"/>
      <c r="B13" s="202">
        <v>63</v>
      </c>
      <c r="C13" s="95">
        <v>13.78</v>
      </c>
      <c r="D13" s="95">
        <v>-11.14</v>
      </c>
      <c r="E13" s="95">
        <v>-8.65</v>
      </c>
      <c r="F13" s="95">
        <v>-9.4</v>
      </c>
      <c r="G13" s="95">
        <v>0.93</v>
      </c>
      <c r="H13" s="95">
        <v>10.46</v>
      </c>
      <c r="I13" s="36"/>
    </row>
    <row r="14" spans="1:9" ht="32.1" customHeight="1">
      <c r="A14" s="36"/>
      <c r="B14" s="202" t="s">
        <v>276</v>
      </c>
      <c r="C14" s="95">
        <v>13.88</v>
      </c>
      <c r="D14" s="95">
        <v>-11.69</v>
      </c>
      <c r="E14" s="95">
        <v>-9.39</v>
      </c>
      <c r="F14" s="95">
        <v>-9.85</v>
      </c>
      <c r="G14" s="95">
        <v>1.28</v>
      </c>
      <c r="H14" s="95">
        <v>10.210000000000001</v>
      </c>
      <c r="I14" s="36"/>
    </row>
    <row r="15" spans="1:9" ht="32.1" customHeight="1">
      <c r="A15" s="36"/>
      <c r="B15" s="202">
        <v>2</v>
      </c>
      <c r="C15" s="95">
        <v>13.85</v>
      </c>
      <c r="D15" s="95">
        <v>-12.05</v>
      </c>
      <c r="E15" s="95">
        <v>-9.8000000000000007</v>
      </c>
      <c r="F15" s="95">
        <v>-10.039999999999999</v>
      </c>
      <c r="G15" s="95">
        <v>1.58</v>
      </c>
      <c r="H15" s="95">
        <v>10.49</v>
      </c>
      <c r="I15" s="36"/>
    </row>
    <row r="16" spans="1:9" ht="32.1" customHeight="1">
      <c r="A16" s="36"/>
      <c r="B16" s="202">
        <v>3</v>
      </c>
      <c r="C16" s="95">
        <v>14.01</v>
      </c>
      <c r="D16" s="95">
        <v>-12.19</v>
      </c>
      <c r="E16" s="95">
        <v>-10.08</v>
      </c>
      <c r="F16" s="95">
        <v>-10</v>
      </c>
      <c r="G16" s="95">
        <v>2.0099999999999998</v>
      </c>
      <c r="H16" s="95">
        <v>10.029999999999999</v>
      </c>
      <c r="I16" s="36"/>
    </row>
    <row r="17" spans="1:9" ht="32.1" customHeight="1">
      <c r="A17" s="36"/>
      <c r="B17" s="202">
        <v>4</v>
      </c>
      <c r="C17" s="95">
        <v>13.64</v>
      </c>
      <c r="D17" s="95">
        <v>-10.76</v>
      </c>
      <c r="E17" s="95">
        <v>-8.83</v>
      </c>
      <c r="F17" s="95">
        <v>-8.69</v>
      </c>
      <c r="G17" s="95">
        <v>2.72</v>
      </c>
      <c r="H17" s="517" t="s">
        <v>268</v>
      </c>
      <c r="I17" s="36"/>
    </row>
    <row r="18" spans="1:9" ht="32.1" customHeight="1">
      <c r="A18" s="36"/>
      <c r="B18" s="202">
        <v>5</v>
      </c>
      <c r="C18" s="95">
        <v>13.66</v>
      </c>
      <c r="D18" s="95">
        <v>-9.8800000000000008</v>
      </c>
      <c r="E18" s="95">
        <v>-9.1999999999999993</v>
      </c>
      <c r="F18" s="95">
        <v>-7.78</v>
      </c>
      <c r="G18" s="95">
        <v>2.57</v>
      </c>
      <c r="H18" s="520"/>
      <c r="I18" s="36"/>
    </row>
    <row r="19" spans="1:9" ht="32.1" customHeight="1">
      <c r="A19" s="36"/>
      <c r="B19" s="202">
        <v>6</v>
      </c>
      <c r="C19" s="95">
        <v>13.81</v>
      </c>
      <c r="D19" s="95">
        <v>-8.44</v>
      </c>
      <c r="E19" s="95">
        <v>-6.82</v>
      </c>
      <c r="F19" s="95">
        <v>-6.5</v>
      </c>
      <c r="G19" s="95">
        <v>3.59</v>
      </c>
      <c r="H19" s="520"/>
      <c r="I19" s="36"/>
    </row>
    <row r="20" spans="1:9" ht="32.1" customHeight="1">
      <c r="A20" s="36"/>
      <c r="B20" s="202">
        <v>7</v>
      </c>
      <c r="C20" s="95">
        <v>13.94</v>
      </c>
      <c r="D20" s="95">
        <v>-6.6</v>
      </c>
      <c r="E20" s="95">
        <v>-4.7699999999999996</v>
      </c>
      <c r="F20" s="95">
        <v>-5</v>
      </c>
      <c r="G20" s="95">
        <v>4.3899999999999997</v>
      </c>
      <c r="H20" s="520"/>
      <c r="I20" s="36"/>
    </row>
    <row r="21" spans="1:9" ht="32.1" customHeight="1">
      <c r="A21" s="36"/>
      <c r="B21" s="202">
        <v>8</v>
      </c>
      <c r="C21" s="95">
        <v>13.83</v>
      </c>
      <c r="D21" s="95">
        <v>-5.8</v>
      </c>
      <c r="E21" s="95">
        <v>-4.29</v>
      </c>
      <c r="F21" s="95">
        <v>-4.3099999999999996</v>
      </c>
      <c r="G21" s="95">
        <v>4.6900000000000004</v>
      </c>
      <c r="H21" s="520"/>
      <c r="I21" s="36"/>
    </row>
    <row r="22" spans="1:9" ht="32.1" customHeight="1">
      <c r="A22" s="36"/>
      <c r="B22" s="202">
        <v>9</v>
      </c>
      <c r="C22" s="95">
        <v>14.02</v>
      </c>
      <c r="D22" s="95">
        <v>-5.82</v>
      </c>
      <c r="E22" s="95">
        <v>-4.1500000000000004</v>
      </c>
      <c r="F22" s="95">
        <v>-4.24</v>
      </c>
      <c r="G22" s="95">
        <v>4.79</v>
      </c>
      <c r="H22" s="520"/>
      <c r="I22" s="36"/>
    </row>
    <row r="23" spans="1:9" ht="32.1" customHeight="1">
      <c r="A23" s="36"/>
      <c r="B23" s="202">
        <v>10</v>
      </c>
      <c r="C23" s="517" t="s">
        <v>255</v>
      </c>
      <c r="D23" s="95">
        <v>-5.18</v>
      </c>
      <c r="E23" s="95">
        <v>-3.07</v>
      </c>
      <c r="F23" s="95">
        <v>-3.59</v>
      </c>
      <c r="G23" s="95">
        <v>5.08</v>
      </c>
      <c r="H23" s="520"/>
      <c r="I23" s="36"/>
    </row>
    <row r="24" spans="1:9" ht="32.1" customHeight="1">
      <c r="A24" s="36"/>
      <c r="B24" s="202">
        <v>11</v>
      </c>
      <c r="C24" s="496"/>
      <c r="D24" s="95">
        <v>-5.33</v>
      </c>
      <c r="E24" s="95">
        <v>-3.18</v>
      </c>
      <c r="F24" s="95">
        <v>-3.94</v>
      </c>
      <c r="G24" s="95">
        <v>4.91</v>
      </c>
      <c r="H24" s="520"/>
      <c r="I24" s="36"/>
    </row>
    <row r="25" spans="1:9" ht="32.1" customHeight="1">
      <c r="A25" s="36"/>
      <c r="B25" s="202">
        <v>12</v>
      </c>
      <c r="C25" s="496"/>
      <c r="D25" s="95">
        <v>-5.14</v>
      </c>
      <c r="E25" s="95">
        <v>-3.05</v>
      </c>
      <c r="F25" s="95">
        <v>-3.81</v>
      </c>
      <c r="G25" s="95">
        <v>5.04</v>
      </c>
      <c r="H25" s="520"/>
      <c r="I25" s="36"/>
    </row>
    <row r="26" spans="1:9" ht="32.1" customHeight="1">
      <c r="A26" s="36"/>
      <c r="B26" s="202">
        <v>13</v>
      </c>
      <c r="C26" s="496"/>
      <c r="D26" s="95">
        <v>-4.71</v>
      </c>
      <c r="E26" s="95">
        <v>-2.2999999999999998</v>
      </c>
      <c r="F26" s="95">
        <v>-3.43</v>
      </c>
      <c r="G26" s="95">
        <v>5.38</v>
      </c>
      <c r="H26" s="520"/>
      <c r="I26" s="36"/>
    </row>
    <row r="27" spans="1:9" ht="32.1" customHeight="1">
      <c r="A27" s="36"/>
      <c r="B27" s="202">
        <v>14</v>
      </c>
      <c r="C27" s="496"/>
      <c r="D27" s="95">
        <v>-4.22</v>
      </c>
      <c r="E27" s="95">
        <v>-1.87</v>
      </c>
      <c r="F27" s="95">
        <v>-3.19</v>
      </c>
      <c r="G27" s="95">
        <v>5.76</v>
      </c>
      <c r="H27" s="520"/>
      <c r="I27" s="36"/>
    </row>
    <row r="28" spans="1:9" ht="32.1" customHeight="1">
      <c r="A28" s="36"/>
      <c r="B28" s="202">
        <v>15</v>
      </c>
      <c r="C28" s="496"/>
      <c r="D28" s="95">
        <v>-3.94</v>
      </c>
      <c r="E28" s="95">
        <v>-1.71</v>
      </c>
      <c r="F28" s="95">
        <v>-2.71</v>
      </c>
      <c r="G28" s="95">
        <v>6.09</v>
      </c>
      <c r="H28" s="520"/>
      <c r="I28" s="36"/>
    </row>
    <row r="29" spans="1:9" ht="32.1" customHeight="1">
      <c r="A29" s="36"/>
      <c r="B29" s="202">
        <v>16</v>
      </c>
      <c r="C29" s="496"/>
      <c r="D29" s="95">
        <v>-3.64</v>
      </c>
      <c r="E29" s="95">
        <v>-1.88</v>
      </c>
      <c r="F29" s="95">
        <v>-2.56</v>
      </c>
      <c r="G29" s="95">
        <v>5.58</v>
      </c>
      <c r="H29" s="520"/>
      <c r="I29" s="36"/>
    </row>
    <row r="30" spans="1:9" ht="32.1" customHeight="1">
      <c r="A30" s="36"/>
      <c r="B30" s="202">
        <v>17</v>
      </c>
      <c r="C30" s="496"/>
      <c r="D30" s="95">
        <v>-3.85</v>
      </c>
      <c r="E30" s="95">
        <v>-1.74</v>
      </c>
      <c r="F30" s="95">
        <v>-2.34</v>
      </c>
      <c r="G30" s="95">
        <v>6.3</v>
      </c>
      <c r="H30" s="520"/>
      <c r="I30" s="36"/>
    </row>
    <row r="31" spans="1:9" ht="32.1" customHeight="1">
      <c r="A31" s="36"/>
      <c r="B31" s="202">
        <v>18</v>
      </c>
      <c r="C31" s="496"/>
      <c r="D31" s="95">
        <v>-3.91</v>
      </c>
      <c r="E31" s="95">
        <v>-1.84</v>
      </c>
      <c r="F31" s="95">
        <v>-2.58</v>
      </c>
      <c r="G31" s="95">
        <v>6.46</v>
      </c>
      <c r="H31" s="520"/>
      <c r="I31" s="36"/>
    </row>
    <row r="32" spans="1:9" ht="32.1" customHeight="1">
      <c r="A32" s="36"/>
      <c r="B32" s="202">
        <v>19</v>
      </c>
      <c r="C32" s="496"/>
      <c r="D32" s="95">
        <v>-4.28</v>
      </c>
      <c r="E32" s="95">
        <v>-2.0699999999999998</v>
      </c>
      <c r="F32" s="95">
        <v>-2.81</v>
      </c>
      <c r="G32" s="95">
        <v>6.34</v>
      </c>
      <c r="H32" s="520"/>
      <c r="I32" s="36"/>
    </row>
    <row r="33" spans="1:9" ht="32.1" customHeight="1">
      <c r="A33" s="36"/>
      <c r="B33" s="202">
        <v>20</v>
      </c>
      <c r="C33" s="496"/>
      <c r="D33" s="95">
        <v>-4.1900000000000004</v>
      </c>
      <c r="E33" s="95">
        <v>-2.2999999999999998</v>
      </c>
      <c r="F33" s="95">
        <v>-2.84</v>
      </c>
      <c r="G33" s="95">
        <v>6.39</v>
      </c>
      <c r="H33" s="520"/>
      <c r="I33" s="36"/>
    </row>
    <row r="34" spans="1:9" ht="32.1" customHeight="1">
      <c r="A34" s="36"/>
      <c r="B34" s="202">
        <v>21</v>
      </c>
      <c r="C34" s="496"/>
      <c r="D34" s="95">
        <v>-3.36</v>
      </c>
      <c r="E34" s="95">
        <v>-1.76</v>
      </c>
      <c r="F34" s="95">
        <v>-1.84</v>
      </c>
      <c r="G34" s="95">
        <v>6.42</v>
      </c>
      <c r="H34" s="520"/>
      <c r="I34" s="36"/>
    </row>
    <row r="35" spans="1:9" ht="32.1" customHeight="1">
      <c r="A35" s="36"/>
      <c r="B35" s="202">
        <v>22</v>
      </c>
      <c r="C35" s="496"/>
      <c r="D35" s="95">
        <v>-3.6</v>
      </c>
      <c r="E35" s="95">
        <v>-1.76</v>
      </c>
      <c r="F35" s="95">
        <v>-1.66</v>
      </c>
      <c r="G35" s="95">
        <v>6.37</v>
      </c>
      <c r="H35" s="520"/>
      <c r="I35" s="36"/>
    </row>
    <row r="36" spans="1:9" ht="32.1" customHeight="1">
      <c r="A36" s="36"/>
      <c r="B36" s="202">
        <v>23</v>
      </c>
      <c r="C36" s="314" t="s">
        <v>268</v>
      </c>
      <c r="D36" s="95">
        <v>-1.29</v>
      </c>
      <c r="E36" s="95">
        <v>0.45</v>
      </c>
      <c r="F36" s="95">
        <v>0.25</v>
      </c>
      <c r="G36" s="95">
        <v>7.19</v>
      </c>
      <c r="H36" s="520"/>
      <c r="I36" s="36"/>
    </row>
    <row r="37" spans="1:9" ht="32.1" customHeight="1">
      <c r="A37" s="36"/>
      <c r="B37" s="202">
        <v>24</v>
      </c>
      <c r="C37" s="507"/>
      <c r="D37" s="95">
        <v>-0.64</v>
      </c>
      <c r="E37" s="95">
        <v>0.81</v>
      </c>
      <c r="F37" s="95">
        <v>1.01</v>
      </c>
      <c r="G37" s="95">
        <v>7.23</v>
      </c>
      <c r="H37" s="520"/>
      <c r="I37" s="36"/>
    </row>
    <row r="38" spans="1:9" ht="32.1" customHeight="1">
      <c r="A38" s="36"/>
      <c r="B38" s="202">
        <v>25</v>
      </c>
      <c r="C38" s="507"/>
      <c r="D38" s="95">
        <v>-0.55000000000000004</v>
      </c>
      <c r="E38" s="95">
        <v>0.98</v>
      </c>
      <c r="F38" s="95">
        <v>0.89</v>
      </c>
      <c r="G38" s="95">
        <v>7.17</v>
      </c>
      <c r="H38" s="520"/>
      <c r="I38" s="36"/>
    </row>
    <row r="39" spans="1:9" ht="32.1" customHeight="1">
      <c r="A39" s="36"/>
      <c r="B39" s="202">
        <v>26</v>
      </c>
      <c r="C39" s="507"/>
      <c r="D39" s="95">
        <v>-0.69</v>
      </c>
      <c r="E39" s="95">
        <v>0.89</v>
      </c>
      <c r="F39" s="95">
        <v>0.72</v>
      </c>
      <c r="G39" s="95">
        <v>7.15</v>
      </c>
      <c r="H39" s="520"/>
      <c r="I39" s="36"/>
    </row>
    <row r="40" spans="1:9" ht="32.1" customHeight="1">
      <c r="A40" s="36"/>
      <c r="B40" s="202">
        <v>27</v>
      </c>
      <c r="C40" s="507"/>
      <c r="D40" s="95">
        <v>-0.35</v>
      </c>
      <c r="E40" s="95">
        <v>1.17</v>
      </c>
      <c r="F40" s="95">
        <v>1.06</v>
      </c>
      <c r="G40" s="95">
        <v>7.14</v>
      </c>
      <c r="H40" s="520"/>
      <c r="I40" s="36"/>
    </row>
    <row r="41" spans="1:9" ht="32.1" customHeight="1">
      <c r="A41" s="36"/>
      <c r="B41" s="202">
        <v>28</v>
      </c>
      <c r="C41" s="507"/>
      <c r="D41" s="95">
        <v>-0.5</v>
      </c>
      <c r="E41" s="95">
        <v>1.05</v>
      </c>
      <c r="F41" s="95">
        <v>0.88</v>
      </c>
      <c r="G41" s="95">
        <v>7.16</v>
      </c>
      <c r="H41" s="520"/>
      <c r="I41" s="36"/>
    </row>
    <row r="42" spans="1:9" ht="32.1" customHeight="1">
      <c r="A42" s="36"/>
      <c r="B42" s="202">
        <v>29</v>
      </c>
      <c r="C42" s="507"/>
      <c r="D42" s="95">
        <v>-0.6</v>
      </c>
      <c r="E42" s="95">
        <v>0.04</v>
      </c>
      <c r="F42" s="95">
        <v>0.67</v>
      </c>
      <c r="G42" s="95">
        <v>7.08</v>
      </c>
      <c r="H42" s="520"/>
      <c r="I42" s="36"/>
    </row>
    <row r="43" spans="1:9" ht="31.95" customHeight="1">
      <c r="A43" s="36"/>
      <c r="B43" s="202">
        <v>30</v>
      </c>
      <c r="C43" s="507"/>
      <c r="D43" s="95">
        <v>-0.83</v>
      </c>
      <c r="E43" s="95">
        <v>-0.03</v>
      </c>
      <c r="F43" s="95">
        <v>0.48</v>
      </c>
      <c r="G43" s="95">
        <v>7.17</v>
      </c>
      <c r="H43" s="520"/>
      <c r="I43" s="36"/>
    </row>
    <row r="44" spans="1:9" ht="31.95" customHeight="1">
      <c r="A44" s="36"/>
      <c r="B44" s="202" t="s">
        <v>506</v>
      </c>
      <c r="C44" s="507"/>
      <c r="D44" s="95">
        <v>-0.5</v>
      </c>
      <c r="E44" s="95">
        <v>0.41</v>
      </c>
      <c r="F44" s="95">
        <v>0.66</v>
      </c>
      <c r="G44" s="95">
        <v>7.09</v>
      </c>
      <c r="H44" s="520"/>
      <c r="I44" s="36"/>
    </row>
    <row r="45" spans="1:9" ht="31.95" customHeight="1">
      <c r="A45" s="36"/>
      <c r="B45" s="202" t="s">
        <v>529</v>
      </c>
      <c r="C45" s="507"/>
      <c r="D45" s="135">
        <v>0.5</v>
      </c>
      <c r="E45" s="135">
        <v>1.27</v>
      </c>
      <c r="F45" s="135">
        <v>1.45</v>
      </c>
      <c r="G45" s="135">
        <v>7.23</v>
      </c>
      <c r="H45" s="520"/>
      <c r="I45" s="36"/>
    </row>
    <row r="46" spans="1:9" ht="31.95" customHeight="1">
      <c r="A46" s="36"/>
      <c r="B46" s="202" t="s">
        <v>563</v>
      </c>
      <c r="C46" s="507"/>
      <c r="D46" s="135">
        <v>0.81</v>
      </c>
      <c r="E46" s="135">
        <v>1.54</v>
      </c>
      <c r="F46" s="135">
        <v>1.8</v>
      </c>
      <c r="G46" s="135">
        <v>7.21</v>
      </c>
      <c r="H46" s="520"/>
      <c r="I46" s="36"/>
    </row>
    <row r="47" spans="1:9" ht="31.95" customHeight="1">
      <c r="A47" s="36"/>
      <c r="B47" s="202" t="s">
        <v>572</v>
      </c>
      <c r="C47" s="507"/>
      <c r="D47" s="135">
        <v>1.04</v>
      </c>
      <c r="E47" s="135">
        <v>1.66</v>
      </c>
      <c r="F47" s="135">
        <v>1.87</v>
      </c>
      <c r="G47" s="135">
        <v>7.33</v>
      </c>
      <c r="H47" s="520"/>
      <c r="I47" s="36"/>
    </row>
    <row r="48" spans="1:9" ht="31.95" customHeight="1">
      <c r="A48" s="36"/>
      <c r="B48" s="258" t="s">
        <v>623</v>
      </c>
      <c r="C48" s="259"/>
      <c r="D48" s="135">
        <v>0.58316666666666594</v>
      </c>
      <c r="E48" s="135">
        <v>1.3407</v>
      </c>
      <c r="F48" s="135">
        <v>1.3846333333333301</v>
      </c>
      <c r="G48" s="135">
        <v>7.0849333333333302</v>
      </c>
      <c r="H48" s="261"/>
      <c r="I48" s="36"/>
    </row>
    <row r="49" spans="1:9" ht="31.95" customHeight="1">
      <c r="A49" s="36"/>
      <c r="B49" s="202" t="s">
        <v>644</v>
      </c>
      <c r="C49" s="201"/>
      <c r="D49" s="135">
        <v>0.96</v>
      </c>
      <c r="E49" s="135">
        <v>1.75</v>
      </c>
      <c r="F49" s="135">
        <v>1.84</v>
      </c>
      <c r="G49" s="135">
        <v>7.27</v>
      </c>
      <c r="H49" s="118"/>
      <c r="I49" s="36"/>
    </row>
    <row r="50" spans="1:9" s="27" customFormat="1" ht="31.8" customHeight="1">
      <c r="A50" s="237"/>
      <c r="B50" s="126" t="s">
        <v>251</v>
      </c>
      <c r="C50" s="238"/>
      <c r="D50" s="238"/>
      <c r="E50" s="238"/>
      <c r="F50" s="238"/>
      <c r="G50" s="238"/>
      <c r="H50" s="238"/>
      <c r="I50" s="237"/>
    </row>
    <row r="51" spans="1:9" ht="32.1" customHeight="1">
      <c r="A51" s="36"/>
      <c r="B51" s="239" t="s">
        <v>316</v>
      </c>
      <c r="C51" s="93"/>
      <c r="D51" s="121"/>
      <c r="E51" s="93"/>
      <c r="F51" s="93"/>
      <c r="G51" s="93"/>
      <c r="H51" s="93"/>
      <c r="I51" s="36"/>
    </row>
    <row r="52" spans="1:9" ht="54.6" customHeight="1">
      <c r="A52" s="36"/>
      <c r="B52" s="518" t="s">
        <v>505</v>
      </c>
      <c r="C52" s="519"/>
      <c r="D52" s="519"/>
      <c r="E52" s="519"/>
      <c r="F52" s="519"/>
      <c r="G52" s="519"/>
      <c r="H52" s="519"/>
      <c r="I52" s="36"/>
    </row>
    <row r="53" spans="1:9" ht="8.25" customHeight="1">
      <c r="A53" s="87"/>
      <c r="B53" s="88"/>
      <c r="C53" s="89"/>
      <c r="D53" s="89"/>
      <c r="E53" s="89"/>
      <c r="F53" s="89"/>
      <c r="G53" s="89"/>
      <c r="H53" s="89"/>
      <c r="I53" s="87"/>
    </row>
  </sheetData>
  <mergeCells count="5">
    <mergeCell ref="B3:B4"/>
    <mergeCell ref="C23:C35"/>
    <mergeCell ref="B52:H52"/>
    <mergeCell ref="C36:C47"/>
    <mergeCell ref="H17:H47"/>
  </mergeCells>
  <phoneticPr fontId="1"/>
  <printOptions horizontalCentered="1"/>
  <pageMargins left="1.1023622047244095" right="0.70866141732283472" top="1.1417322834645669" bottom="0.74803149606299213" header="0.31496062992125984" footer="0.31496062992125984"/>
  <pageSetup paperSize="8" scale="5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48"/>
  <sheetViews>
    <sheetView showGridLines="0" topLeftCell="A22" zoomScale="80" zoomScaleNormal="80" workbookViewId="0">
      <selection activeCell="L17" sqref="L17"/>
    </sheetView>
  </sheetViews>
  <sheetFormatPr defaultColWidth="9" defaultRowHeight="14.4"/>
  <cols>
    <col min="1" max="1" width="2" style="10" customWidth="1"/>
    <col min="2" max="2" width="16.59765625" style="10" customWidth="1"/>
    <col min="3" max="7" width="24.59765625" style="10" customWidth="1"/>
    <col min="8" max="8" width="1.59765625" style="10" customWidth="1"/>
    <col min="9" max="16384" width="9" style="10"/>
  </cols>
  <sheetData>
    <row r="1" spans="1:8">
      <c r="A1" s="36"/>
      <c r="B1" s="36"/>
      <c r="C1" s="36"/>
      <c r="D1" s="36"/>
      <c r="E1" s="36"/>
      <c r="F1" s="36"/>
      <c r="G1" s="36"/>
      <c r="H1" s="36"/>
    </row>
    <row r="2" spans="1:8" ht="30" customHeight="1">
      <c r="A2" s="36"/>
      <c r="B2" s="80" t="s">
        <v>617</v>
      </c>
      <c r="C2" s="80"/>
      <c r="D2" s="36"/>
      <c r="E2" s="80"/>
      <c r="F2" s="80"/>
      <c r="G2" s="80"/>
      <c r="H2" s="36"/>
    </row>
    <row r="3" spans="1:8" ht="30" customHeight="1">
      <c r="A3" s="36"/>
      <c r="B3" s="80" t="s">
        <v>303</v>
      </c>
      <c r="C3" s="80"/>
      <c r="D3" s="80"/>
      <c r="E3" s="80"/>
      <c r="F3" s="80"/>
      <c r="G3" s="41" t="s">
        <v>292</v>
      </c>
      <c r="H3" s="36"/>
    </row>
    <row r="4" spans="1:8" ht="30" customHeight="1">
      <c r="A4" s="36"/>
      <c r="B4" s="199" t="s">
        <v>62</v>
      </c>
      <c r="C4" s="199" t="s">
        <v>291</v>
      </c>
      <c r="D4" s="199" t="s">
        <v>290</v>
      </c>
      <c r="E4" s="199" t="s">
        <v>289</v>
      </c>
      <c r="F4" s="199" t="s">
        <v>288</v>
      </c>
      <c r="G4" s="199" t="s">
        <v>287</v>
      </c>
      <c r="H4" s="36"/>
    </row>
    <row r="5" spans="1:8" ht="30" customHeight="1">
      <c r="A5" s="36"/>
      <c r="B5" s="45" t="s">
        <v>667</v>
      </c>
      <c r="C5" s="33">
        <v>1631</v>
      </c>
      <c r="D5" s="33">
        <v>1719</v>
      </c>
      <c r="E5" s="33">
        <v>1638</v>
      </c>
      <c r="F5" s="33">
        <v>1611</v>
      </c>
      <c r="G5" s="33">
        <v>1585</v>
      </c>
      <c r="H5" s="36"/>
    </row>
    <row r="6" spans="1:8" ht="30" customHeight="1">
      <c r="A6" s="36"/>
      <c r="B6" s="45" t="s">
        <v>302</v>
      </c>
      <c r="C6" s="33">
        <v>1938</v>
      </c>
      <c r="D6" s="33">
        <v>2164</v>
      </c>
      <c r="E6" s="33">
        <v>2133</v>
      </c>
      <c r="F6" s="33">
        <v>1814</v>
      </c>
      <c r="G6" s="33">
        <v>2053</v>
      </c>
      <c r="H6" s="36"/>
    </row>
    <row r="7" spans="1:8" ht="30" customHeight="1">
      <c r="A7" s="36"/>
      <c r="B7" s="45" t="s">
        <v>301</v>
      </c>
      <c r="C7" s="33">
        <v>1921</v>
      </c>
      <c r="D7" s="33">
        <v>1985</v>
      </c>
      <c r="E7" s="33">
        <v>1932</v>
      </c>
      <c r="F7" s="33">
        <v>1734</v>
      </c>
      <c r="G7" s="33">
        <v>1921</v>
      </c>
      <c r="H7" s="36"/>
    </row>
    <row r="8" spans="1:8" ht="30" customHeight="1">
      <c r="A8" s="36"/>
      <c r="B8" s="45" t="s">
        <v>300</v>
      </c>
      <c r="C8" s="33">
        <v>1473</v>
      </c>
      <c r="D8" s="33">
        <v>1559</v>
      </c>
      <c r="E8" s="33">
        <v>1411</v>
      </c>
      <c r="F8" s="33">
        <v>1245</v>
      </c>
      <c r="G8" s="33">
        <v>1330</v>
      </c>
      <c r="H8" s="36"/>
    </row>
    <row r="9" spans="1:8" ht="30" customHeight="1">
      <c r="A9" s="36"/>
      <c r="B9" s="45" t="s">
        <v>299</v>
      </c>
      <c r="C9" s="33">
        <v>1629</v>
      </c>
      <c r="D9" s="33">
        <v>1848</v>
      </c>
      <c r="E9" s="33">
        <v>1856</v>
      </c>
      <c r="F9" s="33">
        <v>1574</v>
      </c>
      <c r="G9" s="33">
        <v>1624</v>
      </c>
      <c r="H9" s="36"/>
    </row>
    <row r="10" spans="1:8" ht="30" customHeight="1">
      <c r="A10" s="36"/>
      <c r="B10" s="45" t="s">
        <v>298</v>
      </c>
      <c r="C10" s="33">
        <v>1381</v>
      </c>
      <c r="D10" s="33">
        <v>1535</v>
      </c>
      <c r="E10" s="33">
        <v>1465</v>
      </c>
      <c r="F10" s="33">
        <v>1299</v>
      </c>
      <c r="G10" s="33">
        <v>1543</v>
      </c>
      <c r="H10" s="36"/>
    </row>
    <row r="11" spans="1:8" ht="30" customHeight="1">
      <c r="A11" s="36"/>
      <c r="B11" s="45" t="s">
        <v>297</v>
      </c>
      <c r="C11" s="33">
        <v>1864</v>
      </c>
      <c r="D11" s="33">
        <v>2195</v>
      </c>
      <c r="E11" s="33">
        <v>1919</v>
      </c>
      <c r="F11" s="33">
        <v>1773</v>
      </c>
      <c r="G11" s="33">
        <v>1831</v>
      </c>
      <c r="H11" s="36"/>
    </row>
    <row r="12" spans="1:8" ht="30" customHeight="1">
      <c r="A12" s="36"/>
      <c r="B12" s="45" t="s">
        <v>296</v>
      </c>
      <c r="C12" s="33">
        <v>1819</v>
      </c>
      <c r="D12" s="33">
        <v>1822</v>
      </c>
      <c r="E12" s="33">
        <v>1894</v>
      </c>
      <c r="F12" s="33">
        <v>1431</v>
      </c>
      <c r="G12" s="33">
        <v>1702</v>
      </c>
      <c r="H12" s="36"/>
    </row>
    <row r="13" spans="1:8" ht="30" customHeight="1">
      <c r="A13" s="36"/>
      <c r="B13" s="45" t="s">
        <v>295</v>
      </c>
      <c r="C13" s="33">
        <v>1516</v>
      </c>
      <c r="D13" s="33">
        <v>2067</v>
      </c>
      <c r="E13" s="33">
        <v>1856</v>
      </c>
      <c r="F13" s="33">
        <v>1716</v>
      </c>
      <c r="G13" s="33">
        <v>1873</v>
      </c>
      <c r="H13" s="36"/>
    </row>
    <row r="14" spans="1:8" ht="30" customHeight="1">
      <c r="A14" s="36"/>
      <c r="B14" s="45" t="s">
        <v>294</v>
      </c>
      <c r="C14" s="33">
        <v>1375</v>
      </c>
      <c r="D14" s="33">
        <v>1660</v>
      </c>
      <c r="E14" s="33">
        <v>1557</v>
      </c>
      <c r="F14" s="33">
        <v>1338</v>
      </c>
      <c r="G14" s="33">
        <v>1385</v>
      </c>
      <c r="H14" s="36"/>
    </row>
    <row r="15" spans="1:8" ht="30" customHeight="1">
      <c r="A15" s="36"/>
      <c r="B15" s="45" t="s">
        <v>293</v>
      </c>
      <c r="C15" s="100">
        <v>1724</v>
      </c>
      <c r="D15" s="100">
        <v>1961</v>
      </c>
      <c r="E15" s="100">
        <v>1997.5</v>
      </c>
      <c r="F15" s="100">
        <v>1705.5</v>
      </c>
      <c r="G15" s="100">
        <v>1667.5</v>
      </c>
      <c r="H15" s="36"/>
    </row>
    <row r="16" spans="1:8" ht="30" customHeight="1">
      <c r="A16" s="36"/>
      <c r="B16" s="45" t="s">
        <v>309</v>
      </c>
      <c r="C16" s="100">
        <v>1552.5</v>
      </c>
      <c r="D16" s="100">
        <v>1865</v>
      </c>
      <c r="E16" s="100">
        <v>1516.5</v>
      </c>
      <c r="F16" s="100">
        <v>1460.5</v>
      </c>
      <c r="G16" s="100">
        <v>1353</v>
      </c>
      <c r="H16" s="36"/>
    </row>
    <row r="17" spans="1:8" ht="30" customHeight="1">
      <c r="A17" s="36"/>
      <c r="B17" s="45" t="s">
        <v>406</v>
      </c>
      <c r="C17" s="100">
        <v>1847.5</v>
      </c>
      <c r="D17" s="100">
        <v>2024.5</v>
      </c>
      <c r="E17" s="100">
        <v>1860</v>
      </c>
      <c r="F17" s="100">
        <v>1550.5</v>
      </c>
      <c r="G17" s="100">
        <v>1521</v>
      </c>
      <c r="H17" s="36"/>
    </row>
    <row r="18" spans="1:8" ht="30" customHeight="1">
      <c r="A18" s="36"/>
      <c r="B18" s="45" t="s">
        <v>417</v>
      </c>
      <c r="C18" s="100">
        <v>1771.5</v>
      </c>
      <c r="D18" s="100">
        <v>1802</v>
      </c>
      <c r="E18" s="100">
        <v>1836</v>
      </c>
      <c r="F18" s="100">
        <v>1684.5</v>
      </c>
      <c r="G18" s="100">
        <v>1465</v>
      </c>
      <c r="H18" s="36"/>
    </row>
    <row r="19" spans="1:8" ht="30" customHeight="1">
      <c r="A19" s="36"/>
      <c r="B19" s="45" t="s">
        <v>420</v>
      </c>
      <c r="C19" s="100">
        <v>1793.5</v>
      </c>
      <c r="D19" s="100">
        <v>1826</v>
      </c>
      <c r="E19" s="100">
        <v>1969.5</v>
      </c>
      <c r="F19" s="100">
        <v>1514.5</v>
      </c>
      <c r="G19" s="100">
        <v>1425.5</v>
      </c>
      <c r="H19" s="36"/>
    </row>
    <row r="20" spans="1:8" ht="30" customHeight="1">
      <c r="A20" s="36"/>
      <c r="B20" s="45" t="s">
        <v>447</v>
      </c>
      <c r="C20" s="100">
        <v>1576.5</v>
      </c>
      <c r="D20" s="100">
        <v>1568</v>
      </c>
      <c r="E20" s="100">
        <v>1628.5</v>
      </c>
      <c r="F20" s="100">
        <v>1270</v>
      </c>
      <c r="G20" s="100">
        <v>1360.5</v>
      </c>
      <c r="H20" s="36"/>
    </row>
    <row r="21" spans="1:8" ht="30" customHeight="1">
      <c r="A21" s="36"/>
      <c r="B21" s="45" t="s">
        <v>526</v>
      </c>
      <c r="C21" s="100">
        <v>1501</v>
      </c>
      <c r="D21" s="100">
        <v>1820.5</v>
      </c>
      <c r="E21" s="100">
        <v>1573.5</v>
      </c>
      <c r="F21" s="100">
        <v>1341.5</v>
      </c>
      <c r="G21" s="100">
        <v>1398</v>
      </c>
      <c r="H21" s="36"/>
    </row>
    <row r="22" spans="1:8" ht="30" customHeight="1">
      <c r="A22" s="36"/>
      <c r="B22" s="45" t="s">
        <v>524</v>
      </c>
      <c r="C22" s="116" t="s">
        <v>527</v>
      </c>
      <c r="D22" s="100">
        <v>1864</v>
      </c>
      <c r="E22" s="100">
        <v>1937</v>
      </c>
      <c r="F22" s="100">
        <v>1511.5</v>
      </c>
      <c r="G22" s="100">
        <v>1729</v>
      </c>
      <c r="H22" s="36"/>
    </row>
    <row r="23" spans="1:8" ht="30" customHeight="1">
      <c r="A23" s="36"/>
      <c r="B23" s="45" t="s">
        <v>534</v>
      </c>
      <c r="C23" s="116">
        <v>1652</v>
      </c>
      <c r="D23" s="100">
        <v>1583.5</v>
      </c>
      <c r="E23" s="100">
        <v>1687.5</v>
      </c>
      <c r="F23" s="100">
        <v>1321.5</v>
      </c>
      <c r="G23" s="100">
        <v>1388</v>
      </c>
      <c r="H23" s="36"/>
    </row>
    <row r="24" spans="1:8" ht="31.2" customHeight="1">
      <c r="A24" s="36"/>
      <c r="B24" s="45" t="s">
        <v>564</v>
      </c>
      <c r="C24" s="116">
        <v>1978.5</v>
      </c>
      <c r="D24" s="100">
        <v>2104.5</v>
      </c>
      <c r="E24" s="100">
        <v>2056.5</v>
      </c>
      <c r="F24" s="100">
        <v>1720</v>
      </c>
      <c r="G24" s="100">
        <v>1946.5</v>
      </c>
      <c r="H24" s="36"/>
    </row>
    <row r="25" spans="1:8" ht="31.2" customHeight="1">
      <c r="A25" s="36"/>
      <c r="B25" s="45" t="s">
        <v>573</v>
      </c>
      <c r="C25" s="116">
        <v>1597.5</v>
      </c>
      <c r="D25" s="100">
        <v>1568.5</v>
      </c>
      <c r="E25" s="100">
        <v>1657.5</v>
      </c>
      <c r="F25" s="100">
        <v>1462</v>
      </c>
      <c r="G25" s="100">
        <v>1422</v>
      </c>
      <c r="H25" s="36"/>
    </row>
    <row r="26" spans="1:8" ht="31.2" customHeight="1">
      <c r="A26" s="36"/>
      <c r="B26" s="45" t="s">
        <v>616</v>
      </c>
      <c r="C26" s="116">
        <v>1351.5</v>
      </c>
      <c r="D26" s="100">
        <v>1480</v>
      </c>
      <c r="E26" s="100">
        <v>1377</v>
      </c>
      <c r="F26" s="100">
        <v>1316.5</v>
      </c>
      <c r="G26" s="100">
        <v>1282.5</v>
      </c>
      <c r="H26" s="36"/>
    </row>
    <row r="27" spans="1:8" ht="31.2" customHeight="1">
      <c r="A27" s="36"/>
      <c r="B27" s="45" t="s">
        <v>645</v>
      </c>
      <c r="C27" s="116">
        <f>C45</f>
        <v>1616</v>
      </c>
      <c r="D27" s="100">
        <f t="shared" ref="D27:G27" si="0">D45</f>
        <v>2192.5</v>
      </c>
      <c r="E27" s="100">
        <f t="shared" si="0"/>
        <v>1819</v>
      </c>
      <c r="F27" s="100">
        <f t="shared" si="0"/>
        <v>1902.5</v>
      </c>
      <c r="G27" s="100">
        <f t="shared" si="0"/>
        <v>1753</v>
      </c>
      <c r="H27" s="36"/>
    </row>
    <row r="28" spans="1:8" ht="30" customHeight="1">
      <c r="A28" s="36"/>
      <c r="B28" s="80" t="s">
        <v>286</v>
      </c>
      <c r="C28" s="80"/>
      <c r="D28" s="80"/>
      <c r="E28" s="80"/>
      <c r="F28" s="80"/>
      <c r="G28" s="80"/>
      <c r="H28" s="36"/>
    </row>
    <row r="29" spans="1:8" ht="30" customHeight="1">
      <c r="A29" s="36"/>
      <c r="B29" s="80" t="s">
        <v>528</v>
      </c>
      <c r="C29" s="80"/>
      <c r="D29" s="80"/>
      <c r="E29" s="80"/>
      <c r="F29" s="80"/>
      <c r="G29" s="80"/>
      <c r="H29" s="36"/>
    </row>
    <row r="30" spans="1:8" ht="30" customHeight="1">
      <c r="A30" s="36"/>
      <c r="B30" s="80"/>
      <c r="C30" s="80"/>
      <c r="D30" s="80"/>
      <c r="E30" s="80"/>
      <c r="F30" s="80"/>
      <c r="G30" s="80"/>
      <c r="H30" s="36"/>
    </row>
    <row r="31" spans="1:8" ht="30" customHeight="1">
      <c r="A31" s="36"/>
      <c r="B31" s="80" t="s">
        <v>648</v>
      </c>
      <c r="C31" s="80"/>
      <c r="D31" s="80"/>
      <c r="E31" s="80"/>
      <c r="F31" s="80"/>
      <c r="G31" s="41" t="s">
        <v>292</v>
      </c>
      <c r="H31" s="36"/>
    </row>
    <row r="32" spans="1:8" ht="30" customHeight="1">
      <c r="A32" s="36"/>
      <c r="B32" s="199" t="s">
        <v>62</v>
      </c>
      <c r="C32" s="199" t="s">
        <v>291</v>
      </c>
      <c r="D32" s="199" t="s">
        <v>290</v>
      </c>
      <c r="E32" s="199" t="s">
        <v>289</v>
      </c>
      <c r="F32" s="199" t="s">
        <v>288</v>
      </c>
      <c r="G32" s="199" t="s">
        <v>287</v>
      </c>
      <c r="H32" s="36"/>
    </row>
    <row r="33" spans="1:8" ht="30" customHeight="1">
      <c r="A33" s="36"/>
      <c r="B33" s="45" t="s">
        <v>45</v>
      </c>
      <c r="C33" s="100">
        <v>37</v>
      </c>
      <c r="D33" s="100">
        <v>44.5</v>
      </c>
      <c r="E33" s="100">
        <v>32.5</v>
      </c>
      <c r="F33" s="100">
        <v>38.5</v>
      </c>
      <c r="G33" s="100">
        <v>33.5</v>
      </c>
      <c r="H33" s="36"/>
    </row>
    <row r="34" spans="1:8" ht="30" customHeight="1">
      <c r="A34" s="36"/>
      <c r="B34" s="45" t="s">
        <v>44</v>
      </c>
      <c r="C34" s="100">
        <v>71</v>
      </c>
      <c r="D34" s="100">
        <v>92.5</v>
      </c>
      <c r="E34" s="100">
        <v>83.5</v>
      </c>
      <c r="F34" s="100">
        <v>89.5</v>
      </c>
      <c r="G34" s="100">
        <v>95.5</v>
      </c>
      <c r="H34" s="36"/>
    </row>
    <row r="35" spans="1:8" ht="30" customHeight="1">
      <c r="A35" s="36"/>
      <c r="B35" s="45" t="s">
        <v>43</v>
      </c>
      <c r="C35" s="100">
        <v>177</v>
      </c>
      <c r="D35" s="100">
        <v>219.5</v>
      </c>
      <c r="E35" s="100">
        <v>223</v>
      </c>
      <c r="F35" s="100">
        <v>201</v>
      </c>
      <c r="G35" s="100">
        <v>187</v>
      </c>
      <c r="H35" s="36"/>
    </row>
    <row r="36" spans="1:8" ht="30" customHeight="1">
      <c r="A36" s="36"/>
      <c r="B36" s="45" t="s">
        <v>42</v>
      </c>
      <c r="C36" s="100">
        <v>108.5</v>
      </c>
      <c r="D36" s="100">
        <v>144.5</v>
      </c>
      <c r="E36" s="100">
        <v>128.5</v>
      </c>
      <c r="F36" s="100">
        <v>111</v>
      </c>
      <c r="G36" s="100">
        <v>126.5</v>
      </c>
      <c r="H36" s="36"/>
    </row>
    <row r="37" spans="1:8" ht="30" customHeight="1">
      <c r="A37" s="36"/>
      <c r="B37" s="45" t="s">
        <v>41</v>
      </c>
      <c r="C37" s="100">
        <v>201</v>
      </c>
      <c r="D37" s="100">
        <v>212.5</v>
      </c>
      <c r="E37" s="100">
        <v>212.5</v>
      </c>
      <c r="F37" s="100">
        <v>192.5</v>
      </c>
      <c r="G37" s="100">
        <v>177</v>
      </c>
      <c r="H37" s="36"/>
    </row>
    <row r="38" spans="1:8" ht="30" customHeight="1">
      <c r="A38" s="36"/>
      <c r="B38" s="45" t="s">
        <v>40</v>
      </c>
      <c r="C38" s="100">
        <v>320.5</v>
      </c>
      <c r="D38" s="100">
        <v>409</v>
      </c>
      <c r="E38" s="100">
        <v>356</v>
      </c>
      <c r="F38" s="100">
        <v>322.5</v>
      </c>
      <c r="G38" s="100">
        <v>303</v>
      </c>
      <c r="H38" s="36"/>
    </row>
    <row r="39" spans="1:8" ht="30" customHeight="1">
      <c r="A39" s="36"/>
      <c r="B39" s="45" t="s">
        <v>39</v>
      </c>
      <c r="C39" s="100">
        <v>95</v>
      </c>
      <c r="D39" s="100">
        <v>122.5</v>
      </c>
      <c r="E39" s="100">
        <v>82</v>
      </c>
      <c r="F39" s="100">
        <v>76.5</v>
      </c>
      <c r="G39" s="100">
        <v>106.5</v>
      </c>
      <c r="H39" s="36"/>
    </row>
    <row r="40" spans="1:8" ht="30" customHeight="1">
      <c r="A40" s="36"/>
      <c r="B40" s="45" t="s">
        <v>38</v>
      </c>
      <c r="C40" s="100">
        <v>253.5</v>
      </c>
      <c r="D40" s="100">
        <v>545</v>
      </c>
      <c r="E40" s="100">
        <v>245</v>
      </c>
      <c r="F40" s="100">
        <v>515</v>
      </c>
      <c r="G40" s="100">
        <v>318.5</v>
      </c>
      <c r="H40" s="36"/>
    </row>
    <row r="41" spans="1:8" ht="30" customHeight="1">
      <c r="A41" s="36"/>
      <c r="B41" s="45" t="s">
        <v>37</v>
      </c>
      <c r="C41" s="116">
        <v>61</v>
      </c>
      <c r="D41" s="100">
        <v>61.5</v>
      </c>
      <c r="E41" s="100">
        <v>96.5</v>
      </c>
      <c r="F41" s="100">
        <v>60</v>
      </c>
      <c r="G41" s="100">
        <v>69.5</v>
      </c>
      <c r="H41" s="36"/>
    </row>
    <row r="42" spans="1:8" ht="30" customHeight="1">
      <c r="A42" s="36"/>
      <c r="B42" s="45" t="s">
        <v>36</v>
      </c>
      <c r="C42" s="116">
        <v>184.5</v>
      </c>
      <c r="D42" s="100">
        <v>216</v>
      </c>
      <c r="E42" s="100">
        <v>207.5</v>
      </c>
      <c r="F42" s="100">
        <v>171.5</v>
      </c>
      <c r="G42" s="100">
        <v>189</v>
      </c>
      <c r="H42" s="36"/>
    </row>
    <row r="43" spans="1:8" ht="30" customHeight="1">
      <c r="A43" s="36"/>
      <c r="B43" s="45" t="s">
        <v>35</v>
      </c>
      <c r="C43" s="116">
        <v>107</v>
      </c>
      <c r="D43" s="100">
        <v>125</v>
      </c>
      <c r="E43" s="100">
        <v>152</v>
      </c>
      <c r="F43" s="100">
        <v>124</v>
      </c>
      <c r="G43" s="100">
        <v>147</v>
      </c>
      <c r="H43" s="36"/>
    </row>
    <row r="44" spans="1:8" ht="30" customHeight="1">
      <c r="A44" s="36"/>
      <c r="B44" s="45" t="s">
        <v>34</v>
      </c>
      <c r="C44" s="116">
        <v>0</v>
      </c>
      <c r="D44" s="100">
        <v>0</v>
      </c>
      <c r="E44" s="100">
        <v>0</v>
      </c>
      <c r="F44" s="100">
        <v>0.5</v>
      </c>
      <c r="G44" s="100">
        <v>0</v>
      </c>
      <c r="H44" s="36"/>
    </row>
    <row r="45" spans="1:8" ht="30" customHeight="1">
      <c r="A45" s="36"/>
      <c r="B45" s="199" t="s">
        <v>33</v>
      </c>
      <c r="C45" s="100">
        <f>SUM(C33:C44)</f>
        <v>1616</v>
      </c>
      <c r="D45" s="100">
        <f>SUM(D33:D44)</f>
        <v>2192.5</v>
      </c>
      <c r="E45" s="100">
        <f>SUM(E33:E44)</f>
        <v>1819</v>
      </c>
      <c r="F45" s="100">
        <f>SUM(F33:F44)</f>
        <v>1902.5</v>
      </c>
      <c r="G45" s="100">
        <f>SUM(G33:G44)</f>
        <v>1753</v>
      </c>
      <c r="H45" s="36"/>
    </row>
    <row r="46" spans="1:8" ht="37.799999999999997" customHeight="1">
      <c r="A46" s="36"/>
      <c r="B46" s="80" t="s">
        <v>286</v>
      </c>
      <c r="C46" s="80"/>
      <c r="D46" s="80"/>
      <c r="E46" s="80"/>
      <c r="F46" s="80"/>
      <c r="G46" s="80"/>
      <c r="H46" s="36"/>
    </row>
    <row r="48" spans="1:8" ht="26.25" customHeight="1">
      <c r="C48" s="37"/>
      <c r="D48" s="37"/>
      <c r="E48" s="37"/>
      <c r="F48" s="37"/>
      <c r="G48" s="37"/>
    </row>
  </sheetData>
  <phoneticPr fontId="1"/>
  <pageMargins left="1.299212598425197" right="0.51181102362204722" top="1.1417322834645669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8"/>
  <sheetViews>
    <sheetView showGridLines="0" zoomScale="41" zoomScaleNormal="70" workbookViewId="0">
      <pane ySplit="5" topLeftCell="A14" activePane="bottomLeft" state="frozen"/>
      <selection pane="bottomLeft" activeCell="AD23" sqref="AD23"/>
    </sheetView>
  </sheetViews>
  <sheetFormatPr defaultColWidth="9" defaultRowHeight="14.4"/>
  <cols>
    <col min="1" max="1" width="2.5" style="10" customWidth="1"/>
    <col min="2" max="3" width="7.59765625" style="10" customWidth="1"/>
    <col min="4" max="4" width="18.59765625" style="10" customWidth="1"/>
    <col min="5" max="8" width="11.09765625" style="10" customWidth="1"/>
    <col min="9" max="11" width="9.59765625" style="10" customWidth="1"/>
    <col min="12" max="12" width="10.8984375" style="10" customWidth="1"/>
    <col min="13" max="14" width="11.3984375" style="10" customWidth="1"/>
    <col min="15" max="15" width="10.3984375" style="175" customWidth="1"/>
    <col min="16" max="17" width="1.5" style="10" customWidth="1"/>
    <col min="18" max="18" width="2.19921875" style="10" hidden="1" customWidth="1"/>
    <col min="19" max="20" width="9" style="10"/>
    <col min="21" max="21" width="13.19921875" style="10" customWidth="1"/>
    <col min="22" max="22" width="12.19921875" style="10" customWidth="1"/>
    <col min="23" max="16384" width="9" style="10"/>
  </cols>
  <sheetData>
    <row r="1" spans="1:18" ht="11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81"/>
      <c r="P1" s="36"/>
    </row>
    <row r="2" spans="1:18" ht="36" customHeight="1">
      <c r="A2" s="36"/>
      <c r="B2" s="79" t="s">
        <v>650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2"/>
      <c r="P2" s="36"/>
    </row>
    <row r="3" spans="1:18" ht="51.9" customHeight="1">
      <c r="A3" s="36"/>
      <c r="B3" s="311" t="s">
        <v>120</v>
      </c>
      <c r="C3" s="311"/>
      <c r="D3" s="311"/>
      <c r="E3" s="313" t="s">
        <v>119</v>
      </c>
      <c r="F3" s="313" t="s">
        <v>118</v>
      </c>
      <c r="G3" s="314" t="s">
        <v>117</v>
      </c>
      <c r="H3" s="311"/>
      <c r="I3" s="311"/>
      <c r="J3" s="311"/>
      <c r="K3" s="311"/>
      <c r="L3" s="315" t="s">
        <v>116</v>
      </c>
      <c r="M3" s="311" t="s">
        <v>115</v>
      </c>
      <c r="N3" s="311"/>
      <c r="O3" s="311"/>
      <c r="P3" s="36"/>
    </row>
    <row r="4" spans="1:18" ht="51.9" customHeight="1">
      <c r="A4" s="36"/>
      <c r="B4" s="311"/>
      <c r="C4" s="311"/>
      <c r="D4" s="311"/>
      <c r="E4" s="313"/>
      <c r="F4" s="313"/>
      <c r="G4" s="312" t="s">
        <v>113</v>
      </c>
      <c r="H4" s="307" t="s">
        <v>112</v>
      </c>
      <c r="I4" s="307" t="s">
        <v>305</v>
      </c>
      <c r="J4" s="307" t="s">
        <v>383</v>
      </c>
      <c r="K4" s="307" t="s">
        <v>581</v>
      </c>
      <c r="L4" s="316"/>
      <c r="M4" s="311" t="s">
        <v>113</v>
      </c>
      <c r="N4" s="307" t="s">
        <v>112</v>
      </c>
      <c r="O4" s="307" t="s">
        <v>382</v>
      </c>
      <c r="P4" s="36"/>
    </row>
    <row r="5" spans="1:18" ht="185.25" customHeight="1">
      <c r="A5" s="36"/>
      <c r="B5" s="311"/>
      <c r="C5" s="311"/>
      <c r="D5" s="311"/>
      <c r="E5" s="313"/>
      <c r="F5" s="313"/>
      <c r="G5" s="311"/>
      <c r="H5" s="306"/>
      <c r="I5" s="306"/>
      <c r="J5" s="306"/>
      <c r="K5" s="306"/>
      <c r="L5" s="317"/>
      <c r="M5" s="311"/>
      <c r="N5" s="306"/>
      <c r="O5" s="306"/>
      <c r="P5" s="36"/>
    </row>
    <row r="6" spans="1:18" ht="32.1" customHeight="1">
      <c r="A6" s="36"/>
      <c r="B6" s="313" t="s">
        <v>111</v>
      </c>
      <c r="C6" s="313" t="s">
        <v>47</v>
      </c>
      <c r="D6" s="293" t="s">
        <v>374</v>
      </c>
      <c r="E6" s="225">
        <v>116</v>
      </c>
      <c r="F6" s="225">
        <v>116</v>
      </c>
      <c r="G6" s="225">
        <f>SUM(H6:K6)</f>
        <v>60</v>
      </c>
      <c r="H6" s="225">
        <v>60</v>
      </c>
      <c r="I6" s="225">
        <v>0</v>
      </c>
      <c r="J6" s="225">
        <v>0</v>
      </c>
      <c r="K6" s="225">
        <v>0</v>
      </c>
      <c r="L6" s="225">
        <v>1</v>
      </c>
      <c r="M6" s="225">
        <f>N6+O6</f>
        <v>52</v>
      </c>
      <c r="N6" s="225">
        <v>52</v>
      </c>
      <c r="O6" s="225">
        <v>0</v>
      </c>
      <c r="P6" s="36" t="s">
        <v>256</v>
      </c>
      <c r="R6" s="13"/>
    </row>
    <row r="7" spans="1:18" ht="32.1" customHeight="1">
      <c r="A7" s="36"/>
      <c r="B7" s="313"/>
      <c r="C7" s="313"/>
      <c r="D7" s="293"/>
      <c r="E7" s="226">
        <v>116</v>
      </c>
      <c r="F7" s="226">
        <v>116</v>
      </c>
      <c r="G7" s="226">
        <v>111</v>
      </c>
      <c r="H7" s="226">
        <v>104</v>
      </c>
      <c r="I7" s="226">
        <v>7</v>
      </c>
      <c r="J7" s="226">
        <v>0</v>
      </c>
      <c r="K7" s="226">
        <v>0</v>
      </c>
      <c r="L7" s="226">
        <v>1</v>
      </c>
      <c r="M7" s="226">
        <v>4</v>
      </c>
      <c r="N7" s="226">
        <v>4</v>
      </c>
      <c r="O7" s="226">
        <v>0</v>
      </c>
      <c r="P7" s="36"/>
    </row>
    <row r="8" spans="1:18" ht="32.1" customHeight="1">
      <c r="A8" s="36"/>
      <c r="B8" s="313"/>
      <c r="C8" s="313"/>
      <c r="D8" s="293" t="s">
        <v>375</v>
      </c>
      <c r="E8" s="225">
        <v>257</v>
      </c>
      <c r="F8" s="225">
        <v>211</v>
      </c>
      <c r="G8" s="225">
        <f>SUM(H8:K8)</f>
        <v>43</v>
      </c>
      <c r="H8" s="225">
        <v>43</v>
      </c>
      <c r="I8" s="225">
        <v>0</v>
      </c>
      <c r="J8" s="227">
        <v>0</v>
      </c>
      <c r="K8" s="227">
        <v>0</v>
      </c>
      <c r="L8" s="225">
        <v>2</v>
      </c>
      <c r="M8" s="225">
        <f>SUM(N8:O8)</f>
        <v>166</v>
      </c>
      <c r="N8" s="225">
        <v>166</v>
      </c>
      <c r="O8" s="225">
        <v>0</v>
      </c>
      <c r="P8" s="36"/>
    </row>
    <row r="9" spans="1:18" ht="32.1" customHeight="1">
      <c r="A9" s="36"/>
      <c r="B9" s="313"/>
      <c r="C9" s="313"/>
      <c r="D9" s="293"/>
      <c r="E9" s="226">
        <v>294</v>
      </c>
      <c r="F9" s="226">
        <v>218</v>
      </c>
      <c r="G9" s="226">
        <v>210</v>
      </c>
      <c r="H9" s="226">
        <v>209</v>
      </c>
      <c r="I9" s="226">
        <v>1</v>
      </c>
      <c r="J9" s="226">
        <v>0</v>
      </c>
      <c r="K9" s="226">
        <v>0</v>
      </c>
      <c r="L9" s="226">
        <v>0</v>
      </c>
      <c r="M9" s="226">
        <v>8</v>
      </c>
      <c r="N9" s="226">
        <v>8</v>
      </c>
      <c r="O9" s="226">
        <v>0</v>
      </c>
      <c r="P9" s="36"/>
    </row>
    <row r="10" spans="1:18" ht="32.1" customHeight="1">
      <c r="A10" s="36"/>
      <c r="B10" s="313"/>
      <c r="C10" s="313"/>
      <c r="D10" s="293" t="s">
        <v>384</v>
      </c>
      <c r="E10" s="228">
        <f>E6+E8</f>
        <v>373</v>
      </c>
      <c r="F10" s="228">
        <f t="shared" ref="F10:N11" si="0">F6+F8</f>
        <v>327</v>
      </c>
      <c r="G10" s="228">
        <f t="shared" si="0"/>
        <v>103</v>
      </c>
      <c r="H10" s="228">
        <f t="shared" si="0"/>
        <v>103</v>
      </c>
      <c r="I10" s="228">
        <f t="shared" si="0"/>
        <v>0</v>
      </c>
      <c r="J10" s="228">
        <f>J6+J8</f>
        <v>0</v>
      </c>
      <c r="K10" s="228">
        <f t="shared" si="0"/>
        <v>0</v>
      </c>
      <c r="L10" s="228">
        <f t="shared" si="0"/>
        <v>3</v>
      </c>
      <c r="M10" s="228">
        <f t="shared" si="0"/>
        <v>218</v>
      </c>
      <c r="N10" s="228">
        <f>N6+N8</f>
        <v>218</v>
      </c>
      <c r="O10" s="225">
        <f>O6+O8</f>
        <v>0</v>
      </c>
      <c r="P10" s="36"/>
    </row>
    <row r="11" spans="1:18" ht="32.1" customHeight="1">
      <c r="A11" s="36"/>
      <c r="B11" s="318"/>
      <c r="C11" s="318"/>
      <c r="D11" s="293"/>
      <c r="E11" s="226">
        <f>E7+E9</f>
        <v>410</v>
      </c>
      <c r="F11" s="226">
        <f>F7+F9</f>
        <v>334</v>
      </c>
      <c r="G11" s="226">
        <f>G7+G9</f>
        <v>321</v>
      </c>
      <c r="H11" s="226">
        <f>H7+H9</f>
        <v>313</v>
      </c>
      <c r="I11" s="226">
        <f t="shared" si="0"/>
        <v>8</v>
      </c>
      <c r="J11" s="226">
        <f t="shared" si="0"/>
        <v>0</v>
      </c>
      <c r="K11" s="226">
        <f t="shared" si="0"/>
        <v>0</v>
      </c>
      <c r="L11" s="226">
        <f>L7+L9</f>
        <v>1</v>
      </c>
      <c r="M11" s="226">
        <f t="shared" si="0"/>
        <v>12</v>
      </c>
      <c r="N11" s="226">
        <f t="shared" si="0"/>
        <v>12</v>
      </c>
      <c r="O11" s="226">
        <f>O7+O9</f>
        <v>0</v>
      </c>
      <c r="P11" s="36"/>
    </row>
    <row r="12" spans="1:18" ht="32.1" customHeight="1">
      <c r="A12" s="36"/>
      <c r="B12" s="313" t="s">
        <v>110</v>
      </c>
      <c r="C12" s="313" t="s">
        <v>47</v>
      </c>
      <c r="D12" s="293" t="s">
        <v>376</v>
      </c>
      <c r="E12" s="225" t="s">
        <v>675</v>
      </c>
      <c r="F12" s="225" t="s">
        <v>187</v>
      </c>
      <c r="G12" s="225" t="s">
        <v>187</v>
      </c>
      <c r="H12" s="225" t="s">
        <v>187</v>
      </c>
      <c r="I12" s="225" t="s">
        <v>187</v>
      </c>
      <c r="J12" s="225" t="s">
        <v>187</v>
      </c>
      <c r="K12" s="225" t="s">
        <v>187</v>
      </c>
      <c r="L12" s="225" t="s">
        <v>187</v>
      </c>
      <c r="M12" s="225" t="s">
        <v>187</v>
      </c>
      <c r="N12" s="225" t="s">
        <v>187</v>
      </c>
      <c r="O12" s="225" t="s">
        <v>187</v>
      </c>
      <c r="P12" s="36"/>
    </row>
    <row r="13" spans="1:18" ht="32.1" customHeight="1">
      <c r="A13" s="36"/>
      <c r="B13" s="313"/>
      <c r="C13" s="313"/>
      <c r="D13" s="293"/>
      <c r="E13" s="226">
        <v>28</v>
      </c>
      <c r="F13" s="226">
        <v>28</v>
      </c>
      <c r="G13" s="226">
        <v>17</v>
      </c>
      <c r="H13" s="226">
        <v>17</v>
      </c>
      <c r="I13" s="226">
        <v>0</v>
      </c>
      <c r="J13" s="226">
        <v>0</v>
      </c>
      <c r="K13" s="226">
        <v>0</v>
      </c>
      <c r="L13" s="226">
        <v>1</v>
      </c>
      <c r="M13" s="226">
        <v>10</v>
      </c>
      <c r="N13" s="226">
        <v>10</v>
      </c>
      <c r="O13" s="226">
        <v>0</v>
      </c>
      <c r="P13" s="36"/>
    </row>
    <row r="14" spans="1:18" ht="32.1" customHeight="1">
      <c r="A14" s="36"/>
      <c r="B14" s="313"/>
      <c r="C14" s="313"/>
      <c r="D14" s="293" t="s">
        <v>377</v>
      </c>
      <c r="E14" s="225" t="s">
        <v>187</v>
      </c>
      <c r="F14" s="225" t="s">
        <v>187</v>
      </c>
      <c r="G14" s="225" t="s">
        <v>187</v>
      </c>
      <c r="H14" s="225" t="s">
        <v>187</v>
      </c>
      <c r="I14" s="225" t="s">
        <v>187</v>
      </c>
      <c r="J14" s="225" t="s">
        <v>187</v>
      </c>
      <c r="K14" s="225" t="s">
        <v>187</v>
      </c>
      <c r="L14" s="225" t="s">
        <v>187</v>
      </c>
      <c r="M14" s="225" t="s">
        <v>187</v>
      </c>
      <c r="N14" s="225" t="s">
        <v>187</v>
      </c>
      <c r="O14" s="225" t="s">
        <v>187</v>
      </c>
      <c r="P14" s="36"/>
    </row>
    <row r="15" spans="1:18" ht="32.1" customHeight="1">
      <c r="A15" s="36"/>
      <c r="B15" s="313"/>
      <c r="C15" s="313"/>
      <c r="D15" s="293"/>
      <c r="E15" s="226">
        <v>51</v>
      </c>
      <c r="F15" s="226">
        <v>49</v>
      </c>
      <c r="G15" s="226">
        <v>22</v>
      </c>
      <c r="H15" s="226">
        <v>22</v>
      </c>
      <c r="I15" s="226">
        <v>0</v>
      </c>
      <c r="J15" s="226">
        <v>0</v>
      </c>
      <c r="K15" s="226">
        <v>0</v>
      </c>
      <c r="L15" s="226">
        <v>2</v>
      </c>
      <c r="M15" s="226">
        <v>25</v>
      </c>
      <c r="N15" s="226">
        <v>25</v>
      </c>
      <c r="O15" s="226">
        <v>0</v>
      </c>
      <c r="P15" s="36"/>
    </row>
    <row r="16" spans="1:18" ht="32.1" customHeight="1">
      <c r="A16" s="36"/>
      <c r="B16" s="313"/>
      <c r="C16" s="313"/>
      <c r="D16" s="293" t="s">
        <v>378</v>
      </c>
      <c r="E16" s="225" t="s">
        <v>187</v>
      </c>
      <c r="F16" s="225" t="s">
        <v>187</v>
      </c>
      <c r="G16" s="225" t="s">
        <v>187</v>
      </c>
      <c r="H16" s="225" t="s">
        <v>187</v>
      </c>
      <c r="I16" s="225" t="s">
        <v>187</v>
      </c>
      <c r="J16" s="225" t="s">
        <v>187</v>
      </c>
      <c r="K16" s="225" t="s">
        <v>187</v>
      </c>
      <c r="L16" s="225" t="s">
        <v>187</v>
      </c>
      <c r="M16" s="225" t="s">
        <v>187</v>
      </c>
      <c r="N16" s="225" t="s">
        <v>187</v>
      </c>
      <c r="O16" s="225" t="s">
        <v>187</v>
      </c>
      <c r="P16" s="36">
        <v>91</v>
      </c>
    </row>
    <row r="17" spans="1:16" ht="32.1" customHeight="1">
      <c r="A17" s="36"/>
      <c r="B17" s="313"/>
      <c r="C17" s="313"/>
      <c r="D17" s="293"/>
      <c r="E17" s="226">
        <v>26</v>
      </c>
      <c r="F17" s="226">
        <v>26</v>
      </c>
      <c r="G17" s="226">
        <v>7</v>
      </c>
      <c r="H17" s="226">
        <v>7</v>
      </c>
      <c r="I17" s="226">
        <v>0</v>
      </c>
      <c r="J17" s="226">
        <v>0</v>
      </c>
      <c r="K17" s="226">
        <v>0</v>
      </c>
      <c r="L17" s="226">
        <v>1</v>
      </c>
      <c r="M17" s="226">
        <v>18</v>
      </c>
      <c r="N17" s="226">
        <v>18</v>
      </c>
      <c r="O17" s="226">
        <v>0</v>
      </c>
      <c r="P17" s="36"/>
    </row>
    <row r="18" spans="1:16" ht="32.1" customHeight="1">
      <c r="A18" s="36"/>
      <c r="B18" s="313"/>
      <c r="C18" s="313"/>
      <c r="D18" s="293" t="s">
        <v>385</v>
      </c>
      <c r="E18" s="225" t="s">
        <v>187</v>
      </c>
      <c r="F18" s="225" t="s">
        <v>187</v>
      </c>
      <c r="G18" s="225" t="s">
        <v>187</v>
      </c>
      <c r="H18" s="225" t="s">
        <v>187</v>
      </c>
      <c r="I18" s="225" t="s">
        <v>187</v>
      </c>
      <c r="J18" s="225" t="s">
        <v>187</v>
      </c>
      <c r="K18" s="225" t="s">
        <v>187</v>
      </c>
      <c r="L18" s="225" t="s">
        <v>187</v>
      </c>
      <c r="M18" s="225" t="s">
        <v>187</v>
      </c>
      <c r="N18" s="225" t="s">
        <v>187</v>
      </c>
      <c r="O18" s="225" t="s">
        <v>187</v>
      </c>
      <c r="P18" s="36"/>
    </row>
    <row r="19" spans="1:16" ht="32.1" customHeight="1">
      <c r="A19" s="36"/>
      <c r="B19" s="313"/>
      <c r="C19" s="313"/>
      <c r="D19" s="293"/>
      <c r="E19" s="226">
        <v>79</v>
      </c>
      <c r="F19" s="226">
        <v>74</v>
      </c>
      <c r="G19" s="226">
        <v>21</v>
      </c>
      <c r="H19" s="226">
        <v>19</v>
      </c>
      <c r="I19" s="226">
        <v>1</v>
      </c>
      <c r="J19" s="226">
        <v>1</v>
      </c>
      <c r="K19" s="226">
        <v>0</v>
      </c>
      <c r="L19" s="226">
        <v>2</v>
      </c>
      <c r="M19" s="226">
        <v>51</v>
      </c>
      <c r="N19" s="226">
        <v>51</v>
      </c>
      <c r="O19" s="226">
        <v>0</v>
      </c>
      <c r="P19" s="36"/>
    </row>
    <row r="20" spans="1:16" ht="32.1" customHeight="1">
      <c r="A20" s="36"/>
      <c r="B20" s="313"/>
      <c r="C20" s="313"/>
      <c r="D20" s="293" t="s">
        <v>379</v>
      </c>
      <c r="E20" s="225" t="s">
        <v>187</v>
      </c>
      <c r="F20" s="225" t="s">
        <v>187</v>
      </c>
      <c r="G20" s="225" t="s">
        <v>187</v>
      </c>
      <c r="H20" s="225" t="s">
        <v>187</v>
      </c>
      <c r="I20" s="225" t="s">
        <v>187</v>
      </c>
      <c r="J20" s="225" t="s">
        <v>187</v>
      </c>
      <c r="K20" s="225" t="s">
        <v>187</v>
      </c>
      <c r="L20" s="225" t="s">
        <v>187</v>
      </c>
      <c r="M20" s="225" t="s">
        <v>187</v>
      </c>
      <c r="N20" s="225" t="s">
        <v>187</v>
      </c>
      <c r="O20" s="225" t="s">
        <v>187</v>
      </c>
      <c r="P20" s="36"/>
    </row>
    <row r="21" spans="1:16" ht="32.1" customHeight="1">
      <c r="A21" s="36"/>
      <c r="B21" s="313"/>
      <c r="C21" s="313"/>
      <c r="D21" s="293"/>
      <c r="E21" s="226">
        <v>20</v>
      </c>
      <c r="F21" s="226">
        <v>20</v>
      </c>
      <c r="G21" s="226">
        <v>20</v>
      </c>
      <c r="H21" s="226">
        <v>20</v>
      </c>
      <c r="I21" s="226">
        <v>0</v>
      </c>
      <c r="J21" s="226">
        <v>0</v>
      </c>
      <c r="K21" s="226">
        <v>0</v>
      </c>
      <c r="L21" s="226">
        <v>0</v>
      </c>
      <c r="M21" s="226">
        <v>0</v>
      </c>
      <c r="N21" s="226">
        <v>0</v>
      </c>
      <c r="O21" s="226">
        <v>0</v>
      </c>
      <c r="P21" s="36"/>
    </row>
    <row r="22" spans="1:16" ht="32.1" customHeight="1">
      <c r="A22" s="36"/>
      <c r="B22" s="313"/>
      <c r="C22" s="313"/>
      <c r="D22" s="293" t="s">
        <v>384</v>
      </c>
      <c r="E22" s="227" t="s">
        <v>187</v>
      </c>
      <c r="F22" s="227" t="s">
        <v>187</v>
      </c>
      <c r="G22" s="227" t="s">
        <v>187</v>
      </c>
      <c r="H22" s="227" t="s">
        <v>187</v>
      </c>
      <c r="I22" s="227" t="s">
        <v>187</v>
      </c>
      <c r="J22" s="227" t="s">
        <v>187</v>
      </c>
      <c r="K22" s="227" t="s">
        <v>187</v>
      </c>
      <c r="L22" s="227" t="s">
        <v>187</v>
      </c>
      <c r="M22" s="227" t="s">
        <v>187</v>
      </c>
      <c r="N22" s="227" t="s">
        <v>187</v>
      </c>
      <c r="O22" s="227" t="s">
        <v>187</v>
      </c>
      <c r="P22" s="36"/>
    </row>
    <row r="23" spans="1:16" ht="32.1" customHeight="1">
      <c r="A23" s="36"/>
      <c r="B23" s="313"/>
      <c r="C23" s="318"/>
      <c r="D23" s="293"/>
      <c r="E23" s="226">
        <f>E21+E19+E17+E15+E13</f>
        <v>204</v>
      </c>
      <c r="F23" s="226">
        <f t="shared" ref="F23:O23" si="1">F21+F19+F17+F15+F13</f>
        <v>197</v>
      </c>
      <c r="G23" s="226">
        <f t="shared" si="1"/>
        <v>87</v>
      </c>
      <c r="H23" s="226">
        <f t="shared" si="1"/>
        <v>85</v>
      </c>
      <c r="I23" s="226">
        <f t="shared" si="1"/>
        <v>1</v>
      </c>
      <c r="J23" s="226">
        <f t="shared" si="1"/>
        <v>1</v>
      </c>
      <c r="K23" s="226">
        <f t="shared" si="1"/>
        <v>0</v>
      </c>
      <c r="L23" s="226">
        <f t="shared" si="1"/>
        <v>6</v>
      </c>
      <c r="M23" s="226">
        <f t="shared" si="1"/>
        <v>104</v>
      </c>
      <c r="N23" s="226">
        <f t="shared" si="1"/>
        <v>104</v>
      </c>
      <c r="O23" s="226">
        <f t="shared" si="1"/>
        <v>0</v>
      </c>
      <c r="P23" s="36"/>
    </row>
    <row r="24" spans="1:16" ht="32.1" customHeight="1">
      <c r="A24" s="36"/>
      <c r="B24" s="313"/>
      <c r="C24" s="313" t="s">
        <v>46</v>
      </c>
      <c r="D24" s="293" t="s">
        <v>380</v>
      </c>
      <c r="E24" s="225" t="s">
        <v>187</v>
      </c>
      <c r="F24" s="225" t="s">
        <v>187</v>
      </c>
      <c r="G24" s="225" t="s">
        <v>187</v>
      </c>
      <c r="H24" s="225" t="s">
        <v>187</v>
      </c>
      <c r="I24" s="225" t="s">
        <v>187</v>
      </c>
      <c r="J24" s="225" t="s">
        <v>187</v>
      </c>
      <c r="K24" s="225" t="s">
        <v>187</v>
      </c>
      <c r="L24" s="225" t="s">
        <v>187</v>
      </c>
      <c r="M24" s="225" t="s">
        <v>187</v>
      </c>
      <c r="N24" s="225" t="s">
        <v>187</v>
      </c>
      <c r="O24" s="225" t="s">
        <v>187</v>
      </c>
      <c r="P24" s="36"/>
    </row>
    <row r="25" spans="1:16" ht="32.1" customHeight="1">
      <c r="A25" s="36"/>
      <c r="B25" s="313"/>
      <c r="C25" s="313"/>
      <c r="D25" s="293"/>
      <c r="E25" s="226">
        <v>15</v>
      </c>
      <c r="F25" s="226">
        <v>15</v>
      </c>
      <c r="G25" s="226">
        <v>15</v>
      </c>
      <c r="H25" s="226">
        <v>15</v>
      </c>
      <c r="I25" s="226">
        <v>0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  <c r="O25" s="226">
        <v>0</v>
      </c>
      <c r="P25" s="36"/>
    </row>
    <row r="26" spans="1:16" ht="32.1" customHeight="1">
      <c r="A26" s="36"/>
      <c r="B26" s="313"/>
      <c r="C26" s="313"/>
      <c r="D26" s="293" t="s">
        <v>381</v>
      </c>
      <c r="E26" s="225" t="s">
        <v>187</v>
      </c>
      <c r="F26" s="225" t="s">
        <v>187</v>
      </c>
      <c r="G26" s="225" t="s">
        <v>187</v>
      </c>
      <c r="H26" s="225" t="s">
        <v>187</v>
      </c>
      <c r="I26" s="225" t="s">
        <v>187</v>
      </c>
      <c r="J26" s="225" t="s">
        <v>187</v>
      </c>
      <c r="K26" s="225" t="s">
        <v>187</v>
      </c>
      <c r="L26" s="225" t="s">
        <v>187</v>
      </c>
      <c r="M26" s="225" t="s">
        <v>187</v>
      </c>
      <c r="N26" s="225" t="s">
        <v>187</v>
      </c>
      <c r="O26" s="225" t="s">
        <v>187</v>
      </c>
      <c r="P26" s="36"/>
    </row>
    <row r="27" spans="1:16" ht="32.1" customHeight="1">
      <c r="A27" s="36"/>
      <c r="B27" s="313"/>
      <c r="C27" s="313"/>
      <c r="D27" s="293"/>
      <c r="E27" s="226">
        <v>56</v>
      </c>
      <c r="F27" s="226">
        <v>56</v>
      </c>
      <c r="G27" s="226">
        <v>33</v>
      </c>
      <c r="H27" s="226">
        <v>33</v>
      </c>
      <c r="I27" s="226">
        <v>0</v>
      </c>
      <c r="J27" s="226">
        <v>0</v>
      </c>
      <c r="K27" s="226">
        <v>0</v>
      </c>
      <c r="L27" s="226">
        <v>1</v>
      </c>
      <c r="M27" s="226">
        <v>22</v>
      </c>
      <c r="N27" s="226">
        <v>22</v>
      </c>
      <c r="O27" s="226">
        <v>0</v>
      </c>
      <c r="P27" s="36"/>
    </row>
    <row r="28" spans="1:16" ht="32.1" customHeight="1">
      <c r="A28" s="36"/>
      <c r="B28" s="313"/>
      <c r="C28" s="313"/>
      <c r="D28" s="293" t="s">
        <v>384</v>
      </c>
      <c r="E28" s="227" t="s">
        <v>187</v>
      </c>
      <c r="F28" s="227" t="s">
        <v>187</v>
      </c>
      <c r="G28" s="227" t="s">
        <v>187</v>
      </c>
      <c r="H28" s="227" t="s">
        <v>187</v>
      </c>
      <c r="I28" s="227" t="s">
        <v>187</v>
      </c>
      <c r="J28" s="227" t="s">
        <v>187</v>
      </c>
      <c r="K28" s="227" t="s">
        <v>187</v>
      </c>
      <c r="L28" s="227" t="s">
        <v>187</v>
      </c>
      <c r="M28" s="227" t="s">
        <v>187</v>
      </c>
      <c r="N28" s="227" t="s">
        <v>187</v>
      </c>
      <c r="O28" s="227" t="s">
        <v>187</v>
      </c>
      <c r="P28" s="36"/>
    </row>
    <row r="29" spans="1:16" ht="32.1" customHeight="1">
      <c r="A29" s="36"/>
      <c r="B29" s="313"/>
      <c r="C29" s="318"/>
      <c r="D29" s="293"/>
      <c r="E29" s="226">
        <f>E27+E25</f>
        <v>71</v>
      </c>
      <c r="F29" s="226">
        <f t="shared" ref="F29:O29" si="2">F27+F25</f>
        <v>71</v>
      </c>
      <c r="G29" s="226">
        <f t="shared" si="2"/>
        <v>48</v>
      </c>
      <c r="H29" s="226">
        <f t="shared" si="2"/>
        <v>48</v>
      </c>
      <c r="I29" s="226">
        <f t="shared" si="2"/>
        <v>0</v>
      </c>
      <c r="J29" s="226">
        <f t="shared" si="2"/>
        <v>0</v>
      </c>
      <c r="K29" s="226">
        <f t="shared" si="2"/>
        <v>0</v>
      </c>
      <c r="L29" s="226">
        <f t="shared" si="2"/>
        <v>1</v>
      </c>
      <c r="M29" s="226">
        <f t="shared" si="2"/>
        <v>22</v>
      </c>
      <c r="N29" s="226">
        <f t="shared" si="2"/>
        <v>22</v>
      </c>
      <c r="O29" s="226">
        <f t="shared" si="2"/>
        <v>0</v>
      </c>
      <c r="P29" s="36"/>
    </row>
    <row r="30" spans="1:16" ht="32.1" customHeight="1">
      <c r="A30" s="36"/>
      <c r="B30" s="313"/>
      <c r="C30" s="311" t="s">
        <v>26</v>
      </c>
      <c r="D30" s="311"/>
      <c r="E30" s="227" t="s">
        <v>187</v>
      </c>
      <c r="F30" s="227" t="s">
        <v>187</v>
      </c>
      <c r="G30" s="227" t="s">
        <v>187</v>
      </c>
      <c r="H30" s="227" t="s">
        <v>187</v>
      </c>
      <c r="I30" s="227" t="s">
        <v>187</v>
      </c>
      <c r="J30" s="227" t="s">
        <v>187</v>
      </c>
      <c r="K30" s="227" t="s">
        <v>187</v>
      </c>
      <c r="L30" s="227" t="s">
        <v>187</v>
      </c>
      <c r="M30" s="227" t="s">
        <v>187</v>
      </c>
      <c r="N30" s="227" t="s">
        <v>187</v>
      </c>
      <c r="O30" s="227" t="s">
        <v>187</v>
      </c>
      <c r="P30" s="36"/>
    </row>
    <row r="31" spans="1:16" ht="32.1" customHeight="1">
      <c r="A31" s="36"/>
      <c r="B31" s="318"/>
      <c r="C31" s="320"/>
      <c r="D31" s="320"/>
      <c r="E31" s="226">
        <f>+E29+E23</f>
        <v>275</v>
      </c>
      <c r="F31" s="226">
        <f t="shared" ref="F31:O31" si="3">+F29+F23</f>
        <v>268</v>
      </c>
      <c r="G31" s="226">
        <f t="shared" si="3"/>
        <v>135</v>
      </c>
      <c r="H31" s="226">
        <f t="shared" si="3"/>
        <v>133</v>
      </c>
      <c r="I31" s="226">
        <f t="shared" si="3"/>
        <v>1</v>
      </c>
      <c r="J31" s="226">
        <f t="shared" si="3"/>
        <v>1</v>
      </c>
      <c r="K31" s="226">
        <f t="shared" si="3"/>
        <v>0</v>
      </c>
      <c r="L31" s="226">
        <f t="shared" si="3"/>
        <v>7</v>
      </c>
      <c r="M31" s="226">
        <f t="shared" si="3"/>
        <v>126</v>
      </c>
      <c r="N31" s="226">
        <f t="shared" si="3"/>
        <v>126</v>
      </c>
      <c r="O31" s="226">
        <f t="shared" si="3"/>
        <v>0</v>
      </c>
      <c r="P31" s="36"/>
    </row>
    <row r="32" spans="1:16" ht="32.1" customHeight="1">
      <c r="A32" s="36"/>
      <c r="B32" s="311" t="s">
        <v>108</v>
      </c>
      <c r="C32" s="311"/>
      <c r="D32" s="311"/>
      <c r="E32" s="225">
        <f>E10</f>
        <v>373</v>
      </c>
      <c r="F32" s="225">
        <f>F10</f>
        <v>327</v>
      </c>
      <c r="G32" s="225">
        <f t="shared" ref="G32:O32" si="4">G10</f>
        <v>103</v>
      </c>
      <c r="H32" s="225">
        <f t="shared" si="4"/>
        <v>103</v>
      </c>
      <c r="I32" s="225">
        <f t="shared" si="4"/>
        <v>0</v>
      </c>
      <c r="J32" s="225">
        <f t="shared" si="4"/>
        <v>0</v>
      </c>
      <c r="K32" s="225">
        <f t="shared" si="4"/>
        <v>0</v>
      </c>
      <c r="L32" s="225">
        <f t="shared" si="4"/>
        <v>3</v>
      </c>
      <c r="M32" s="225">
        <f t="shared" si="4"/>
        <v>218</v>
      </c>
      <c r="N32" s="225">
        <f t="shared" si="4"/>
        <v>218</v>
      </c>
      <c r="O32" s="225">
        <f t="shared" si="4"/>
        <v>0</v>
      </c>
      <c r="P32" s="36"/>
    </row>
    <row r="33" spans="1:16" ht="37.5" customHeight="1">
      <c r="A33" s="36"/>
      <c r="B33" s="321"/>
      <c r="C33" s="321"/>
      <c r="D33" s="321"/>
      <c r="E33" s="229">
        <f>E11+E31</f>
        <v>685</v>
      </c>
      <c r="F33" s="229">
        <f t="shared" ref="F33:N33" si="5">F11+F31</f>
        <v>602</v>
      </c>
      <c r="G33" s="229">
        <f t="shared" si="5"/>
        <v>456</v>
      </c>
      <c r="H33" s="229">
        <f t="shared" si="5"/>
        <v>446</v>
      </c>
      <c r="I33" s="229">
        <f t="shared" si="5"/>
        <v>9</v>
      </c>
      <c r="J33" s="229">
        <f t="shared" si="5"/>
        <v>1</v>
      </c>
      <c r="K33" s="229">
        <f t="shared" si="5"/>
        <v>0</v>
      </c>
      <c r="L33" s="229">
        <f t="shared" si="5"/>
        <v>8</v>
      </c>
      <c r="M33" s="229">
        <f t="shared" si="5"/>
        <v>138</v>
      </c>
      <c r="N33" s="229">
        <f t="shared" si="5"/>
        <v>138</v>
      </c>
      <c r="O33" s="229">
        <f>O11+O31</f>
        <v>0</v>
      </c>
      <c r="P33" s="198">
        <f t="shared" ref="P33" si="6">P11</f>
        <v>0</v>
      </c>
    </row>
    <row r="34" spans="1:16" ht="31.5" customHeight="1">
      <c r="A34" s="36"/>
      <c r="B34" s="83" t="s">
        <v>107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2"/>
      <c r="P34" s="36"/>
    </row>
    <row r="35" spans="1:16" ht="37.5" customHeight="1">
      <c r="A35" s="36"/>
      <c r="B35" s="76" t="s">
        <v>651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2"/>
      <c r="P35" s="36"/>
    </row>
    <row r="36" spans="1:16" ht="44.4" customHeight="1">
      <c r="A36" s="36"/>
      <c r="B36" s="319" t="s">
        <v>660</v>
      </c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6"/>
    </row>
    <row r="37" spans="1:16" ht="27" customHeight="1">
      <c r="A37" s="36"/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6"/>
    </row>
    <row r="38" spans="1:16">
      <c r="K38" s="36"/>
    </row>
  </sheetData>
  <mergeCells count="34">
    <mergeCell ref="B36:O37"/>
    <mergeCell ref="C30:D31"/>
    <mergeCell ref="B32:D33"/>
    <mergeCell ref="H4:H5"/>
    <mergeCell ref="I4:I5"/>
    <mergeCell ref="J4:J5"/>
    <mergeCell ref="K4:K5"/>
    <mergeCell ref="D18:D19"/>
    <mergeCell ref="D20:D21"/>
    <mergeCell ref="D22:D23"/>
    <mergeCell ref="C24:C29"/>
    <mergeCell ref="D24:D25"/>
    <mergeCell ref="D26:D27"/>
    <mergeCell ref="D28:D29"/>
    <mergeCell ref="B6:B11"/>
    <mergeCell ref="C6:C11"/>
    <mergeCell ref="D6:D7"/>
    <mergeCell ref="D8:D9"/>
    <mergeCell ref="D10:D11"/>
    <mergeCell ref="B12:B31"/>
    <mergeCell ref="C12:C23"/>
    <mergeCell ref="D12:D13"/>
    <mergeCell ref="D14:D15"/>
    <mergeCell ref="D16:D17"/>
    <mergeCell ref="B3:D5"/>
    <mergeCell ref="E3:E5"/>
    <mergeCell ref="F3:F5"/>
    <mergeCell ref="G3:K3"/>
    <mergeCell ref="L3:L5"/>
    <mergeCell ref="M3:O3"/>
    <mergeCell ref="G4:G5"/>
    <mergeCell ref="M4:M5"/>
    <mergeCell ref="N4:N5"/>
    <mergeCell ref="O4:O5"/>
  </mergeCells>
  <phoneticPr fontId="1"/>
  <printOptions horizontalCentered="1"/>
  <pageMargins left="1.1023622047244095" right="0.56999999999999995" top="1.1417322834645669" bottom="1.1417322834645669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T44"/>
  <sheetViews>
    <sheetView showGridLines="0" zoomScale="38" zoomScaleNormal="66" zoomScaleSheetLayoutView="90" workbookViewId="0">
      <selection activeCell="M27" sqref="M27"/>
    </sheetView>
  </sheetViews>
  <sheetFormatPr defaultColWidth="9" defaultRowHeight="21"/>
  <cols>
    <col min="1" max="1" width="2.5" style="12" customWidth="1"/>
    <col min="2" max="2" width="18.59765625" style="12" customWidth="1"/>
    <col min="3" max="3" width="34.296875" style="12" bestFit="1" customWidth="1"/>
    <col min="4" max="6" width="28.8984375" style="12" customWidth="1"/>
    <col min="7" max="11" width="26.59765625" style="12" customWidth="1"/>
    <col min="12" max="12" width="33.19921875" style="12" bestFit="1" customWidth="1"/>
    <col min="13" max="13" width="29.69921875" style="12" customWidth="1"/>
    <col min="14" max="14" width="1.69921875" style="12" customWidth="1"/>
    <col min="15" max="16384" width="9" style="12"/>
  </cols>
  <sheetData>
    <row r="1" spans="2:14" ht="10.5" customHeight="1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2:14" ht="36.450000000000003" customHeight="1">
      <c r="B2" s="77" t="s">
        <v>635</v>
      </c>
      <c r="C2" s="77"/>
      <c r="D2" s="76"/>
      <c r="E2" s="76"/>
      <c r="F2" s="76"/>
      <c r="G2" s="76"/>
      <c r="H2" s="76"/>
      <c r="I2" s="76"/>
      <c r="J2" s="76"/>
      <c r="K2" s="76"/>
      <c r="L2" s="78"/>
      <c r="M2" s="76"/>
    </row>
    <row r="3" spans="2:14" ht="26.1" customHeight="1">
      <c r="B3" s="322" t="s">
        <v>103</v>
      </c>
      <c r="C3" s="323"/>
      <c r="D3" s="326"/>
      <c r="E3" s="327"/>
      <c r="F3" s="327"/>
      <c r="G3" s="327"/>
      <c r="H3" s="327"/>
      <c r="I3" s="327"/>
      <c r="J3" s="327"/>
      <c r="K3" s="328"/>
      <c r="L3" s="329" t="s">
        <v>308</v>
      </c>
      <c r="M3" s="330"/>
    </row>
    <row r="4" spans="2:14" ht="26.1" customHeight="1">
      <c r="B4" s="324"/>
      <c r="C4" s="325"/>
      <c r="D4" s="245" t="s">
        <v>448</v>
      </c>
      <c r="E4" s="245" t="s">
        <v>506</v>
      </c>
      <c r="F4" s="245" t="s">
        <v>530</v>
      </c>
      <c r="G4" s="245" t="s">
        <v>545</v>
      </c>
      <c r="H4" s="245" t="s">
        <v>571</v>
      </c>
      <c r="I4" s="245" t="s">
        <v>591</v>
      </c>
      <c r="J4" s="183" t="s">
        <v>655</v>
      </c>
      <c r="K4" s="183" t="s">
        <v>304</v>
      </c>
      <c r="L4" s="185" t="s">
        <v>304</v>
      </c>
      <c r="M4" s="245" t="s">
        <v>536</v>
      </c>
      <c r="N4" s="76"/>
    </row>
    <row r="5" spans="2:14" ht="26.1" customHeight="1">
      <c r="B5" s="332" t="s">
        <v>102</v>
      </c>
      <c r="C5" s="245" t="s">
        <v>127</v>
      </c>
      <c r="D5" s="181" t="s">
        <v>443</v>
      </c>
      <c r="E5" s="181" t="s">
        <v>443</v>
      </c>
      <c r="F5" s="181" t="s">
        <v>443</v>
      </c>
      <c r="G5" s="181" t="s">
        <v>443</v>
      </c>
      <c r="H5" s="181" t="s">
        <v>443</v>
      </c>
      <c r="I5" s="181" t="s">
        <v>443</v>
      </c>
      <c r="J5" s="184"/>
      <c r="K5" s="184" t="s">
        <v>443</v>
      </c>
      <c r="L5" s="186" t="s">
        <v>443</v>
      </c>
      <c r="M5" s="181" t="s">
        <v>443</v>
      </c>
      <c r="N5" s="76"/>
    </row>
    <row r="6" spans="2:14" ht="26.1" customHeight="1">
      <c r="B6" s="332"/>
      <c r="C6" s="245" t="s">
        <v>126</v>
      </c>
      <c r="D6" s="181">
        <v>1.28</v>
      </c>
      <c r="E6" s="181">
        <v>0.1</v>
      </c>
      <c r="F6" s="181">
        <v>0.76</v>
      </c>
      <c r="G6" s="181">
        <v>1.3</v>
      </c>
      <c r="H6" s="181">
        <v>0.6</v>
      </c>
      <c r="I6" s="181">
        <v>1.4</v>
      </c>
      <c r="J6" s="184">
        <v>0.77</v>
      </c>
      <c r="K6" s="184">
        <v>26.31</v>
      </c>
      <c r="L6" s="186">
        <v>89.79</v>
      </c>
      <c r="M6" s="181">
        <v>2.39</v>
      </c>
      <c r="N6" s="76"/>
    </row>
    <row r="7" spans="2:14" ht="25.95" customHeight="1">
      <c r="B7" s="332"/>
      <c r="C7" s="180" t="s">
        <v>593</v>
      </c>
      <c r="D7" s="180" t="s">
        <v>438</v>
      </c>
      <c r="E7" s="180" t="s">
        <v>508</v>
      </c>
      <c r="F7" s="180" t="s">
        <v>438</v>
      </c>
      <c r="G7" s="180" t="s">
        <v>566</v>
      </c>
      <c r="H7" s="180" t="s">
        <v>576</v>
      </c>
      <c r="I7" s="180" t="s">
        <v>629</v>
      </c>
      <c r="J7" s="256" t="s">
        <v>672</v>
      </c>
      <c r="K7" s="243" t="s">
        <v>101</v>
      </c>
      <c r="L7" s="187" t="s">
        <v>451</v>
      </c>
      <c r="M7" s="180" t="s">
        <v>672</v>
      </c>
      <c r="N7" s="76"/>
    </row>
    <row r="8" spans="2:14" ht="26.1" customHeight="1">
      <c r="B8" s="332"/>
      <c r="C8" s="34"/>
      <c r="D8" s="34" t="s">
        <v>439</v>
      </c>
      <c r="E8" s="34" t="s">
        <v>509</v>
      </c>
      <c r="F8" s="34" t="s">
        <v>439</v>
      </c>
      <c r="G8" s="34" t="s">
        <v>567</v>
      </c>
      <c r="H8" s="34" t="s">
        <v>313</v>
      </c>
      <c r="I8" s="34" t="s">
        <v>630</v>
      </c>
      <c r="J8" s="257" t="s">
        <v>673</v>
      </c>
      <c r="K8" s="244" t="s">
        <v>424</v>
      </c>
      <c r="L8" s="188" t="s">
        <v>452</v>
      </c>
      <c r="M8" s="34" t="s">
        <v>673</v>
      </c>
      <c r="N8" s="76"/>
    </row>
    <row r="9" spans="2:14" ht="26.1" customHeight="1">
      <c r="B9" s="332" t="s">
        <v>98</v>
      </c>
      <c r="C9" s="245" t="s">
        <v>127</v>
      </c>
      <c r="D9" s="181">
        <v>8.41</v>
      </c>
      <c r="E9" s="181">
        <v>0</v>
      </c>
      <c r="F9" s="181">
        <v>0</v>
      </c>
      <c r="G9" s="181">
        <v>0</v>
      </c>
      <c r="H9" s="181">
        <v>0</v>
      </c>
      <c r="I9" s="181">
        <v>0.02</v>
      </c>
      <c r="J9" s="184"/>
      <c r="K9" s="184" t="s">
        <v>443</v>
      </c>
      <c r="L9" s="186" t="s">
        <v>443</v>
      </c>
      <c r="M9" s="181" t="s">
        <v>443</v>
      </c>
      <c r="N9" s="76"/>
    </row>
    <row r="10" spans="2:14" ht="26.1" customHeight="1">
      <c r="B10" s="332"/>
      <c r="C10" s="245" t="s">
        <v>126</v>
      </c>
      <c r="D10" s="181">
        <v>2.2200000000000002</v>
      </c>
      <c r="E10" s="181">
        <v>0.32</v>
      </c>
      <c r="F10" s="181">
        <v>1.29</v>
      </c>
      <c r="G10" s="181">
        <v>0.7</v>
      </c>
      <c r="H10" s="181">
        <v>0.94</v>
      </c>
      <c r="I10" s="181">
        <v>1.03</v>
      </c>
      <c r="J10" s="184">
        <v>0.46</v>
      </c>
      <c r="K10" s="184">
        <v>24.64</v>
      </c>
      <c r="L10" s="186">
        <v>90.72</v>
      </c>
      <c r="M10" s="181">
        <v>3.5</v>
      </c>
      <c r="N10" s="76"/>
    </row>
    <row r="11" spans="2:14" ht="26.1" customHeight="1">
      <c r="B11" s="332"/>
      <c r="C11" s="180" t="s">
        <v>593</v>
      </c>
      <c r="D11" s="180" t="s">
        <v>449</v>
      </c>
      <c r="E11" s="180" t="s">
        <v>510</v>
      </c>
      <c r="F11" s="180" t="s">
        <v>531</v>
      </c>
      <c r="G11" s="180" t="s">
        <v>559</v>
      </c>
      <c r="H11" s="180" t="s">
        <v>574</v>
      </c>
      <c r="I11" s="180" t="s">
        <v>531</v>
      </c>
      <c r="J11" s="256" t="s">
        <v>656</v>
      </c>
      <c r="K11" s="243" t="s">
        <v>97</v>
      </c>
      <c r="L11" s="187" t="s">
        <v>627</v>
      </c>
      <c r="M11" s="180" t="s">
        <v>658</v>
      </c>
      <c r="N11" s="76"/>
    </row>
    <row r="12" spans="2:14" ht="26.1" customHeight="1">
      <c r="B12" s="332"/>
      <c r="C12" s="34"/>
      <c r="D12" s="34" t="s">
        <v>450</v>
      </c>
      <c r="E12" s="34" t="s">
        <v>511</v>
      </c>
      <c r="F12" s="34" t="s">
        <v>532</v>
      </c>
      <c r="G12" s="34" t="s">
        <v>560</v>
      </c>
      <c r="H12" s="34" t="s">
        <v>575</v>
      </c>
      <c r="I12" s="34" t="s">
        <v>626</v>
      </c>
      <c r="J12" s="257" t="s">
        <v>657</v>
      </c>
      <c r="K12" s="244" t="s">
        <v>425</v>
      </c>
      <c r="L12" s="188" t="s">
        <v>628</v>
      </c>
      <c r="M12" s="34" t="s">
        <v>532</v>
      </c>
      <c r="N12" s="76"/>
    </row>
    <row r="13" spans="2:14" ht="25.95" customHeight="1">
      <c r="B13" s="332" t="s">
        <v>93</v>
      </c>
      <c r="C13" s="245" t="s">
        <v>127</v>
      </c>
      <c r="D13" s="181" t="s">
        <v>187</v>
      </c>
      <c r="E13" s="182">
        <v>7.0000000000000007E-2</v>
      </c>
      <c r="F13" s="181" t="s">
        <v>187</v>
      </c>
      <c r="G13" s="182">
        <v>0.01</v>
      </c>
      <c r="H13" s="182" t="s">
        <v>187</v>
      </c>
      <c r="I13" s="182">
        <v>0</v>
      </c>
      <c r="J13" s="262" t="s">
        <v>187</v>
      </c>
      <c r="K13" s="184" t="s">
        <v>443</v>
      </c>
      <c r="L13" s="186" t="s">
        <v>443</v>
      </c>
      <c r="M13" s="181" t="s">
        <v>443</v>
      </c>
      <c r="N13" s="76"/>
    </row>
    <row r="14" spans="2:14" ht="25.95" customHeight="1">
      <c r="B14" s="332"/>
      <c r="C14" s="245" t="s">
        <v>126</v>
      </c>
      <c r="D14" s="181" t="s">
        <v>594</v>
      </c>
      <c r="E14" s="182">
        <v>1.34</v>
      </c>
      <c r="F14" s="181" t="s">
        <v>594</v>
      </c>
      <c r="G14" s="182">
        <v>1.18</v>
      </c>
      <c r="H14" s="182" t="s">
        <v>594</v>
      </c>
      <c r="I14" s="182">
        <v>0.47</v>
      </c>
      <c r="J14" s="262" t="s">
        <v>187</v>
      </c>
      <c r="K14" s="184">
        <v>7.24</v>
      </c>
      <c r="L14" s="186">
        <v>39.06</v>
      </c>
      <c r="M14" s="181">
        <v>2.4</v>
      </c>
      <c r="N14" s="76"/>
    </row>
    <row r="15" spans="2:14" ht="26.1" customHeight="1">
      <c r="B15" s="332"/>
      <c r="C15" s="180" t="s">
        <v>593</v>
      </c>
      <c r="D15" s="180" t="s">
        <v>310</v>
      </c>
      <c r="E15" s="180" t="s">
        <v>512</v>
      </c>
      <c r="F15" s="180" t="s">
        <v>310</v>
      </c>
      <c r="G15" s="180" t="s">
        <v>550</v>
      </c>
      <c r="H15" s="180" t="s">
        <v>187</v>
      </c>
      <c r="I15" s="180" t="s">
        <v>597</v>
      </c>
      <c r="J15" s="256" t="s">
        <v>187</v>
      </c>
      <c r="K15" s="243" t="s">
        <v>92</v>
      </c>
      <c r="L15" s="187" t="s">
        <v>91</v>
      </c>
      <c r="M15" s="180" t="s">
        <v>595</v>
      </c>
      <c r="N15" s="76"/>
    </row>
    <row r="16" spans="2:14" ht="26.1" customHeight="1">
      <c r="B16" s="332"/>
      <c r="C16" s="34"/>
      <c r="D16" s="34"/>
      <c r="E16" s="34" t="s">
        <v>513</v>
      </c>
      <c r="F16" s="34"/>
      <c r="G16" s="34" t="s">
        <v>551</v>
      </c>
      <c r="H16" s="34"/>
      <c r="I16" s="34" t="s">
        <v>596</v>
      </c>
      <c r="J16" s="257"/>
      <c r="K16" s="244" t="s">
        <v>426</v>
      </c>
      <c r="L16" s="188" t="s">
        <v>427</v>
      </c>
      <c r="M16" s="34" t="s">
        <v>662</v>
      </c>
      <c r="N16" s="76"/>
    </row>
    <row r="17" spans="2:18" ht="26.1" customHeight="1">
      <c r="B17" s="332" t="s">
        <v>88</v>
      </c>
      <c r="C17" s="245" t="s">
        <v>127</v>
      </c>
      <c r="D17" s="181" t="s">
        <v>187</v>
      </c>
      <c r="E17" s="182">
        <v>2.0499999999999998</v>
      </c>
      <c r="F17" s="181" t="s">
        <v>187</v>
      </c>
      <c r="G17" s="182">
        <v>2.33</v>
      </c>
      <c r="H17" s="182" t="s">
        <v>187</v>
      </c>
      <c r="I17" s="182">
        <v>0</v>
      </c>
      <c r="J17" s="262" t="s">
        <v>187</v>
      </c>
      <c r="K17" s="184" t="s">
        <v>443</v>
      </c>
      <c r="L17" s="186" t="s">
        <v>443</v>
      </c>
      <c r="M17" s="181" t="s">
        <v>443</v>
      </c>
      <c r="N17" s="76"/>
    </row>
    <row r="18" spans="2:18" ht="26.1" customHeight="1">
      <c r="B18" s="332"/>
      <c r="C18" s="245" t="s">
        <v>126</v>
      </c>
      <c r="D18" s="181" t="s">
        <v>594</v>
      </c>
      <c r="E18" s="182">
        <v>1.17</v>
      </c>
      <c r="F18" s="181" t="s">
        <v>594</v>
      </c>
      <c r="G18" s="182">
        <v>1.42</v>
      </c>
      <c r="H18" s="182" t="s">
        <v>594</v>
      </c>
      <c r="I18" s="182">
        <v>0.82</v>
      </c>
      <c r="J18" s="262" t="s">
        <v>187</v>
      </c>
      <c r="K18" s="184">
        <v>3.3</v>
      </c>
      <c r="L18" s="186">
        <v>20.09</v>
      </c>
      <c r="M18" s="181">
        <v>2.7</v>
      </c>
      <c r="N18" s="76"/>
    </row>
    <row r="19" spans="2:18" ht="25.95" customHeight="1">
      <c r="B19" s="332"/>
      <c r="C19" s="180" t="s">
        <v>593</v>
      </c>
      <c r="D19" s="180" t="s">
        <v>310</v>
      </c>
      <c r="E19" s="180" t="s">
        <v>514</v>
      </c>
      <c r="F19" s="180" t="s">
        <v>310</v>
      </c>
      <c r="G19" s="180" t="s">
        <v>546</v>
      </c>
      <c r="H19" s="180" t="s">
        <v>187</v>
      </c>
      <c r="I19" s="180" t="s">
        <v>598</v>
      </c>
      <c r="J19" s="256" t="s">
        <v>187</v>
      </c>
      <c r="K19" s="243" t="s">
        <v>87</v>
      </c>
      <c r="L19" s="187" t="s">
        <v>87</v>
      </c>
      <c r="M19" s="180" t="s">
        <v>311</v>
      </c>
      <c r="N19" s="76"/>
    </row>
    <row r="20" spans="2:18" ht="26.1" customHeight="1">
      <c r="B20" s="332"/>
      <c r="C20" s="34"/>
      <c r="D20" s="34"/>
      <c r="E20" s="34" t="s">
        <v>515</v>
      </c>
      <c r="F20" s="34"/>
      <c r="G20" s="34" t="s">
        <v>547</v>
      </c>
      <c r="H20" s="34"/>
      <c r="I20" s="34" t="s">
        <v>599</v>
      </c>
      <c r="J20" s="257"/>
      <c r="K20" s="244" t="s">
        <v>428</v>
      </c>
      <c r="L20" s="188" t="s">
        <v>429</v>
      </c>
      <c r="M20" s="34" t="s">
        <v>520</v>
      </c>
      <c r="N20" s="76"/>
    </row>
    <row r="21" spans="2:18" ht="26.1" customHeight="1">
      <c r="B21" s="332" t="s">
        <v>83</v>
      </c>
      <c r="C21" s="245" t="s">
        <v>127</v>
      </c>
      <c r="D21" s="181" t="s">
        <v>187</v>
      </c>
      <c r="E21" s="181">
        <v>0</v>
      </c>
      <c r="F21" s="181" t="s">
        <v>187</v>
      </c>
      <c r="G21" s="182">
        <v>0</v>
      </c>
      <c r="H21" s="182" t="s">
        <v>187</v>
      </c>
      <c r="I21" s="182">
        <v>0</v>
      </c>
      <c r="J21" s="262" t="s">
        <v>187</v>
      </c>
      <c r="K21" s="184" t="s">
        <v>443</v>
      </c>
      <c r="L21" s="186" t="s">
        <v>443</v>
      </c>
      <c r="M21" s="181" t="s">
        <v>443</v>
      </c>
      <c r="N21" s="76"/>
    </row>
    <row r="22" spans="2:18" ht="26.1" customHeight="1">
      <c r="B22" s="332"/>
      <c r="C22" s="245" t="s">
        <v>126</v>
      </c>
      <c r="D22" s="181" t="s">
        <v>594</v>
      </c>
      <c r="E22" s="181" t="s">
        <v>592</v>
      </c>
      <c r="F22" s="181" t="s">
        <v>594</v>
      </c>
      <c r="G22" s="182">
        <v>0.77</v>
      </c>
      <c r="H22" s="182" t="s">
        <v>594</v>
      </c>
      <c r="I22" s="182">
        <v>0.63</v>
      </c>
      <c r="J22" s="262" t="s">
        <v>187</v>
      </c>
      <c r="K22" s="184">
        <v>7.34</v>
      </c>
      <c r="L22" s="186">
        <v>43.53</v>
      </c>
      <c r="M22" s="181">
        <v>3.34</v>
      </c>
      <c r="N22" s="76"/>
    </row>
    <row r="23" spans="2:18" ht="26.1" customHeight="1">
      <c r="B23" s="332"/>
      <c r="C23" s="180" t="s">
        <v>593</v>
      </c>
      <c r="D23" s="180" t="s">
        <v>310</v>
      </c>
      <c r="E23" s="180" t="s">
        <v>81</v>
      </c>
      <c r="F23" s="180" t="s">
        <v>310</v>
      </c>
      <c r="G23" s="180" t="s">
        <v>552</v>
      </c>
      <c r="H23" s="180" t="s">
        <v>187</v>
      </c>
      <c r="I23" s="180" t="s">
        <v>602</v>
      </c>
      <c r="J23" s="256" t="s">
        <v>187</v>
      </c>
      <c r="K23" s="243" t="s">
        <v>82</v>
      </c>
      <c r="L23" s="187" t="s">
        <v>82</v>
      </c>
      <c r="M23" s="180" t="s">
        <v>81</v>
      </c>
      <c r="N23" s="76"/>
    </row>
    <row r="24" spans="2:18" ht="26.1" customHeight="1">
      <c r="B24" s="332"/>
      <c r="C24" s="34"/>
      <c r="D24" s="34"/>
      <c r="E24" s="34" t="s">
        <v>79</v>
      </c>
      <c r="F24" s="34"/>
      <c r="G24" s="34" t="s">
        <v>553</v>
      </c>
      <c r="H24" s="34"/>
      <c r="I24" s="34" t="s">
        <v>603</v>
      </c>
      <c r="J24" s="257"/>
      <c r="K24" s="244" t="s">
        <v>430</v>
      </c>
      <c r="L24" s="188" t="s">
        <v>431</v>
      </c>
      <c r="M24" s="34" t="s">
        <v>79</v>
      </c>
      <c r="N24" s="76"/>
      <c r="R24" s="12" t="s">
        <v>421</v>
      </c>
    </row>
    <row r="25" spans="2:18" ht="26.1" customHeight="1">
      <c r="B25" s="332" t="s">
        <v>78</v>
      </c>
      <c r="C25" s="245" t="s">
        <v>127</v>
      </c>
      <c r="D25" s="181" t="s">
        <v>187</v>
      </c>
      <c r="E25" s="182">
        <v>0</v>
      </c>
      <c r="F25" s="181" t="s">
        <v>187</v>
      </c>
      <c r="G25" s="182">
        <v>0.1</v>
      </c>
      <c r="H25" s="182" t="s">
        <v>187</v>
      </c>
      <c r="I25" s="182">
        <v>0.21</v>
      </c>
      <c r="J25" s="262" t="s">
        <v>187</v>
      </c>
      <c r="K25" s="184" t="s">
        <v>443</v>
      </c>
      <c r="L25" s="186" t="s">
        <v>443</v>
      </c>
      <c r="M25" s="181" t="s">
        <v>443</v>
      </c>
      <c r="N25" s="76"/>
    </row>
    <row r="26" spans="2:18" ht="26.1" customHeight="1">
      <c r="B26" s="332"/>
      <c r="C26" s="245" t="s">
        <v>126</v>
      </c>
      <c r="D26" s="181" t="s">
        <v>594</v>
      </c>
      <c r="E26" s="182">
        <v>0.22</v>
      </c>
      <c r="F26" s="181" t="s">
        <v>594</v>
      </c>
      <c r="G26" s="182">
        <v>1.73</v>
      </c>
      <c r="H26" s="182" t="s">
        <v>594</v>
      </c>
      <c r="I26" s="182">
        <v>2.91</v>
      </c>
      <c r="J26" s="262" t="s">
        <v>187</v>
      </c>
      <c r="K26" s="184">
        <v>5.85</v>
      </c>
      <c r="L26" s="186">
        <v>22.85</v>
      </c>
      <c r="M26" s="181">
        <v>4.83</v>
      </c>
      <c r="N26" s="76"/>
    </row>
    <row r="27" spans="2:18" ht="26.1" customHeight="1">
      <c r="B27" s="332"/>
      <c r="C27" s="180" t="s">
        <v>593</v>
      </c>
      <c r="D27" s="180" t="s">
        <v>310</v>
      </c>
      <c r="E27" s="180" t="s">
        <v>516</v>
      </c>
      <c r="F27" s="180" t="s">
        <v>310</v>
      </c>
      <c r="G27" s="180" t="s">
        <v>554</v>
      </c>
      <c r="H27" s="180" t="s">
        <v>187</v>
      </c>
      <c r="I27" s="180" t="s">
        <v>554</v>
      </c>
      <c r="J27" s="256" t="s">
        <v>187</v>
      </c>
      <c r="K27" s="243" t="s">
        <v>77</v>
      </c>
      <c r="L27" s="187" t="s">
        <v>444</v>
      </c>
      <c r="M27" s="180" t="s">
        <v>445</v>
      </c>
      <c r="N27" s="76"/>
    </row>
    <row r="28" spans="2:18" ht="26.1" customHeight="1">
      <c r="B28" s="332"/>
      <c r="C28" s="34"/>
      <c r="D28" s="34"/>
      <c r="E28" s="34" t="s">
        <v>517</v>
      </c>
      <c r="F28" s="34"/>
      <c r="G28" s="34" t="s">
        <v>555</v>
      </c>
      <c r="H28" s="34"/>
      <c r="I28" s="34" t="s">
        <v>612</v>
      </c>
      <c r="J28" s="257"/>
      <c r="K28" s="244" t="s">
        <v>432</v>
      </c>
      <c r="L28" s="188" t="s">
        <v>636</v>
      </c>
      <c r="M28" s="34" t="s">
        <v>555</v>
      </c>
      <c r="N28" s="76"/>
    </row>
    <row r="29" spans="2:18" ht="26.1" customHeight="1">
      <c r="B29" s="332" t="s">
        <v>73</v>
      </c>
      <c r="C29" s="245" t="s">
        <v>127</v>
      </c>
      <c r="D29" s="181" t="s">
        <v>187</v>
      </c>
      <c r="E29" s="182">
        <v>0</v>
      </c>
      <c r="F29" s="181" t="s">
        <v>187</v>
      </c>
      <c r="G29" s="182">
        <v>0</v>
      </c>
      <c r="H29" s="182" t="s">
        <v>187</v>
      </c>
      <c r="I29" s="182">
        <v>0</v>
      </c>
      <c r="J29" s="262" t="s">
        <v>187</v>
      </c>
      <c r="K29" s="184" t="s">
        <v>443</v>
      </c>
      <c r="L29" s="186" t="s">
        <v>443</v>
      </c>
      <c r="M29" s="181" t="s">
        <v>443</v>
      </c>
      <c r="N29" s="76"/>
    </row>
    <row r="30" spans="2:18" ht="26.1" customHeight="1">
      <c r="B30" s="332"/>
      <c r="C30" s="245" t="s">
        <v>126</v>
      </c>
      <c r="D30" s="181" t="s">
        <v>594</v>
      </c>
      <c r="E30" s="182">
        <v>0.75</v>
      </c>
      <c r="F30" s="181" t="s">
        <v>594</v>
      </c>
      <c r="G30" s="182">
        <v>0.6</v>
      </c>
      <c r="H30" s="182" t="s">
        <v>594</v>
      </c>
      <c r="I30" s="182">
        <v>0.56000000000000005</v>
      </c>
      <c r="J30" s="262" t="s">
        <v>187</v>
      </c>
      <c r="K30" s="184">
        <v>3.35</v>
      </c>
      <c r="L30" s="186">
        <v>14.35</v>
      </c>
      <c r="M30" s="181">
        <v>1.55</v>
      </c>
      <c r="N30" s="76"/>
    </row>
    <row r="31" spans="2:18" ht="26.1" customHeight="1">
      <c r="B31" s="332"/>
      <c r="C31" s="180" t="s">
        <v>593</v>
      </c>
      <c r="D31" s="180" t="s">
        <v>310</v>
      </c>
      <c r="E31" s="180" t="s">
        <v>437</v>
      </c>
      <c r="F31" s="180" t="s">
        <v>310</v>
      </c>
      <c r="G31" s="180" t="s">
        <v>71</v>
      </c>
      <c r="H31" s="180" t="s">
        <v>187</v>
      </c>
      <c r="I31" s="180" t="s">
        <v>604</v>
      </c>
      <c r="J31" s="256" t="s">
        <v>187</v>
      </c>
      <c r="K31" s="243" t="s">
        <v>72</v>
      </c>
      <c r="L31" s="187" t="s">
        <v>71</v>
      </c>
      <c r="M31" s="180" t="s">
        <v>608</v>
      </c>
      <c r="N31" s="76"/>
    </row>
    <row r="32" spans="2:18" ht="26.1" customHeight="1">
      <c r="B32" s="332"/>
      <c r="C32" s="34"/>
      <c r="D32" s="34"/>
      <c r="E32" s="34" t="s">
        <v>610</v>
      </c>
      <c r="F32" s="34"/>
      <c r="G32" s="34" t="s">
        <v>611</v>
      </c>
      <c r="H32" s="34"/>
      <c r="I32" s="34" t="s">
        <v>605</v>
      </c>
      <c r="J32" s="257"/>
      <c r="K32" s="244" t="s">
        <v>70</v>
      </c>
      <c r="L32" s="188" t="s">
        <v>69</v>
      </c>
      <c r="M32" s="34" t="s">
        <v>609</v>
      </c>
      <c r="N32" s="76"/>
    </row>
    <row r="33" spans="2:20" ht="26.1" customHeight="1">
      <c r="B33" s="332" t="s">
        <v>68</v>
      </c>
      <c r="C33" s="245" t="s">
        <v>127</v>
      </c>
      <c r="D33" s="181" t="s">
        <v>187</v>
      </c>
      <c r="E33" s="182">
        <v>0</v>
      </c>
      <c r="F33" s="181" t="s">
        <v>187</v>
      </c>
      <c r="G33" s="182">
        <v>0.11</v>
      </c>
      <c r="H33" s="182" t="s">
        <v>187</v>
      </c>
      <c r="I33" s="182">
        <v>0</v>
      </c>
      <c r="J33" s="262" t="s">
        <v>187</v>
      </c>
      <c r="K33" s="184" t="s">
        <v>443</v>
      </c>
      <c r="L33" s="186" t="s">
        <v>443</v>
      </c>
      <c r="M33" s="181" t="s">
        <v>443</v>
      </c>
      <c r="N33" s="76"/>
      <c r="T33" s="12">
        <v>9</v>
      </c>
    </row>
    <row r="34" spans="2:20" ht="26.1" customHeight="1">
      <c r="B34" s="332"/>
      <c r="C34" s="245" t="s">
        <v>126</v>
      </c>
      <c r="D34" s="181" t="s">
        <v>594</v>
      </c>
      <c r="E34" s="182">
        <v>0.9</v>
      </c>
      <c r="F34" s="181" t="s">
        <v>594</v>
      </c>
      <c r="G34" s="182">
        <v>1.1599999999999999</v>
      </c>
      <c r="H34" s="182" t="s">
        <v>594</v>
      </c>
      <c r="I34" s="182">
        <v>0.63</v>
      </c>
      <c r="J34" s="262" t="s">
        <v>187</v>
      </c>
      <c r="K34" s="184">
        <v>4.6100000000000003</v>
      </c>
      <c r="L34" s="186">
        <v>21.78</v>
      </c>
      <c r="M34" s="181">
        <v>2.5</v>
      </c>
      <c r="N34" s="76"/>
    </row>
    <row r="35" spans="2:20" ht="26.1" customHeight="1">
      <c r="B35" s="332"/>
      <c r="C35" s="180" t="s">
        <v>593</v>
      </c>
      <c r="D35" s="180" t="s">
        <v>310</v>
      </c>
      <c r="E35" s="180" t="s">
        <v>67</v>
      </c>
      <c r="F35" s="180" t="s">
        <v>310</v>
      </c>
      <c r="G35" s="180" t="s">
        <v>548</v>
      </c>
      <c r="H35" s="180" t="s">
        <v>187</v>
      </c>
      <c r="I35" s="180" t="s">
        <v>67</v>
      </c>
      <c r="J35" s="288" t="s">
        <v>187</v>
      </c>
      <c r="K35" s="243" t="s">
        <v>67</v>
      </c>
      <c r="L35" s="187" t="s">
        <v>67</v>
      </c>
      <c r="M35" s="180" t="s">
        <v>67</v>
      </c>
      <c r="N35" s="76"/>
    </row>
    <row r="36" spans="2:20" ht="26.1" customHeight="1">
      <c r="B36" s="332"/>
      <c r="C36" s="34"/>
      <c r="D36" s="34"/>
      <c r="E36" s="34" t="s">
        <v>440</v>
      </c>
      <c r="F36" s="34"/>
      <c r="G36" s="34" t="s">
        <v>549</v>
      </c>
      <c r="H36" s="34"/>
      <c r="I36" s="34" t="s">
        <v>440</v>
      </c>
      <c r="J36" s="257"/>
      <c r="K36" s="244" t="s">
        <v>433</v>
      </c>
      <c r="L36" s="188" t="s">
        <v>434</v>
      </c>
      <c r="M36" s="34" t="s">
        <v>440</v>
      </c>
      <c r="N36" s="76"/>
    </row>
    <row r="37" spans="2:20" ht="26.1" customHeight="1">
      <c r="B37" s="332" t="s">
        <v>65</v>
      </c>
      <c r="C37" s="245" t="s">
        <v>127</v>
      </c>
      <c r="D37" s="181" t="s">
        <v>187</v>
      </c>
      <c r="E37" s="182">
        <v>0</v>
      </c>
      <c r="F37" s="181" t="s">
        <v>187</v>
      </c>
      <c r="G37" s="182">
        <v>11.92</v>
      </c>
      <c r="H37" s="182" t="s">
        <v>187</v>
      </c>
      <c r="I37" s="182">
        <v>0</v>
      </c>
      <c r="J37" s="262" t="s">
        <v>187</v>
      </c>
      <c r="K37" s="184" t="s">
        <v>443</v>
      </c>
      <c r="L37" s="186" t="s">
        <v>443</v>
      </c>
      <c r="M37" s="181" t="s">
        <v>443</v>
      </c>
      <c r="N37" s="76"/>
    </row>
    <row r="38" spans="2:20" ht="26.1" customHeight="1">
      <c r="B38" s="332"/>
      <c r="C38" s="245" t="s">
        <v>126</v>
      </c>
      <c r="D38" s="181" t="s">
        <v>594</v>
      </c>
      <c r="E38" s="182">
        <v>0.99</v>
      </c>
      <c r="F38" s="181" t="s">
        <v>594</v>
      </c>
      <c r="G38" s="182">
        <v>1.25</v>
      </c>
      <c r="H38" s="182" t="s">
        <v>594</v>
      </c>
      <c r="I38" s="182">
        <v>0.67</v>
      </c>
      <c r="J38" s="262" t="s">
        <v>187</v>
      </c>
      <c r="K38" s="184">
        <v>4.38</v>
      </c>
      <c r="L38" s="186">
        <v>17.63</v>
      </c>
      <c r="M38" s="181">
        <v>1.87</v>
      </c>
      <c r="N38" s="76"/>
    </row>
    <row r="39" spans="2:20" ht="26.1" customHeight="1">
      <c r="B39" s="332"/>
      <c r="C39" s="180" t="s">
        <v>593</v>
      </c>
      <c r="D39" s="180" t="s">
        <v>310</v>
      </c>
      <c r="E39" s="180" t="s">
        <v>519</v>
      </c>
      <c r="F39" s="180" t="s">
        <v>310</v>
      </c>
      <c r="G39" s="180" t="s">
        <v>64</v>
      </c>
      <c r="H39" s="180" t="s">
        <v>187</v>
      </c>
      <c r="I39" s="180" t="s">
        <v>606</v>
      </c>
      <c r="J39" s="256" t="s">
        <v>187</v>
      </c>
      <c r="K39" s="243" t="s">
        <v>63</v>
      </c>
      <c r="L39" s="187" t="s">
        <v>613</v>
      </c>
      <c r="M39" s="180" t="s">
        <v>557</v>
      </c>
      <c r="N39" s="76"/>
    </row>
    <row r="40" spans="2:20" ht="26.1" customHeight="1">
      <c r="B40" s="332"/>
      <c r="C40" s="34"/>
      <c r="D40" s="34"/>
      <c r="E40" s="34" t="s">
        <v>518</v>
      </c>
      <c r="F40" s="34"/>
      <c r="G40" s="34" t="s">
        <v>556</v>
      </c>
      <c r="H40" s="34"/>
      <c r="I40" s="34" t="s">
        <v>607</v>
      </c>
      <c r="J40" s="257"/>
      <c r="K40" s="244" t="s">
        <v>435</v>
      </c>
      <c r="L40" s="188" t="s">
        <v>637</v>
      </c>
      <c r="M40" s="34" t="s">
        <v>558</v>
      </c>
      <c r="N40" s="76"/>
    </row>
    <row r="41" spans="2:20" ht="55.5" customHeight="1">
      <c r="B41" s="333" t="s">
        <v>661</v>
      </c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</row>
    <row r="42" spans="2:20" ht="31.95" customHeight="1">
      <c r="B42" s="333" t="s">
        <v>663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</row>
    <row r="43" spans="2:20" ht="28.2">
      <c r="B43" s="331" t="s">
        <v>600</v>
      </c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21"/>
    </row>
    <row r="44" spans="2:20">
      <c r="B44" s="12" t="s">
        <v>601</v>
      </c>
    </row>
  </sheetData>
  <mergeCells count="15">
    <mergeCell ref="B3:C4"/>
    <mergeCell ref="D3:K3"/>
    <mergeCell ref="L3:M3"/>
    <mergeCell ref="B43:L43"/>
    <mergeCell ref="B13:B16"/>
    <mergeCell ref="B5:B8"/>
    <mergeCell ref="B9:B12"/>
    <mergeCell ref="B41:M41"/>
    <mergeCell ref="B17:B20"/>
    <mergeCell ref="B21:B24"/>
    <mergeCell ref="B25:B28"/>
    <mergeCell ref="B29:B32"/>
    <mergeCell ref="B33:B36"/>
    <mergeCell ref="B37:B40"/>
    <mergeCell ref="B42:M42"/>
  </mergeCells>
  <phoneticPr fontId="1"/>
  <printOptions horizontalCentered="1"/>
  <pageMargins left="0.7" right="0.7" top="0.75" bottom="0.75" header="0.3" footer="0.3"/>
  <pageSetup paperSize="9" scale="36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6"/>
  <sheetViews>
    <sheetView showGridLines="0" zoomScale="62" zoomScaleNormal="90" workbookViewId="0">
      <pane xSplit="2" ySplit="5" topLeftCell="C52" activePane="bottomRight" state="frozenSplit"/>
      <selection activeCell="R45" sqref="Q45:R45"/>
      <selection pane="topRight" activeCell="R45" sqref="Q45:R45"/>
      <selection pane="bottomLeft" activeCell="R45" sqref="Q45:R45"/>
      <selection pane="bottomRight" activeCell="A3" sqref="A3:L59"/>
    </sheetView>
  </sheetViews>
  <sheetFormatPr defaultColWidth="9" defaultRowHeight="16.2"/>
  <cols>
    <col min="1" max="1" width="2.5" style="1" customWidth="1"/>
    <col min="2" max="2" width="9.8984375" style="14" customWidth="1"/>
    <col min="3" max="3" width="15.09765625" style="15" customWidth="1"/>
    <col min="4" max="5" width="15.59765625" style="15" customWidth="1"/>
    <col min="6" max="6" width="17.09765625" style="16" customWidth="1"/>
    <col min="7" max="8" width="15.3984375" style="16" customWidth="1"/>
    <col min="9" max="9" width="16.59765625" style="17" customWidth="1"/>
    <col min="10" max="10" width="38.09765625" style="18" customWidth="1"/>
    <col min="11" max="11" width="12.09765625" style="16" customWidth="1"/>
    <col min="12" max="12" width="1.5" style="1" customWidth="1"/>
    <col min="13" max="16384" width="9" style="1"/>
  </cols>
  <sheetData>
    <row r="1" spans="1:12" ht="8.25" customHeight="1"/>
    <row r="2" spans="1:12" ht="36" customHeight="1">
      <c r="A2" s="84"/>
      <c r="B2" s="102" t="s">
        <v>638</v>
      </c>
      <c r="C2" s="103"/>
      <c r="D2" s="103"/>
      <c r="E2" s="103"/>
      <c r="F2" s="104"/>
      <c r="G2" s="104"/>
      <c r="H2" s="104"/>
      <c r="I2" s="105"/>
      <c r="J2" s="170"/>
      <c r="K2" s="104"/>
      <c r="L2" s="84"/>
    </row>
    <row r="3" spans="1:12" ht="30" customHeight="1">
      <c r="A3" s="84"/>
      <c r="B3" s="334" t="s">
        <v>184</v>
      </c>
      <c r="C3" s="311" t="s">
        <v>183</v>
      </c>
      <c r="D3" s="311"/>
      <c r="E3" s="311"/>
      <c r="F3" s="311"/>
      <c r="G3" s="311"/>
      <c r="H3" s="311"/>
      <c r="I3" s="336" t="s">
        <v>182</v>
      </c>
      <c r="J3" s="337"/>
      <c r="K3" s="338"/>
      <c r="L3" s="84"/>
    </row>
    <row r="4" spans="1:12" ht="30" customHeight="1">
      <c r="A4" s="84"/>
      <c r="B4" s="335"/>
      <c r="C4" s="342" t="s">
        <v>389</v>
      </c>
      <c r="D4" s="344" t="s">
        <v>181</v>
      </c>
      <c r="E4" s="345"/>
      <c r="F4" s="346" t="s">
        <v>387</v>
      </c>
      <c r="G4" s="348" t="s">
        <v>180</v>
      </c>
      <c r="H4" s="349"/>
      <c r="I4" s="339"/>
      <c r="J4" s="340"/>
      <c r="K4" s="341"/>
      <c r="L4" s="84"/>
    </row>
    <row r="5" spans="1:12" ht="55.5" customHeight="1">
      <c r="A5" s="84"/>
      <c r="B5" s="335"/>
      <c r="C5" s="343"/>
      <c r="D5" s="106" t="s">
        <v>386</v>
      </c>
      <c r="E5" s="246" t="s">
        <v>114</v>
      </c>
      <c r="F5" s="347"/>
      <c r="G5" s="106" t="s">
        <v>386</v>
      </c>
      <c r="H5" s="246" t="s">
        <v>114</v>
      </c>
      <c r="I5" s="241" t="s">
        <v>179</v>
      </c>
      <c r="J5" s="241" t="s">
        <v>106</v>
      </c>
      <c r="K5" s="107" t="s">
        <v>388</v>
      </c>
      <c r="L5" s="84"/>
    </row>
    <row r="6" spans="1:12" ht="35.1" customHeight="1">
      <c r="A6" s="84"/>
      <c r="B6" s="97" t="s">
        <v>412</v>
      </c>
      <c r="C6" s="108">
        <v>1039</v>
      </c>
      <c r="D6" s="108">
        <v>198</v>
      </c>
      <c r="E6" s="108">
        <v>212</v>
      </c>
      <c r="F6" s="109">
        <v>355.05</v>
      </c>
      <c r="G6" s="109">
        <v>58.61</v>
      </c>
      <c r="H6" s="109">
        <v>71.959999999999994</v>
      </c>
      <c r="I6" s="110" t="s">
        <v>178</v>
      </c>
      <c r="J6" s="242" t="s">
        <v>177</v>
      </c>
      <c r="K6" s="109">
        <v>11.9</v>
      </c>
      <c r="L6" s="84"/>
    </row>
    <row r="7" spans="1:12" ht="35.1" customHeight="1">
      <c r="A7" s="84"/>
      <c r="B7" s="97">
        <v>49</v>
      </c>
      <c r="C7" s="108">
        <v>1174</v>
      </c>
      <c r="D7" s="108">
        <v>131</v>
      </c>
      <c r="E7" s="108">
        <v>80</v>
      </c>
      <c r="F7" s="109">
        <v>409.98</v>
      </c>
      <c r="G7" s="109">
        <v>42.61</v>
      </c>
      <c r="H7" s="109">
        <v>20.46</v>
      </c>
      <c r="I7" s="110" t="s">
        <v>176</v>
      </c>
      <c r="J7" s="242" t="s">
        <v>175</v>
      </c>
      <c r="K7" s="109">
        <v>8.64</v>
      </c>
      <c r="L7" s="84"/>
    </row>
    <row r="8" spans="1:12" ht="35.1" customHeight="1">
      <c r="A8" s="84"/>
      <c r="B8" s="97">
        <v>50</v>
      </c>
      <c r="C8" s="108">
        <v>1231</v>
      </c>
      <c r="D8" s="108">
        <v>164</v>
      </c>
      <c r="E8" s="108">
        <v>68</v>
      </c>
      <c r="F8" s="109">
        <v>426.52</v>
      </c>
      <c r="G8" s="109">
        <v>39.770000000000003</v>
      </c>
      <c r="H8" s="109">
        <v>11.13</v>
      </c>
      <c r="I8" s="110" t="s">
        <v>135</v>
      </c>
      <c r="J8" s="242" t="s">
        <v>174</v>
      </c>
      <c r="K8" s="109">
        <v>11.09</v>
      </c>
      <c r="L8" s="84"/>
    </row>
    <row r="9" spans="1:12" ht="35.1" customHeight="1">
      <c r="A9" s="84"/>
      <c r="B9" s="97">
        <v>51</v>
      </c>
      <c r="C9" s="108">
        <v>1245</v>
      </c>
      <c r="D9" s="108">
        <v>61</v>
      </c>
      <c r="E9" s="108">
        <v>34</v>
      </c>
      <c r="F9" s="109">
        <v>453.01</v>
      </c>
      <c r="G9" s="109">
        <v>20.21</v>
      </c>
      <c r="H9" s="109">
        <v>6.64</v>
      </c>
      <c r="I9" s="110" t="s">
        <v>173</v>
      </c>
      <c r="J9" s="242" t="s">
        <v>172</v>
      </c>
      <c r="K9" s="109">
        <v>7.3</v>
      </c>
      <c r="L9" s="84"/>
    </row>
    <row r="10" spans="1:12" ht="35.1" customHeight="1">
      <c r="A10" s="84"/>
      <c r="B10" s="97">
        <v>52</v>
      </c>
      <c r="C10" s="108">
        <v>1265</v>
      </c>
      <c r="D10" s="108">
        <v>24</v>
      </c>
      <c r="E10" s="108">
        <v>56</v>
      </c>
      <c r="F10" s="109">
        <v>453.01</v>
      </c>
      <c r="G10" s="109">
        <v>47.86</v>
      </c>
      <c r="H10" s="109">
        <v>9.64</v>
      </c>
      <c r="I10" s="110" t="s">
        <v>171</v>
      </c>
      <c r="J10" s="242" t="s">
        <v>104</v>
      </c>
      <c r="K10" s="109">
        <v>6.06</v>
      </c>
      <c r="L10" s="84"/>
    </row>
    <row r="11" spans="1:12" ht="35.1" customHeight="1">
      <c r="A11" s="84"/>
      <c r="B11" s="97">
        <v>53</v>
      </c>
      <c r="C11" s="108">
        <v>1319</v>
      </c>
      <c r="D11" s="108">
        <v>38</v>
      </c>
      <c r="E11" s="108">
        <v>19</v>
      </c>
      <c r="F11" s="109">
        <v>528.38</v>
      </c>
      <c r="G11" s="109">
        <v>6.56</v>
      </c>
      <c r="H11" s="109">
        <v>2.0099999999999998</v>
      </c>
      <c r="I11" s="110" t="s">
        <v>170</v>
      </c>
      <c r="J11" s="242" t="s">
        <v>169</v>
      </c>
      <c r="K11" s="109">
        <v>4.78</v>
      </c>
      <c r="L11" s="84"/>
    </row>
    <row r="12" spans="1:12" ht="35.1" customHeight="1">
      <c r="A12" s="84"/>
      <c r="B12" s="97">
        <v>54</v>
      </c>
      <c r="C12" s="108">
        <v>1331</v>
      </c>
      <c r="D12" s="108">
        <v>132</v>
      </c>
      <c r="E12" s="108">
        <v>32</v>
      </c>
      <c r="F12" s="109">
        <v>539.30999999999995</v>
      </c>
      <c r="G12" s="109">
        <v>17.63</v>
      </c>
      <c r="H12" s="109">
        <v>4.58</v>
      </c>
      <c r="I12" s="110" t="s">
        <v>168</v>
      </c>
      <c r="J12" s="242" t="s">
        <v>167</v>
      </c>
      <c r="K12" s="109">
        <v>4.8</v>
      </c>
      <c r="L12" s="84"/>
    </row>
    <row r="13" spans="1:12" ht="35.1" customHeight="1">
      <c r="A13" s="84"/>
      <c r="B13" s="97">
        <v>55</v>
      </c>
      <c r="C13" s="108">
        <v>1335</v>
      </c>
      <c r="D13" s="108">
        <v>58</v>
      </c>
      <c r="E13" s="108">
        <v>28</v>
      </c>
      <c r="F13" s="109">
        <v>540.23</v>
      </c>
      <c r="G13" s="109">
        <v>15.27</v>
      </c>
      <c r="H13" s="109">
        <v>2.81</v>
      </c>
      <c r="I13" s="110" t="s">
        <v>166</v>
      </c>
      <c r="J13" s="242" t="s">
        <v>164</v>
      </c>
      <c r="K13" s="109">
        <v>4.1100000000000003</v>
      </c>
      <c r="L13" s="84"/>
    </row>
    <row r="14" spans="1:12" ht="35.1" customHeight="1">
      <c r="A14" s="84"/>
      <c r="B14" s="97">
        <v>56</v>
      </c>
      <c r="C14" s="108">
        <v>1339</v>
      </c>
      <c r="D14" s="108">
        <v>90</v>
      </c>
      <c r="E14" s="108">
        <v>26</v>
      </c>
      <c r="F14" s="109">
        <v>541.21</v>
      </c>
      <c r="G14" s="109">
        <v>11.74</v>
      </c>
      <c r="H14" s="109">
        <v>4.1100000000000003</v>
      </c>
      <c r="I14" s="110" t="s">
        <v>501</v>
      </c>
      <c r="J14" s="111" t="s">
        <v>502</v>
      </c>
      <c r="K14" s="109">
        <v>10.72</v>
      </c>
      <c r="L14" s="84"/>
    </row>
    <row r="15" spans="1:12" ht="35.1" customHeight="1">
      <c r="A15" s="84"/>
      <c r="B15" s="97">
        <v>57</v>
      </c>
      <c r="C15" s="108">
        <v>1387</v>
      </c>
      <c r="D15" s="108">
        <v>27</v>
      </c>
      <c r="E15" s="108">
        <v>16</v>
      </c>
      <c r="F15" s="109">
        <v>548.16999999999996</v>
      </c>
      <c r="G15" s="109">
        <v>7.56</v>
      </c>
      <c r="H15" s="109">
        <v>3.34</v>
      </c>
      <c r="I15" s="110" t="s">
        <v>165</v>
      </c>
      <c r="J15" s="242" t="s">
        <v>164</v>
      </c>
      <c r="K15" s="109">
        <v>26.31</v>
      </c>
      <c r="L15" s="84"/>
    </row>
    <row r="16" spans="1:12" ht="35.1" customHeight="1">
      <c r="A16" s="84"/>
      <c r="B16" s="97">
        <v>58</v>
      </c>
      <c r="C16" s="108">
        <v>1390</v>
      </c>
      <c r="D16" s="108">
        <v>63</v>
      </c>
      <c r="E16" s="108">
        <v>13</v>
      </c>
      <c r="F16" s="109">
        <v>548.16999999999996</v>
      </c>
      <c r="G16" s="109">
        <v>9.23</v>
      </c>
      <c r="H16" s="109">
        <v>1.17</v>
      </c>
      <c r="I16" s="110" t="s">
        <v>165</v>
      </c>
      <c r="J16" s="242" t="s">
        <v>164</v>
      </c>
      <c r="K16" s="109">
        <v>16.86</v>
      </c>
      <c r="L16" s="84"/>
    </row>
    <row r="17" spans="1:12" ht="35.1" customHeight="1">
      <c r="A17" s="84"/>
      <c r="B17" s="97">
        <v>59</v>
      </c>
      <c r="C17" s="108">
        <v>1383</v>
      </c>
      <c r="D17" s="108">
        <v>59</v>
      </c>
      <c r="E17" s="108">
        <v>13</v>
      </c>
      <c r="F17" s="109">
        <v>548.59</v>
      </c>
      <c r="G17" s="109">
        <v>12.39</v>
      </c>
      <c r="H17" s="109">
        <v>0.66</v>
      </c>
      <c r="I17" s="110" t="s">
        <v>158</v>
      </c>
      <c r="J17" s="242" t="s">
        <v>149</v>
      </c>
      <c r="K17" s="109">
        <v>7.34</v>
      </c>
      <c r="L17" s="84"/>
    </row>
    <row r="18" spans="1:12" ht="35.1" customHeight="1">
      <c r="A18" s="84"/>
      <c r="B18" s="97">
        <v>60</v>
      </c>
      <c r="C18" s="108">
        <v>1399</v>
      </c>
      <c r="D18" s="108">
        <v>99</v>
      </c>
      <c r="E18" s="108">
        <v>53</v>
      </c>
      <c r="F18" s="109">
        <v>554.80999999999995</v>
      </c>
      <c r="G18" s="109">
        <v>17.77</v>
      </c>
      <c r="H18" s="109">
        <v>9.9499999999999993</v>
      </c>
      <c r="I18" s="110" t="s">
        <v>163</v>
      </c>
      <c r="J18" s="242" t="s">
        <v>162</v>
      </c>
      <c r="K18" s="109">
        <v>5.21</v>
      </c>
      <c r="L18" s="84"/>
    </row>
    <row r="19" spans="1:12" ht="35.1" customHeight="1">
      <c r="A19" s="84"/>
      <c r="B19" s="97">
        <v>61</v>
      </c>
      <c r="C19" s="108">
        <v>1444</v>
      </c>
      <c r="D19" s="108">
        <v>88</v>
      </c>
      <c r="E19" s="108">
        <v>11</v>
      </c>
      <c r="F19" s="109">
        <v>554.80999999999995</v>
      </c>
      <c r="G19" s="109">
        <v>22.12</v>
      </c>
      <c r="H19" s="109">
        <v>1.03</v>
      </c>
      <c r="I19" s="110" t="s">
        <v>161</v>
      </c>
      <c r="J19" s="242" t="s">
        <v>104</v>
      </c>
      <c r="K19" s="109">
        <v>3.27</v>
      </c>
      <c r="L19" s="84"/>
    </row>
    <row r="20" spans="1:12" ht="35.1" customHeight="1">
      <c r="A20" s="84"/>
      <c r="B20" s="97">
        <v>62</v>
      </c>
      <c r="C20" s="108">
        <v>1430</v>
      </c>
      <c r="D20" s="108">
        <v>75</v>
      </c>
      <c r="E20" s="108">
        <v>8</v>
      </c>
      <c r="F20" s="109">
        <v>554.80999999999995</v>
      </c>
      <c r="G20" s="109">
        <v>17.829999999999998</v>
      </c>
      <c r="H20" s="109">
        <v>0.49</v>
      </c>
      <c r="I20" s="110" t="s">
        <v>161</v>
      </c>
      <c r="J20" s="242" t="s">
        <v>104</v>
      </c>
      <c r="K20" s="109">
        <v>3.19</v>
      </c>
      <c r="L20" s="84"/>
    </row>
    <row r="21" spans="1:12" ht="35.1" customHeight="1">
      <c r="A21" s="84"/>
      <c r="B21" s="97">
        <v>63</v>
      </c>
      <c r="C21" s="108">
        <v>1422</v>
      </c>
      <c r="D21" s="108">
        <v>35</v>
      </c>
      <c r="E21" s="108">
        <v>6</v>
      </c>
      <c r="F21" s="109">
        <v>554.80999999999995</v>
      </c>
      <c r="G21" s="109">
        <v>4.25</v>
      </c>
      <c r="H21" s="109">
        <v>0.13</v>
      </c>
      <c r="I21" s="110" t="s">
        <v>161</v>
      </c>
      <c r="J21" s="242" t="s">
        <v>104</v>
      </c>
      <c r="K21" s="109">
        <v>2.78</v>
      </c>
      <c r="L21" s="84"/>
    </row>
    <row r="22" spans="1:12" ht="35.1" customHeight="1">
      <c r="A22" s="84"/>
      <c r="B22" s="97" t="s">
        <v>413</v>
      </c>
      <c r="C22" s="108">
        <v>1426</v>
      </c>
      <c r="D22" s="108">
        <v>41</v>
      </c>
      <c r="E22" s="108">
        <v>5</v>
      </c>
      <c r="F22" s="109">
        <v>561.38</v>
      </c>
      <c r="G22" s="109">
        <v>5.86</v>
      </c>
      <c r="H22" s="109">
        <v>0.77</v>
      </c>
      <c r="I22" s="110" t="s">
        <v>160</v>
      </c>
      <c r="J22" s="242" t="s">
        <v>159</v>
      </c>
      <c r="K22" s="109">
        <v>5.03</v>
      </c>
      <c r="L22" s="84"/>
    </row>
    <row r="23" spans="1:12" ht="35.1" customHeight="1">
      <c r="A23" s="84"/>
      <c r="B23" s="97">
        <v>2</v>
      </c>
      <c r="C23" s="108">
        <v>1422</v>
      </c>
      <c r="D23" s="108">
        <v>47</v>
      </c>
      <c r="E23" s="108">
        <v>7</v>
      </c>
      <c r="F23" s="109">
        <v>562.62</v>
      </c>
      <c r="G23" s="109">
        <v>5.03</v>
      </c>
      <c r="H23" s="109">
        <v>0.47</v>
      </c>
      <c r="I23" s="110" t="s">
        <v>158</v>
      </c>
      <c r="J23" s="242" t="s">
        <v>149</v>
      </c>
      <c r="K23" s="109">
        <v>5.24</v>
      </c>
      <c r="L23" s="84"/>
    </row>
    <row r="24" spans="1:12" ht="35.1" customHeight="1">
      <c r="A24" s="84"/>
      <c r="B24" s="97">
        <v>3</v>
      </c>
      <c r="C24" s="108">
        <v>1442</v>
      </c>
      <c r="D24" s="108">
        <v>83</v>
      </c>
      <c r="E24" s="108">
        <v>10</v>
      </c>
      <c r="F24" s="109">
        <v>562.62</v>
      </c>
      <c r="G24" s="109">
        <v>9.51</v>
      </c>
      <c r="H24" s="109">
        <v>1.24</v>
      </c>
      <c r="I24" s="110" t="s">
        <v>157</v>
      </c>
      <c r="J24" s="242" t="s">
        <v>104</v>
      </c>
      <c r="K24" s="109">
        <v>5.12</v>
      </c>
      <c r="L24" s="84"/>
    </row>
    <row r="25" spans="1:12" ht="35.1" customHeight="1">
      <c r="A25" s="84"/>
      <c r="B25" s="97">
        <v>4</v>
      </c>
      <c r="C25" s="108">
        <v>1297</v>
      </c>
      <c r="D25" s="108">
        <v>23</v>
      </c>
      <c r="E25" s="108">
        <v>7</v>
      </c>
      <c r="F25" s="109">
        <v>541.65</v>
      </c>
      <c r="G25" s="109">
        <v>9.1300000000000008</v>
      </c>
      <c r="H25" s="109">
        <v>0.31</v>
      </c>
      <c r="I25" s="110" t="s">
        <v>74</v>
      </c>
      <c r="J25" s="242" t="s">
        <v>105</v>
      </c>
      <c r="K25" s="109">
        <v>4.28</v>
      </c>
      <c r="L25" s="84"/>
    </row>
    <row r="26" spans="1:12" ht="35.1" customHeight="1">
      <c r="A26" s="84"/>
      <c r="B26" s="97">
        <v>5</v>
      </c>
      <c r="C26" s="108">
        <v>1320</v>
      </c>
      <c r="D26" s="108">
        <v>5</v>
      </c>
      <c r="E26" s="108">
        <v>2</v>
      </c>
      <c r="F26" s="109">
        <v>534.45000000000005</v>
      </c>
      <c r="G26" s="109">
        <v>2.98</v>
      </c>
      <c r="H26" s="109">
        <v>0.03</v>
      </c>
      <c r="I26" s="110" t="s">
        <v>156</v>
      </c>
      <c r="J26" s="242" t="s">
        <v>155</v>
      </c>
      <c r="K26" s="109">
        <v>2.88</v>
      </c>
      <c r="L26" s="84"/>
    </row>
    <row r="27" spans="1:12" ht="35.1" customHeight="1">
      <c r="A27" s="84"/>
      <c r="B27" s="97">
        <v>6</v>
      </c>
      <c r="C27" s="108">
        <v>1298</v>
      </c>
      <c r="D27" s="108">
        <v>80</v>
      </c>
      <c r="E27" s="108">
        <v>4</v>
      </c>
      <c r="F27" s="109">
        <v>535.73</v>
      </c>
      <c r="G27" s="109">
        <v>27.93</v>
      </c>
      <c r="H27" s="109">
        <v>0.48</v>
      </c>
      <c r="I27" s="110" t="s">
        <v>154</v>
      </c>
      <c r="J27" s="242" t="s">
        <v>153</v>
      </c>
      <c r="K27" s="109">
        <v>2.71</v>
      </c>
      <c r="L27" s="84"/>
    </row>
    <row r="28" spans="1:12" ht="35.1" customHeight="1">
      <c r="A28" s="84"/>
      <c r="B28" s="97">
        <v>7</v>
      </c>
      <c r="C28" s="108">
        <v>1290</v>
      </c>
      <c r="D28" s="108">
        <v>87</v>
      </c>
      <c r="E28" s="108">
        <v>2</v>
      </c>
      <c r="F28" s="109">
        <v>535.73</v>
      </c>
      <c r="G28" s="109">
        <v>12.7</v>
      </c>
      <c r="H28" s="109">
        <v>0.04</v>
      </c>
      <c r="I28" s="110" t="s">
        <v>150</v>
      </c>
      <c r="J28" s="242" t="s">
        <v>149</v>
      </c>
      <c r="K28" s="109">
        <v>2.16</v>
      </c>
      <c r="L28" s="84"/>
    </row>
    <row r="29" spans="1:12" ht="35.1" customHeight="1">
      <c r="A29" s="84"/>
      <c r="B29" s="97">
        <v>8</v>
      </c>
      <c r="C29" s="108">
        <v>1270</v>
      </c>
      <c r="D29" s="108">
        <v>19</v>
      </c>
      <c r="E29" s="108">
        <v>0</v>
      </c>
      <c r="F29" s="109">
        <v>535.73</v>
      </c>
      <c r="G29" s="109">
        <v>3.82</v>
      </c>
      <c r="H29" s="109">
        <v>0</v>
      </c>
      <c r="I29" s="110" t="s">
        <v>152</v>
      </c>
      <c r="J29" s="242" t="s">
        <v>151</v>
      </c>
      <c r="K29" s="109">
        <v>1.76</v>
      </c>
      <c r="L29" s="84"/>
    </row>
    <row r="30" spans="1:12" ht="35.1" customHeight="1">
      <c r="A30" s="84"/>
      <c r="B30" s="97">
        <v>9</v>
      </c>
      <c r="C30" s="108">
        <v>1229</v>
      </c>
      <c r="D30" s="108">
        <v>60</v>
      </c>
      <c r="E30" s="108">
        <v>1</v>
      </c>
      <c r="F30" s="109">
        <v>535.47</v>
      </c>
      <c r="G30" s="109">
        <v>7.62</v>
      </c>
      <c r="H30" s="109">
        <v>0</v>
      </c>
      <c r="I30" s="110" t="s">
        <v>150</v>
      </c>
      <c r="J30" s="242" t="s">
        <v>149</v>
      </c>
      <c r="K30" s="109">
        <v>2.3199999999999998</v>
      </c>
      <c r="L30" s="84"/>
    </row>
    <row r="31" spans="1:12" ht="35.1" customHeight="1">
      <c r="A31" s="84"/>
      <c r="B31" s="97">
        <v>10</v>
      </c>
      <c r="C31" s="108">
        <v>1148</v>
      </c>
      <c r="D31" s="108">
        <v>28</v>
      </c>
      <c r="E31" s="108">
        <v>3</v>
      </c>
      <c r="F31" s="109">
        <v>535.47</v>
      </c>
      <c r="G31" s="109">
        <v>18.13</v>
      </c>
      <c r="H31" s="109">
        <v>0.44</v>
      </c>
      <c r="I31" s="110" t="s">
        <v>148</v>
      </c>
      <c r="J31" s="242" t="s">
        <v>147</v>
      </c>
      <c r="K31" s="109">
        <v>2.3199999999999998</v>
      </c>
      <c r="L31" s="84"/>
    </row>
    <row r="32" spans="1:12" ht="35.1" customHeight="1">
      <c r="A32" s="84"/>
      <c r="B32" s="97">
        <v>11</v>
      </c>
      <c r="C32" s="108">
        <v>1126</v>
      </c>
      <c r="D32" s="108">
        <v>28</v>
      </c>
      <c r="E32" s="108">
        <v>0</v>
      </c>
      <c r="F32" s="109">
        <v>535.47</v>
      </c>
      <c r="G32" s="109">
        <v>3.66</v>
      </c>
      <c r="H32" s="109">
        <v>0</v>
      </c>
      <c r="I32" s="110" t="s">
        <v>146</v>
      </c>
      <c r="J32" s="242" t="s">
        <v>145</v>
      </c>
      <c r="K32" s="109">
        <v>1.78</v>
      </c>
      <c r="L32" s="84"/>
    </row>
    <row r="33" spans="1:12" ht="35.1" customHeight="1">
      <c r="A33" s="84"/>
      <c r="B33" s="97">
        <v>12</v>
      </c>
      <c r="C33" s="108">
        <v>1119</v>
      </c>
      <c r="D33" s="108">
        <v>8</v>
      </c>
      <c r="E33" s="108">
        <v>0</v>
      </c>
      <c r="F33" s="109">
        <v>535.66999999999996</v>
      </c>
      <c r="G33" s="109">
        <v>0.79</v>
      </c>
      <c r="H33" s="109">
        <v>0</v>
      </c>
      <c r="I33" s="110" t="s">
        <v>144</v>
      </c>
      <c r="J33" s="242" t="s">
        <v>143</v>
      </c>
      <c r="K33" s="109">
        <v>1.29</v>
      </c>
      <c r="L33" s="84"/>
    </row>
    <row r="34" spans="1:12" ht="35.1" customHeight="1">
      <c r="A34" s="84"/>
      <c r="B34" s="97">
        <v>13</v>
      </c>
      <c r="C34" s="108">
        <v>1122</v>
      </c>
      <c r="D34" s="108">
        <v>6</v>
      </c>
      <c r="E34" s="108">
        <v>1</v>
      </c>
      <c r="F34" s="109">
        <v>568.02</v>
      </c>
      <c r="G34" s="109">
        <v>0.57999999999999996</v>
      </c>
      <c r="H34" s="109">
        <v>0.06</v>
      </c>
      <c r="I34" s="110" t="s">
        <v>142</v>
      </c>
      <c r="J34" s="242" t="s">
        <v>141</v>
      </c>
      <c r="K34" s="109">
        <v>2.15</v>
      </c>
      <c r="L34" s="84"/>
    </row>
    <row r="35" spans="1:12" ht="35.1" customHeight="1">
      <c r="A35" s="84"/>
      <c r="B35" s="97">
        <v>14</v>
      </c>
      <c r="C35" s="108">
        <v>1113</v>
      </c>
      <c r="D35" s="108">
        <v>45</v>
      </c>
      <c r="E35" s="108">
        <v>0</v>
      </c>
      <c r="F35" s="109">
        <v>568.02</v>
      </c>
      <c r="G35" s="109">
        <v>12.16</v>
      </c>
      <c r="H35" s="109">
        <v>0</v>
      </c>
      <c r="I35" s="110" t="s">
        <v>140</v>
      </c>
      <c r="J35" s="242" t="s">
        <v>139</v>
      </c>
      <c r="K35" s="109">
        <v>1.86</v>
      </c>
      <c r="L35" s="84"/>
    </row>
    <row r="36" spans="1:12" ht="35.1" customHeight="1">
      <c r="A36" s="84"/>
      <c r="B36" s="97">
        <v>15</v>
      </c>
      <c r="C36" s="108">
        <v>1084</v>
      </c>
      <c r="D36" s="108">
        <v>2</v>
      </c>
      <c r="E36" s="108">
        <v>1</v>
      </c>
      <c r="F36" s="109">
        <v>568.02</v>
      </c>
      <c r="G36" s="109">
        <v>0.93</v>
      </c>
      <c r="H36" s="109">
        <v>0.01</v>
      </c>
      <c r="I36" s="110" t="s">
        <v>138</v>
      </c>
      <c r="J36" s="242" t="s">
        <v>137</v>
      </c>
      <c r="K36" s="109">
        <v>2.27</v>
      </c>
      <c r="L36" s="84"/>
    </row>
    <row r="37" spans="1:12" ht="35.1" customHeight="1">
      <c r="A37" s="84"/>
      <c r="B37" s="97">
        <v>16</v>
      </c>
      <c r="C37" s="108">
        <v>959</v>
      </c>
      <c r="D37" s="108">
        <v>12</v>
      </c>
      <c r="E37" s="108">
        <v>4</v>
      </c>
      <c r="F37" s="109">
        <v>568.02</v>
      </c>
      <c r="G37" s="109">
        <v>2.75</v>
      </c>
      <c r="H37" s="109">
        <v>0.59</v>
      </c>
      <c r="I37" s="110" t="s">
        <v>136</v>
      </c>
      <c r="J37" s="242" t="s">
        <v>134</v>
      </c>
      <c r="K37" s="109">
        <v>4.7</v>
      </c>
      <c r="L37" s="84"/>
    </row>
    <row r="38" spans="1:12" ht="35.1" customHeight="1">
      <c r="A38" s="84"/>
      <c r="B38" s="97">
        <v>17</v>
      </c>
      <c r="C38" s="108">
        <v>902</v>
      </c>
      <c r="D38" s="108">
        <v>16</v>
      </c>
      <c r="E38" s="108">
        <v>3</v>
      </c>
      <c r="F38" s="109">
        <v>549.58000000000004</v>
      </c>
      <c r="G38" s="109">
        <v>2.92</v>
      </c>
      <c r="H38" s="109">
        <v>0.36</v>
      </c>
      <c r="I38" s="110" t="s">
        <v>136</v>
      </c>
      <c r="J38" s="242" t="s">
        <v>134</v>
      </c>
      <c r="K38" s="109">
        <v>2.95</v>
      </c>
      <c r="L38" s="84"/>
    </row>
    <row r="39" spans="1:12" ht="35.1" customHeight="1">
      <c r="A39" s="84"/>
      <c r="B39" s="97">
        <v>18</v>
      </c>
      <c r="C39" s="108">
        <v>954</v>
      </c>
      <c r="D39" s="108">
        <v>13</v>
      </c>
      <c r="E39" s="108">
        <v>0</v>
      </c>
      <c r="F39" s="109">
        <v>549.58000000000004</v>
      </c>
      <c r="G39" s="109">
        <v>2.23</v>
      </c>
      <c r="H39" s="109">
        <v>0</v>
      </c>
      <c r="I39" s="110" t="s">
        <v>136</v>
      </c>
      <c r="J39" s="242" t="s">
        <v>134</v>
      </c>
      <c r="K39" s="109">
        <v>1.75</v>
      </c>
      <c r="L39" s="84"/>
    </row>
    <row r="40" spans="1:12" ht="35.1" customHeight="1">
      <c r="A40" s="84"/>
      <c r="B40" s="97">
        <v>19</v>
      </c>
      <c r="C40" s="108">
        <v>1002</v>
      </c>
      <c r="D40" s="108">
        <v>24</v>
      </c>
      <c r="E40" s="108">
        <v>1</v>
      </c>
      <c r="F40" s="109">
        <v>549.58000000000004</v>
      </c>
      <c r="G40" s="109">
        <v>4.9000000000000004</v>
      </c>
      <c r="H40" s="109">
        <v>0.03</v>
      </c>
      <c r="I40" s="110" t="s">
        <v>135</v>
      </c>
      <c r="J40" s="242" t="s">
        <v>134</v>
      </c>
      <c r="K40" s="109">
        <v>2.5</v>
      </c>
      <c r="L40" s="84"/>
    </row>
    <row r="41" spans="1:12" ht="35.1" customHeight="1">
      <c r="A41" s="84"/>
      <c r="B41" s="97">
        <v>20</v>
      </c>
      <c r="C41" s="108">
        <v>980</v>
      </c>
      <c r="D41" s="108">
        <v>0</v>
      </c>
      <c r="E41" s="108">
        <v>0</v>
      </c>
      <c r="F41" s="109">
        <v>541.42999999999995</v>
      </c>
      <c r="G41" s="109">
        <v>0</v>
      </c>
      <c r="H41" s="109">
        <v>0</v>
      </c>
      <c r="I41" s="110" t="s">
        <v>100</v>
      </c>
      <c r="J41" s="242" t="s">
        <v>679</v>
      </c>
      <c r="K41" s="109">
        <v>0.87</v>
      </c>
      <c r="L41" s="84"/>
    </row>
    <row r="42" spans="1:12" ht="35.1" customHeight="1">
      <c r="A42" s="84"/>
      <c r="B42" s="97">
        <v>21</v>
      </c>
      <c r="C42" s="108">
        <v>1001</v>
      </c>
      <c r="D42" s="108">
        <v>0</v>
      </c>
      <c r="E42" s="108">
        <v>0</v>
      </c>
      <c r="F42" s="109">
        <v>541.42999999999995</v>
      </c>
      <c r="G42" s="109">
        <v>0</v>
      </c>
      <c r="H42" s="109">
        <v>0</v>
      </c>
      <c r="I42" s="110" t="s">
        <v>99</v>
      </c>
      <c r="J42" s="242" t="s">
        <v>133</v>
      </c>
      <c r="K42" s="109">
        <v>0.86</v>
      </c>
      <c r="L42" s="84"/>
    </row>
    <row r="43" spans="1:12" ht="35.1" customHeight="1">
      <c r="A43" s="84"/>
      <c r="B43" s="97">
        <v>22</v>
      </c>
      <c r="C43" s="108">
        <v>948</v>
      </c>
      <c r="D43" s="108">
        <v>17</v>
      </c>
      <c r="E43" s="108">
        <v>0</v>
      </c>
      <c r="F43" s="109">
        <v>471.92</v>
      </c>
      <c r="G43" s="109">
        <v>7.85</v>
      </c>
      <c r="H43" s="109">
        <v>0</v>
      </c>
      <c r="I43" s="110" t="s">
        <v>96</v>
      </c>
      <c r="J43" s="242" t="s">
        <v>132</v>
      </c>
      <c r="K43" s="109">
        <v>1.86</v>
      </c>
      <c r="L43" s="84"/>
    </row>
    <row r="44" spans="1:12" ht="35.1" customHeight="1">
      <c r="A44" s="84"/>
      <c r="B44" s="97">
        <v>23</v>
      </c>
      <c r="C44" s="108">
        <v>1003</v>
      </c>
      <c r="D44" s="108">
        <v>9</v>
      </c>
      <c r="E44" s="108">
        <v>993</v>
      </c>
      <c r="F44" s="109">
        <v>541.42999999999995</v>
      </c>
      <c r="G44" s="109">
        <v>5.13</v>
      </c>
      <c r="H44" s="109">
        <v>536.13</v>
      </c>
      <c r="I44" s="110" t="s">
        <v>94</v>
      </c>
      <c r="J44" s="242" t="s">
        <v>131</v>
      </c>
      <c r="K44" s="109">
        <v>11.28</v>
      </c>
      <c r="L44" s="84"/>
    </row>
    <row r="45" spans="1:12" ht="35.1" customHeight="1">
      <c r="A45" s="84"/>
      <c r="B45" s="97">
        <v>24</v>
      </c>
      <c r="C45" s="108">
        <v>901</v>
      </c>
      <c r="D45" s="108">
        <v>2</v>
      </c>
      <c r="E45" s="108">
        <v>0</v>
      </c>
      <c r="F45" s="109">
        <v>471.92</v>
      </c>
      <c r="G45" s="109">
        <v>0.24</v>
      </c>
      <c r="H45" s="109">
        <v>0</v>
      </c>
      <c r="I45" s="110" t="s">
        <v>95</v>
      </c>
      <c r="J45" s="242" t="s">
        <v>130</v>
      </c>
      <c r="K45" s="109">
        <v>1.31</v>
      </c>
      <c r="L45" s="84"/>
    </row>
    <row r="46" spans="1:12" ht="35.1" customHeight="1">
      <c r="A46" s="84"/>
      <c r="B46" s="97">
        <v>25</v>
      </c>
      <c r="C46" s="108">
        <v>835</v>
      </c>
      <c r="D46" s="108">
        <v>9</v>
      </c>
      <c r="E46" s="108">
        <v>0</v>
      </c>
      <c r="F46" s="109">
        <v>514.71</v>
      </c>
      <c r="G46" s="109">
        <v>1.1499999999999999</v>
      </c>
      <c r="H46" s="109">
        <v>0</v>
      </c>
      <c r="I46" s="110" t="s">
        <v>74</v>
      </c>
      <c r="J46" s="242" t="s">
        <v>105</v>
      </c>
      <c r="K46" s="109">
        <v>1.86</v>
      </c>
      <c r="L46" s="84"/>
    </row>
    <row r="47" spans="1:12" ht="35.1" customHeight="1">
      <c r="A47" s="84"/>
      <c r="B47" s="97">
        <v>26</v>
      </c>
      <c r="C47" s="108">
        <v>614</v>
      </c>
      <c r="D47" s="108">
        <v>2</v>
      </c>
      <c r="E47" s="108">
        <v>0</v>
      </c>
      <c r="F47" s="109">
        <v>307.86</v>
      </c>
      <c r="G47" s="109">
        <v>0.08</v>
      </c>
      <c r="H47" s="109">
        <v>0</v>
      </c>
      <c r="I47" s="110" t="s">
        <v>407</v>
      </c>
      <c r="J47" s="242" t="s">
        <v>500</v>
      </c>
      <c r="K47" s="109">
        <v>1.05</v>
      </c>
      <c r="L47" s="84"/>
    </row>
    <row r="48" spans="1:12" ht="35.1" customHeight="1">
      <c r="A48" s="84"/>
      <c r="B48" s="97">
        <v>27</v>
      </c>
      <c r="C48" s="108">
        <v>762</v>
      </c>
      <c r="D48" s="108">
        <v>10</v>
      </c>
      <c r="E48" s="108">
        <v>0</v>
      </c>
      <c r="F48" s="109">
        <v>537.62</v>
      </c>
      <c r="G48" s="247" t="s">
        <v>314</v>
      </c>
      <c r="H48" s="247" t="s">
        <v>314</v>
      </c>
      <c r="I48" s="110" t="s">
        <v>415</v>
      </c>
      <c r="J48" s="242" t="s">
        <v>416</v>
      </c>
      <c r="K48" s="109">
        <v>1.21</v>
      </c>
      <c r="L48" s="84"/>
    </row>
    <row r="49" spans="1:12" ht="35.1" customHeight="1">
      <c r="A49" s="84"/>
      <c r="B49" s="97">
        <v>28</v>
      </c>
      <c r="C49" s="108">
        <v>487</v>
      </c>
      <c r="D49" s="108">
        <v>1</v>
      </c>
      <c r="E49" s="108">
        <v>0</v>
      </c>
      <c r="F49" s="109">
        <v>308.10000000000002</v>
      </c>
      <c r="G49" s="85">
        <v>0</v>
      </c>
      <c r="H49" s="85">
        <v>0</v>
      </c>
      <c r="I49" s="110" t="s">
        <v>453</v>
      </c>
      <c r="J49" s="242" t="s">
        <v>503</v>
      </c>
      <c r="K49" s="109">
        <v>1</v>
      </c>
      <c r="L49" s="84"/>
    </row>
    <row r="50" spans="1:12" ht="35.1" customHeight="1">
      <c r="A50" s="84"/>
      <c r="B50" s="97">
        <v>29</v>
      </c>
      <c r="C50" s="108">
        <v>724</v>
      </c>
      <c r="D50" s="108">
        <v>0</v>
      </c>
      <c r="E50" s="108">
        <v>0</v>
      </c>
      <c r="F50" s="109">
        <v>540.83000000000004</v>
      </c>
      <c r="G50" s="85">
        <v>0</v>
      </c>
      <c r="H50" s="85">
        <v>0</v>
      </c>
      <c r="I50" s="110" t="s">
        <v>454</v>
      </c>
      <c r="J50" s="242" t="s">
        <v>504</v>
      </c>
      <c r="K50" s="109">
        <v>0.76</v>
      </c>
      <c r="L50" s="84"/>
    </row>
    <row r="51" spans="1:12" ht="35.1" customHeight="1">
      <c r="A51" s="84"/>
      <c r="B51" s="97">
        <v>30</v>
      </c>
      <c r="C51" s="108">
        <v>415</v>
      </c>
      <c r="D51" s="108">
        <v>46</v>
      </c>
      <c r="E51" s="108">
        <v>1</v>
      </c>
      <c r="F51" s="109">
        <v>307.38</v>
      </c>
      <c r="G51" s="109">
        <v>8.3699999999999992</v>
      </c>
      <c r="H51" s="109">
        <v>0.04</v>
      </c>
      <c r="I51" s="110" t="s">
        <v>450</v>
      </c>
      <c r="J51" s="242" t="s">
        <v>521</v>
      </c>
      <c r="K51" s="109">
        <v>2.2200000000000002</v>
      </c>
      <c r="L51" s="84"/>
    </row>
    <row r="52" spans="1:12" ht="35.1" customHeight="1">
      <c r="A52" s="84"/>
      <c r="B52" s="97" t="s">
        <v>539</v>
      </c>
      <c r="C52" s="108">
        <v>687</v>
      </c>
      <c r="D52" s="108">
        <v>6</v>
      </c>
      <c r="E52" s="108">
        <v>0</v>
      </c>
      <c r="F52" s="109">
        <v>539.66999999999996</v>
      </c>
      <c r="G52" s="109">
        <v>2.12</v>
      </c>
      <c r="H52" s="109">
        <v>0</v>
      </c>
      <c r="I52" s="110" t="s">
        <v>522</v>
      </c>
      <c r="J52" s="242" t="s">
        <v>523</v>
      </c>
      <c r="K52" s="109">
        <v>0.67</v>
      </c>
      <c r="L52" s="84"/>
    </row>
    <row r="53" spans="1:12" ht="35.1" customHeight="1">
      <c r="A53" s="84"/>
      <c r="B53" s="97" t="s">
        <v>540</v>
      </c>
      <c r="C53" s="108">
        <v>335</v>
      </c>
      <c r="D53" s="108">
        <v>1</v>
      </c>
      <c r="E53" s="108">
        <v>0</v>
      </c>
      <c r="F53" s="109">
        <v>307.49</v>
      </c>
      <c r="G53" s="109">
        <v>0</v>
      </c>
      <c r="H53" s="109">
        <v>0</v>
      </c>
      <c r="I53" s="110" t="s">
        <v>537</v>
      </c>
      <c r="J53" s="242" t="s">
        <v>533</v>
      </c>
      <c r="K53" s="109">
        <v>1.29</v>
      </c>
      <c r="L53" s="84"/>
    </row>
    <row r="54" spans="1:12" ht="35.1" customHeight="1">
      <c r="A54" s="84"/>
      <c r="B54" s="97" t="s">
        <v>561</v>
      </c>
      <c r="C54" s="108">
        <v>595</v>
      </c>
      <c r="D54" s="108">
        <v>33</v>
      </c>
      <c r="E54" s="108">
        <v>0</v>
      </c>
      <c r="F54" s="109">
        <v>541.16999999999996</v>
      </c>
      <c r="G54" s="109">
        <v>14.47</v>
      </c>
      <c r="H54" s="109">
        <v>0</v>
      </c>
      <c r="I54" s="110" t="s">
        <v>567</v>
      </c>
      <c r="J54" s="242" t="s">
        <v>565</v>
      </c>
      <c r="K54" s="109">
        <v>1.3</v>
      </c>
      <c r="L54" s="84"/>
    </row>
    <row r="55" spans="1:12" ht="35.1" customHeight="1">
      <c r="A55" s="84"/>
      <c r="B55" s="97" t="s">
        <v>570</v>
      </c>
      <c r="C55" s="108">
        <v>324</v>
      </c>
      <c r="D55" s="108">
        <v>0</v>
      </c>
      <c r="E55" s="108">
        <v>0</v>
      </c>
      <c r="F55" s="109">
        <v>307.49</v>
      </c>
      <c r="G55" s="109">
        <v>0</v>
      </c>
      <c r="H55" s="109">
        <v>0</v>
      </c>
      <c r="I55" s="110" t="s">
        <v>575</v>
      </c>
      <c r="J55" s="242" t="s">
        <v>577</v>
      </c>
      <c r="K55" s="109">
        <v>0.94</v>
      </c>
      <c r="L55" s="84"/>
    </row>
    <row r="56" spans="1:12" ht="35.1" customHeight="1">
      <c r="A56" s="84"/>
      <c r="B56" s="97" t="s">
        <v>614</v>
      </c>
      <c r="C56" s="108">
        <v>602</v>
      </c>
      <c r="D56" s="108">
        <v>9</v>
      </c>
      <c r="E56" s="108">
        <v>1</v>
      </c>
      <c r="F56" s="109">
        <v>538.1</v>
      </c>
      <c r="G56" s="109">
        <v>0.22</v>
      </c>
      <c r="H56" s="109">
        <v>0.01</v>
      </c>
      <c r="I56" s="110" t="s">
        <v>436</v>
      </c>
      <c r="J56" s="242" t="s">
        <v>631</v>
      </c>
      <c r="K56" s="109">
        <f>2.91/2</f>
        <v>1.46</v>
      </c>
      <c r="L56" s="84"/>
    </row>
    <row r="57" spans="1:12" ht="35.1" customHeight="1">
      <c r="A57" s="84"/>
      <c r="B57" s="97" t="s">
        <v>654</v>
      </c>
      <c r="C57" s="108">
        <v>327</v>
      </c>
      <c r="D57" s="108">
        <v>0</v>
      </c>
      <c r="E57" s="108">
        <v>0</v>
      </c>
      <c r="F57" s="109">
        <v>307.49</v>
      </c>
      <c r="G57" s="109">
        <v>0</v>
      </c>
      <c r="H57" s="109">
        <v>0</v>
      </c>
      <c r="I57" s="110" t="s">
        <v>673</v>
      </c>
      <c r="J57" s="255" t="s">
        <v>674</v>
      </c>
      <c r="K57" s="109">
        <v>0.77</v>
      </c>
      <c r="L57" s="84"/>
    </row>
    <row r="58" spans="1:12" ht="36" customHeight="1">
      <c r="A58" s="84"/>
      <c r="B58" s="92" t="s">
        <v>315</v>
      </c>
      <c r="C58" s="103"/>
      <c r="D58" s="103"/>
      <c r="E58" s="103"/>
      <c r="F58" s="104"/>
      <c r="G58" s="104"/>
      <c r="H58" s="104"/>
      <c r="I58" s="105"/>
      <c r="J58" s="170"/>
      <c r="K58" s="104"/>
      <c r="L58" s="84"/>
    </row>
    <row r="59" spans="1:12" ht="36.6" customHeight="1">
      <c r="A59" s="84"/>
      <c r="B59" s="92" t="s">
        <v>639</v>
      </c>
      <c r="C59" s="112"/>
      <c r="D59" s="112"/>
      <c r="E59" s="112"/>
      <c r="F59" s="113"/>
      <c r="G59" s="113"/>
      <c r="H59" s="113"/>
      <c r="I59" s="114"/>
      <c r="J59" s="115"/>
      <c r="K59" s="113"/>
      <c r="L59" s="84"/>
    </row>
    <row r="60" spans="1:12" ht="23.4">
      <c r="B60" s="86"/>
    </row>
    <row r="66" spans="2:13" s="84" customFormat="1">
      <c r="B66" s="189"/>
      <c r="C66" s="190"/>
      <c r="D66" s="190"/>
      <c r="E66" s="190"/>
      <c r="F66" s="191"/>
      <c r="G66" s="191"/>
      <c r="H66" s="191"/>
      <c r="I66" s="192"/>
      <c r="J66" s="193"/>
      <c r="K66" s="191"/>
      <c r="L66" s="194"/>
      <c r="M66" s="194"/>
    </row>
  </sheetData>
  <mergeCells count="7">
    <mergeCell ref="B3:B5"/>
    <mergeCell ref="C3:H3"/>
    <mergeCell ref="I3:K4"/>
    <mergeCell ref="C4:C5"/>
    <mergeCell ref="D4:E4"/>
    <mergeCell ref="F4:F5"/>
    <mergeCell ref="G4:H4"/>
  </mergeCells>
  <phoneticPr fontId="1"/>
  <pageMargins left="1.299212598425197" right="0.51181102362204722" top="1.5354330708661419" bottom="0.35433070866141736" header="0.31496062992125984" footer="0.31496062992125984"/>
  <pageSetup paperSize="8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Q55"/>
  <sheetViews>
    <sheetView showGridLines="0" tabSelected="1" zoomScale="62" zoomScaleNormal="116" workbookViewId="0">
      <pane ySplit="6" topLeftCell="A23" activePane="bottomLeft" state="frozen"/>
      <selection pane="bottomLeft" activeCell="F28" sqref="F28"/>
    </sheetView>
  </sheetViews>
  <sheetFormatPr defaultColWidth="9" defaultRowHeight="23.4"/>
  <cols>
    <col min="1" max="1" width="1.69921875" style="3" customWidth="1"/>
    <col min="2" max="2" width="5.8984375" style="3" customWidth="1"/>
    <col min="3" max="3" width="6.3984375" style="3" customWidth="1"/>
    <col min="4" max="4" width="19.19921875" style="3" customWidth="1"/>
    <col min="5" max="5" width="22.59765625" style="4" customWidth="1"/>
    <col min="6" max="6" width="23.59765625" style="4" customWidth="1"/>
    <col min="7" max="7" width="36.09765625" style="22" customWidth="1"/>
    <col min="8" max="8" width="1.69921875" style="3" customWidth="1"/>
    <col min="9" max="16384" width="9" style="3"/>
  </cols>
  <sheetData>
    <row r="1" spans="2:8" ht="11.25" customHeight="1"/>
    <row r="2" spans="2:8" ht="39" customHeight="1">
      <c r="B2" s="50" t="s">
        <v>642</v>
      </c>
      <c r="C2" s="51"/>
      <c r="D2" s="52"/>
      <c r="E2" s="53"/>
      <c r="F2" s="53"/>
    </row>
    <row r="3" spans="2:8" ht="6" customHeight="1" thickBot="1">
      <c r="E3" s="3"/>
      <c r="F3" s="3"/>
      <c r="G3" s="54"/>
      <c r="H3" s="52"/>
    </row>
    <row r="4" spans="2:8" ht="27.75" customHeight="1">
      <c r="B4" s="352" t="s">
        <v>125</v>
      </c>
      <c r="C4" s="353"/>
      <c r="D4" s="354"/>
      <c r="E4" s="361" t="s">
        <v>24</v>
      </c>
      <c r="F4" s="362"/>
      <c r="G4" s="363"/>
      <c r="H4" s="52"/>
    </row>
    <row r="5" spans="2:8">
      <c r="B5" s="355"/>
      <c r="C5" s="356"/>
      <c r="D5" s="357"/>
      <c r="E5" s="197" t="s">
        <v>10</v>
      </c>
      <c r="F5" s="197" t="s">
        <v>11</v>
      </c>
      <c r="G5" s="269" t="s">
        <v>12</v>
      </c>
      <c r="H5" s="52"/>
    </row>
    <row r="6" spans="2:8" ht="30" customHeight="1">
      <c r="B6" s="358"/>
      <c r="C6" s="359"/>
      <c r="D6" s="360"/>
      <c r="E6" s="55"/>
      <c r="F6" s="56"/>
      <c r="G6" s="270" t="s">
        <v>372</v>
      </c>
      <c r="H6" s="52"/>
    </row>
    <row r="7" spans="2:8" ht="33" customHeight="1">
      <c r="B7" s="364" t="s">
        <v>20</v>
      </c>
      <c r="C7" s="367" t="s">
        <v>319</v>
      </c>
      <c r="D7" s="370" t="s">
        <v>0</v>
      </c>
      <c r="E7" s="48">
        <v>1</v>
      </c>
      <c r="F7" s="48">
        <v>1</v>
      </c>
      <c r="G7" s="271">
        <v>0</v>
      </c>
      <c r="H7" s="52"/>
    </row>
    <row r="8" spans="2:8" ht="33" customHeight="1">
      <c r="B8" s="365"/>
      <c r="C8" s="368"/>
      <c r="D8" s="371"/>
      <c r="E8" s="176">
        <v>1</v>
      </c>
      <c r="F8" s="176">
        <v>1</v>
      </c>
      <c r="G8" s="272">
        <v>0</v>
      </c>
      <c r="H8" s="52"/>
    </row>
    <row r="9" spans="2:8" ht="33" customHeight="1">
      <c r="B9" s="365"/>
      <c r="C9" s="368"/>
      <c r="D9" s="370" t="s">
        <v>1</v>
      </c>
      <c r="E9" s="48">
        <v>1</v>
      </c>
      <c r="F9" s="48">
        <v>1</v>
      </c>
      <c r="G9" s="271">
        <v>0</v>
      </c>
      <c r="H9" s="52"/>
    </row>
    <row r="10" spans="2:8" ht="33" customHeight="1">
      <c r="B10" s="365"/>
      <c r="C10" s="368"/>
      <c r="D10" s="371"/>
      <c r="E10" s="176">
        <v>1</v>
      </c>
      <c r="F10" s="176">
        <v>1</v>
      </c>
      <c r="G10" s="272">
        <v>0</v>
      </c>
      <c r="H10" s="52"/>
    </row>
    <row r="11" spans="2:8" ht="33" customHeight="1">
      <c r="B11" s="365"/>
      <c r="C11" s="368"/>
      <c r="D11" s="370" t="s">
        <v>19</v>
      </c>
      <c r="E11" s="48">
        <f t="shared" ref="E11:G12" si="0">E7+E9</f>
        <v>2</v>
      </c>
      <c r="F11" s="48">
        <f t="shared" si="0"/>
        <v>2</v>
      </c>
      <c r="G11" s="271">
        <f t="shared" si="0"/>
        <v>0</v>
      </c>
      <c r="H11" s="52"/>
    </row>
    <row r="12" spans="2:8" ht="33" customHeight="1">
      <c r="B12" s="365"/>
      <c r="C12" s="369"/>
      <c r="D12" s="371"/>
      <c r="E12" s="176">
        <f t="shared" si="0"/>
        <v>2</v>
      </c>
      <c r="F12" s="176">
        <f t="shared" si="0"/>
        <v>2</v>
      </c>
      <c r="G12" s="272">
        <f t="shared" si="0"/>
        <v>0</v>
      </c>
      <c r="H12" s="52"/>
    </row>
    <row r="13" spans="2:8" ht="33" customHeight="1">
      <c r="B13" s="365"/>
      <c r="C13" s="367" t="s">
        <v>2</v>
      </c>
      <c r="D13" s="374" t="s">
        <v>317</v>
      </c>
      <c r="E13" s="48">
        <v>159</v>
      </c>
      <c r="F13" s="48">
        <v>209</v>
      </c>
      <c r="G13" s="273">
        <v>280.89999999999998</v>
      </c>
      <c r="H13" s="52"/>
    </row>
    <row r="14" spans="2:8" ht="33" customHeight="1">
      <c r="B14" s="365"/>
      <c r="C14" s="372"/>
      <c r="D14" s="371"/>
      <c r="E14" s="176">
        <v>155</v>
      </c>
      <c r="F14" s="176">
        <v>204</v>
      </c>
      <c r="G14" s="274">
        <v>284.89999999999998</v>
      </c>
      <c r="H14" s="52"/>
    </row>
    <row r="15" spans="2:8" ht="33" customHeight="1">
      <c r="B15" s="365"/>
      <c r="C15" s="372"/>
      <c r="D15" s="374" t="s">
        <v>318</v>
      </c>
      <c r="E15" s="48">
        <v>129</v>
      </c>
      <c r="F15" s="48">
        <v>164</v>
      </c>
      <c r="G15" s="273">
        <v>1334.5</v>
      </c>
      <c r="H15" s="52"/>
    </row>
    <row r="16" spans="2:8" ht="33" customHeight="1">
      <c r="B16" s="365"/>
      <c r="C16" s="372"/>
      <c r="D16" s="371"/>
      <c r="E16" s="176">
        <v>132</v>
      </c>
      <c r="F16" s="176">
        <v>168</v>
      </c>
      <c r="G16" s="274">
        <v>2121.5</v>
      </c>
      <c r="H16" s="52"/>
    </row>
    <row r="17" spans="2:8" ht="33" customHeight="1">
      <c r="B17" s="365"/>
      <c r="C17" s="372"/>
      <c r="D17" s="370" t="s">
        <v>19</v>
      </c>
      <c r="E17" s="48">
        <f>E13+E15</f>
        <v>288</v>
      </c>
      <c r="F17" s="48">
        <f>F13+F15</f>
        <v>373</v>
      </c>
      <c r="G17" s="273">
        <f>G13+G15</f>
        <v>1615.4</v>
      </c>
      <c r="H17" s="52"/>
    </row>
    <row r="18" spans="2:8" ht="33" customHeight="1">
      <c r="B18" s="365"/>
      <c r="C18" s="373"/>
      <c r="D18" s="371"/>
      <c r="E18" s="176">
        <f>E14+E16</f>
        <v>287</v>
      </c>
      <c r="F18" s="176">
        <f t="shared" ref="F18" si="1">F14+F16</f>
        <v>372</v>
      </c>
      <c r="G18" s="274">
        <f>G14+G16</f>
        <v>2406.4</v>
      </c>
      <c r="H18" s="52"/>
    </row>
    <row r="19" spans="2:8" ht="33" customHeight="1">
      <c r="B19" s="365"/>
      <c r="C19" s="375" t="s">
        <v>320</v>
      </c>
      <c r="D19" s="376"/>
      <c r="E19" s="48">
        <f>E11+E17</f>
        <v>290</v>
      </c>
      <c r="F19" s="48">
        <f>F11+F17</f>
        <v>375</v>
      </c>
      <c r="G19" s="273">
        <f>G11+G17</f>
        <v>1615.4</v>
      </c>
      <c r="H19" s="52"/>
    </row>
    <row r="20" spans="2:8" ht="33" customHeight="1">
      <c r="B20" s="366"/>
      <c r="C20" s="377"/>
      <c r="D20" s="360"/>
      <c r="E20" s="176">
        <f>E12+E14+E16</f>
        <v>289</v>
      </c>
      <c r="F20" s="176">
        <f>F12+F14+F16</f>
        <v>374</v>
      </c>
      <c r="G20" s="274">
        <f>G12+G18</f>
        <v>2406.4</v>
      </c>
      <c r="H20" s="52"/>
    </row>
    <row r="21" spans="2:8" ht="33" customHeight="1">
      <c r="B21" s="364" t="s">
        <v>21</v>
      </c>
      <c r="C21" s="383" t="s">
        <v>321</v>
      </c>
      <c r="D21" s="370" t="s">
        <v>3</v>
      </c>
      <c r="E21" s="48">
        <v>79</v>
      </c>
      <c r="F21" s="48">
        <v>166</v>
      </c>
      <c r="G21" s="273">
        <v>265.60000000000002</v>
      </c>
      <c r="H21" s="52"/>
    </row>
    <row r="22" spans="2:8" ht="33" customHeight="1">
      <c r="B22" s="365"/>
      <c r="C22" s="372"/>
      <c r="D22" s="371"/>
      <c r="E22" s="176">
        <v>74</v>
      </c>
      <c r="F22" s="176">
        <v>173</v>
      </c>
      <c r="G22" s="274">
        <v>257.5</v>
      </c>
      <c r="H22" s="52"/>
    </row>
    <row r="23" spans="2:8" ht="33" customHeight="1">
      <c r="B23" s="365"/>
      <c r="C23" s="372"/>
      <c r="D23" s="370" t="s">
        <v>4</v>
      </c>
      <c r="E23" s="48">
        <v>36</v>
      </c>
      <c r="F23" s="48">
        <v>82</v>
      </c>
      <c r="G23" s="273">
        <v>331.7</v>
      </c>
      <c r="H23" s="52"/>
    </row>
    <row r="24" spans="2:8" ht="33" customHeight="1">
      <c r="B24" s="365"/>
      <c r="C24" s="372"/>
      <c r="D24" s="371"/>
      <c r="E24" s="176">
        <v>35</v>
      </c>
      <c r="F24" s="176">
        <v>81</v>
      </c>
      <c r="G24" s="274">
        <v>377.1</v>
      </c>
      <c r="H24" s="52"/>
    </row>
    <row r="25" spans="2:8" ht="33" customHeight="1">
      <c r="B25" s="365"/>
      <c r="C25" s="372"/>
      <c r="D25" s="370" t="s">
        <v>5</v>
      </c>
      <c r="E25" s="48">
        <v>15</v>
      </c>
      <c r="F25" s="48">
        <v>24</v>
      </c>
      <c r="G25" s="273">
        <v>91.4</v>
      </c>
      <c r="H25" s="52"/>
    </row>
    <row r="26" spans="2:8" ht="33" customHeight="1">
      <c r="B26" s="365"/>
      <c r="C26" s="372"/>
      <c r="D26" s="371"/>
      <c r="E26" s="176">
        <v>15</v>
      </c>
      <c r="F26" s="176">
        <v>24</v>
      </c>
      <c r="G26" s="274">
        <v>84.3</v>
      </c>
      <c r="H26" s="52"/>
    </row>
    <row r="27" spans="2:8" ht="33" customHeight="1">
      <c r="B27" s="365"/>
      <c r="C27" s="372"/>
      <c r="D27" s="370" t="s">
        <v>6</v>
      </c>
      <c r="E27" s="48">
        <v>26</v>
      </c>
      <c r="F27" s="48">
        <v>41</v>
      </c>
      <c r="G27" s="273">
        <v>361.4</v>
      </c>
      <c r="H27" s="52"/>
    </row>
    <row r="28" spans="2:8" ht="33" customHeight="1">
      <c r="B28" s="365"/>
      <c r="C28" s="372"/>
      <c r="D28" s="371"/>
      <c r="E28" s="176">
        <v>26</v>
      </c>
      <c r="F28" s="176">
        <v>41</v>
      </c>
      <c r="G28" s="274">
        <v>359.5</v>
      </c>
      <c r="H28" s="52"/>
    </row>
    <row r="29" spans="2:8" ht="33" customHeight="1">
      <c r="B29" s="365"/>
      <c r="C29" s="372"/>
      <c r="D29" s="370" t="s">
        <v>7</v>
      </c>
      <c r="E29" s="48">
        <v>17</v>
      </c>
      <c r="F29" s="48">
        <v>36</v>
      </c>
      <c r="G29" s="273">
        <v>336.7</v>
      </c>
      <c r="H29" s="52"/>
    </row>
    <row r="30" spans="2:8" ht="33" customHeight="1">
      <c r="B30" s="365"/>
      <c r="C30" s="372"/>
      <c r="D30" s="371"/>
      <c r="E30" s="176">
        <v>18</v>
      </c>
      <c r="F30" s="176">
        <v>37</v>
      </c>
      <c r="G30" s="274">
        <v>331.9</v>
      </c>
      <c r="H30" s="52"/>
    </row>
    <row r="31" spans="2:8" ht="33" customHeight="1">
      <c r="B31" s="365"/>
      <c r="C31" s="372"/>
      <c r="D31" s="370" t="s">
        <v>17</v>
      </c>
      <c r="E31" s="49">
        <f>E21+E23+E25+E27+E29</f>
        <v>173</v>
      </c>
      <c r="F31" s="49">
        <f>F21+F23+F25+F27+F29</f>
        <v>349</v>
      </c>
      <c r="G31" s="273">
        <f>G21+G23+G25+G27+G29</f>
        <v>1386.8</v>
      </c>
      <c r="H31" s="52"/>
    </row>
    <row r="32" spans="2:8" ht="33" customHeight="1">
      <c r="B32" s="365"/>
      <c r="C32" s="373"/>
      <c r="D32" s="371"/>
      <c r="E32" s="177">
        <f>E22+E24+E26+E28+E30</f>
        <v>168</v>
      </c>
      <c r="F32" s="177">
        <f t="shared" ref="F32" si="2">F22+F24+F26+F28+F30</f>
        <v>356</v>
      </c>
      <c r="G32" s="274">
        <f>G22+G24+G26+G28+G30</f>
        <v>1410.3</v>
      </c>
      <c r="H32" s="52"/>
    </row>
    <row r="33" spans="2:17" ht="33" customHeight="1">
      <c r="B33" s="365"/>
      <c r="C33" s="383" t="s">
        <v>322</v>
      </c>
      <c r="D33" s="370" t="s">
        <v>8</v>
      </c>
      <c r="E33" s="48">
        <v>11</v>
      </c>
      <c r="F33" s="48">
        <v>20</v>
      </c>
      <c r="G33" s="273">
        <v>34.9</v>
      </c>
      <c r="H33" s="52"/>
    </row>
    <row r="34" spans="2:17" ht="33" customHeight="1">
      <c r="B34" s="365"/>
      <c r="C34" s="372"/>
      <c r="D34" s="371"/>
      <c r="E34" s="176">
        <v>11</v>
      </c>
      <c r="F34" s="176">
        <v>20</v>
      </c>
      <c r="G34" s="274">
        <v>28.3</v>
      </c>
      <c r="H34" s="52"/>
    </row>
    <row r="35" spans="2:17" ht="33" customHeight="1">
      <c r="B35" s="365"/>
      <c r="C35" s="372"/>
      <c r="D35" s="370" t="s">
        <v>9</v>
      </c>
      <c r="E35" s="48">
        <v>60</v>
      </c>
      <c r="F35" s="48">
        <v>114</v>
      </c>
      <c r="G35" s="273">
        <v>347.1</v>
      </c>
      <c r="H35" s="52"/>
    </row>
    <row r="36" spans="2:17" ht="33" customHeight="1">
      <c r="B36" s="365"/>
      <c r="C36" s="372"/>
      <c r="D36" s="371"/>
      <c r="E36" s="176">
        <v>59</v>
      </c>
      <c r="F36" s="176">
        <v>113</v>
      </c>
      <c r="G36" s="274">
        <v>366.5</v>
      </c>
      <c r="H36" s="52"/>
    </row>
    <row r="37" spans="2:17" ht="33" customHeight="1">
      <c r="B37" s="365"/>
      <c r="C37" s="372"/>
      <c r="D37" s="370" t="s">
        <v>5</v>
      </c>
      <c r="E37" s="48">
        <v>37</v>
      </c>
      <c r="F37" s="48">
        <v>67</v>
      </c>
      <c r="G37" s="273">
        <v>332.2</v>
      </c>
      <c r="H37" s="52"/>
    </row>
    <row r="38" spans="2:17" ht="33" customHeight="1">
      <c r="B38" s="365"/>
      <c r="C38" s="372"/>
      <c r="D38" s="371"/>
      <c r="E38" s="176">
        <v>41</v>
      </c>
      <c r="F38" s="176">
        <v>72</v>
      </c>
      <c r="G38" s="274">
        <v>309.8</v>
      </c>
      <c r="H38" s="52"/>
    </row>
    <row r="39" spans="2:17" ht="33" customHeight="1">
      <c r="B39" s="365"/>
      <c r="C39" s="372"/>
      <c r="D39" s="370" t="s">
        <v>16</v>
      </c>
      <c r="E39" s="49">
        <f t="shared" ref="E39:F40" si="3">E33+E35+E37</f>
        <v>108</v>
      </c>
      <c r="F39" s="49">
        <f t="shared" si="3"/>
        <v>201</v>
      </c>
      <c r="G39" s="275">
        <f>G33+G35+G37</f>
        <v>714.2</v>
      </c>
      <c r="H39" s="52"/>
    </row>
    <row r="40" spans="2:17" ht="33" customHeight="1">
      <c r="B40" s="365"/>
      <c r="C40" s="373"/>
      <c r="D40" s="371"/>
      <c r="E40" s="177">
        <f t="shared" si="3"/>
        <v>111</v>
      </c>
      <c r="F40" s="177">
        <f t="shared" si="3"/>
        <v>205</v>
      </c>
      <c r="G40" s="276">
        <f>G34+G36+G38</f>
        <v>704.6</v>
      </c>
      <c r="H40" s="52"/>
    </row>
    <row r="41" spans="2:17" ht="33" customHeight="1">
      <c r="B41" s="365"/>
      <c r="C41" s="375" t="s">
        <v>320</v>
      </c>
      <c r="D41" s="376"/>
      <c r="E41" s="49">
        <f>E31+E39</f>
        <v>281</v>
      </c>
      <c r="F41" s="49">
        <f>F31+F39</f>
        <v>550</v>
      </c>
      <c r="G41" s="277">
        <f>G31+G39</f>
        <v>2101</v>
      </c>
      <c r="H41" s="52"/>
    </row>
    <row r="42" spans="2:17" ht="33" customHeight="1">
      <c r="B42" s="366"/>
      <c r="C42" s="377"/>
      <c r="D42" s="360"/>
      <c r="E42" s="177">
        <f>E32+E40</f>
        <v>279</v>
      </c>
      <c r="F42" s="177">
        <f t="shared" ref="F42" si="4">F32+F40</f>
        <v>561</v>
      </c>
      <c r="G42" s="276">
        <f>G32+G40</f>
        <v>2114.9</v>
      </c>
      <c r="H42" s="52"/>
    </row>
    <row r="43" spans="2:17" ht="33" customHeight="1">
      <c r="B43" s="378" t="s">
        <v>22</v>
      </c>
      <c r="C43" s="379"/>
      <c r="D43" s="376"/>
      <c r="E43" s="49">
        <f>E19+E41</f>
        <v>571</v>
      </c>
      <c r="F43" s="49">
        <f t="shared" ref="F43:F44" si="5">F19+F41</f>
        <v>925</v>
      </c>
      <c r="G43" s="277">
        <f>G19+G41</f>
        <v>3716.4</v>
      </c>
      <c r="H43" s="52"/>
    </row>
    <row r="44" spans="2:17" ht="39" customHeight="1" thickBot="1">
      <c r="B44" s="380"/>
      <c r="C44" s="381"/>
      <c r="D44" s="382"/>
      <c r="E44" s="178">
        <f>E20+E42</f>
        <v>568</v>
      </c>
      <c r="F44" s="178">
        <f t="shared" si="5"/>
        <v>935</v>
      </c>
      <c r="G44" s="278">
        <f>G20+G42</f>
        <v>4521.3</v>
      </c>
      <c r="H44" s="52"/>
    </row>
    <row r="45" spans="2:17" ht="6" customHeight="1">
      <c r="B45" s="266"/>
      <c r="C45" s="266"/>
      <c r="D45" s="266"/>
      <c r="E45" s="283"/>
      <c r="F45" s="283"/>
      <c r="G45" s="284"/>
      <c r="H45" s="52"/>
    </row>
    <row r="46" spans="2:17" ht="25.5" customHeight="1">
      <c r="B46" s="57" t="s">
        <v>641</v>
      </c>
      <c r="C46" s="57"/>
      <c r="D46" s="57"/>
      <c r="E46" s="58"/>
      <c r="F46" s="58"/>
      <c r="G46" s="59"/>
      <c r="H46" s="52"/>
    </row>
    <row r="47" spans="2:17" ht="24" customHeight="1">
      <c r="B47" s="350"/>
      <c r="C47" s="350"/>
      <c r="D47" s="350"/>
      <c r="E47" s="350"/>
      <c r="F47" s="350"/>
      <c r="G47" s="350"/>
      <c r="H47" s="350"/>
      <c r="I47" s="350"/>
      <c r="J47" s="350"/>
      <c r="K47" s="279"/>
      <c r="L47" s="279"/>
      <c r="M47" s="279"/>
      <c r="N47" s="279"/>
      <c r="O47" s="279"/>
      <c r="P47" s="279"/>
      <c r="Q47" s="279"/>
    </row>
    <row r="48" spans="2:17" ht="24" customHeight="1">
      <c r="B48" s="350"/>
      <c r="C48" s="350"/>
      <c r="D48" s="350"/>
      <c r="E48" s="350"/>
      <c r="F48" s="350"/>
      <c r="G48" s="350"/>
      <c r="H48" s="350"/>
      <c r="I48" s="350"/>
      <c r="J48" s="350"/>
      <c r="K48" s="279"/>
      <c r="L48" s="279"/>
      <c r="M48" s="279"/>
      <c r="N48" s="279"/>
      <c r="O48" s="279"/>
      <c r="P48" s="279"/>
      <c r="Q48" s="279"/>
    </row>
    <row r="49" spans="2:17">
      <c r="B49" s="350"/>
      <c r="C49" s="350"/>
      <c r="D49" s="350"/>
      <c r="E49" s="350"/>
      <c r="F49" s="350"/>
      <c r="G49" s="350"/>
      <c r="H49" s="350"/>
      <c r="I49" s="350"/>
      <c r="J49" s="350"/>
      <c r="K49" s="279"/>
      <c r="L49" s="279"/>
      <c r="M49" s="279"/>
      <c r="N49" s="279"/>
      <c r="O49" s="279"/>
      <c r="P49" s="279"/>
      <c r="Q49" s="279"/>
    </row>
    <row r="50" spans="2:17" ht="25.5" customHeight="1">
      <c r="B50" s="57"/>
      <c r="C50" s="57"/>
      <c r="D50" s="57"/>
      <c r="E50" s="58"/>
      <c r="F50" s="58"/>
      <c r="G50" s="59"/>
      <c r="H50" s="52"/>
    </row>
    <row r="51" spans="2:17" ht="25.5" customHeight="1">
      <c r="B51" s="351"/>
      <c r="C51" s="351"/>
      <c r="D51" s="351"/>
      <c r="E51" s="351"/>
      <c r="F51" s="351"/>
      <c r="G51" s="351"/>
      <c r="H51" s="351"/>
      <c r="I51" s="351"/>
      <c r="J51" s="351"/>
    </row>
    <row r="52" spans="2:17" ht="25.5" customHeight="1">
      <c r="B52" s="351"/>
      <c r="C52" s="351"/>
      <c r="D52" s="351"/>
      <c r="E52" s="351"/>
      <c r="F52" s="351"/>
      <c r="G52" s="351"/>
      <c r="H52" s="351"/>
      <c r="I52" s="351"/>
      <c r="J52" s="351"/>
    </row>
    <row r="53" spans="2:17" ht="25.5" customHeight="1">
      <c r="B53" s="57"/>
      <c r="C53" s="57"/>
      <c r="D53" s="57"/>
      <c r="E53" s="58"/>
      <c r="F53" s="58"/>
      <c r="G53" s="59"/>
      <c r="H53" s="52"/>
    </row>
    <row r="54" spans="2:17" ht="12" customHeight="1">
      <c r="D54" s="4"/>
      <c r="F54" s="22"/>
      <c r="G54" s="4"/>
    </row>
    <row r="55" spans="2:17" ht="24" customHeight="1">
      <c r="B55" s="31"/>
      <c r="C55" s="31"/>
      <c r="D55" s="31"/>
      <c r="E55" s="31"/>
      <c r="F55" s="31"/>
      <c r="G55" s="31"/>
      <c r="H55" s="31"/>
    </row>
  </sheetData>
  <mergeCells count="29">
    <mergeCell ref="D33:D34"/>
    <mergeCell ref="D35:D36"/>
    <mergeCell ref="D37:D38"/>
    <mergeCell ref="D39:D40"/>
    <mergeCell ref="B21:B42"/>
    <mergeCell ref="C21:C32"/>
    <mergeCell ref="D21:D22"/>
    <mergeCell ref="D29:D30"/>
    <mergeCell ref="D31:D32"/>
    <mergeCell ref="C41:D42"/>
    <mergeCell ref="D23:D24"/>
    <mergeCell ref="D25:D26"/>
    <mergeCell ref="D27:D28"/>
    <mergeCell ref="B47:J49"/>
    <mergeCell ref="B51:J52"/>
    <mergeCell ref="B4:D6"/>
    <mergeCell ref="E4:G4"/>
    <mergeCell ref="B7:B20"/>
    <mergeCell ref="C7:C12"/>
    <mergeCell ref="D7:D8"/>
    <mergeCell ref="D9:D10"/>
    <mergeCell ref="D11:D12"/>
    <mergeCell ref="C13:C18"/>
    <mergeCell ref="D13:D14"/>
    <mergeCell ref="D15:D16"/>
    <mergeCell ref="D17:D18"/>
    <mergeCell ref="C19:D20"/>
    <mergeCell ref="B43:D44"/>
    <mergeCell ref="C33:C40"/>
  </mergeCells>
  <phoneticPr fontId="1"/>
  <pageMargins left="0.98425196850393704" right="0.74803149606299213" top="1.1417322834645669" bottom="1.1417322834645669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S67"/>
  <sheetViews>
    <sheetView showGridLines="0" zoomScale="46" zoomScaleNormal="70" zoomScaleSheetLayoutView="42" workbookViewId="0">
      <pane xSplit="6" ySplit="4" topLeftCell="G39" activePane="bottomRight" state="frozen"/>
      <selection pane="topRight" activeCell="H1" sqref="H1"/>
      <selection pane="bottomLeft" activeCell="A5" sqref="A5"/>
      <selection pane="bottomRight" activeCell="Y41" sqref="Y41"/>
    </sheetView>
  </sheetViews>
  <sheetFormatPr defaultColWidth="9" defaultRowHeight="23.4"/>
  <cols>
    <col min="1" max="1" width="2.19921875" style="8" customWidth="1"/>
    <col min="2" max="2" width="7.8984375" style="6" customWidth="1"/>
    <col min="3" max="3" width="7.3984375" style="6" customWidth="1"/>
    <col min="4" max="4" width="3.59765625" style="6" customWidth="1"/>
    <col min="5" max="5" width="20.3984375" style="6" customWidth="1"/>
    <col min="6" max="6" width="13.8984375" style="7" customWidth="1"/>
    <col min="7" max="18" width="20.59765625" style="8" customWidth="1"/>
    <col min="19" max="19" width="24.59765625" style="8" customWidth="1"/>
    <col min="20" max="20" width="3.69921875" style="8" customWidth="1"/>
    <col min="21" max="16384" width="9" style="8"/>
  </cols>
  <sheetData>
    <row r="2" spans="1:19" ht="42" customHeight="1">
      <c r="A2" s="30"/>
      <c r="B2" s="285" t="s">
        <v>646</v>
      </c>
      <c r="C2" s="62"/>
      <c r="D2" s="35"/>
      <c r="E2" s="35"/>
      <c r="F2" s="6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s="24" customFormat="1" ht="6" customHeight="1" thickBo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s="6" customFormat="1" ht="34.5" customHeight="1">
      <c r="A4" s="35"/>
      <c r="B4" s="384" t="s">
        <v>23</v>
      </c>
      <c r="C4" s="385"/>
      <c r="D4" s="385"/>
      <c r="E4" s="385"/>
      <c r="F4" s="385"/>
      <c r="G4" s="63" t="s">
        <v>45</v>
      </c>
      <c r="H4" s="63" t="s">
        <v>44</v>
      </c>
      <c r="I4" s="63" t="s">
        <v>43</v>
      </c>
      <c r="J4" s="63" t="s">
        <v>42</v>
      </c>
      <c r="K4" s="63" t="s">
        <v>41</v>
      </c>
      <c r="L4" s="63" t="s">
        <v>40</v>
      </c>
      <c r="M4" s="63" t="s">
        <v>39</v>
      </c>
      <c r="N4" s="63" t="s">
        <v>38</v>
      </c>
      <c r="O4" s="63" t="s">
        <v>37</v>
      </c>
      <c r="P4" s="63" t="s">
        <v>36</v>
      </c>
      <c r="Q4" s="63" t="s">
        <v>35</v>
      </c>
      <c r="R4" s="63" t="s">
        <v>34</v>
      </c>
      <c r="S4" s="64" t="s">
        <v>33</v>
      </c>
    </row>
    <row r="5" spans="1:19" s="23" customFormat="1" ht="51.75" customHeight="1">
      <c r="A5" s="65"/>
      <c r="B5" s="386" t="s">
        <v>20</v>
      </c>
      <c r="C5" s="387" t="s">
        <v>319</v>
      </c>
      <c r="D5" s="388"/>
      <c r="E5" s="66" t="s">
        <v>0</v>
      </c>
      <c r="F5" s="66" t="s">
        <v>31</v>
      </c>
      <c r="G5" s="67">
        <v>1</v>
      </c>
      <c r="H5" s="67">
        <v>1</v>
      </c>
      <c r="I5" s="67">
        <v>1</v>
      </c>
      <c r="J5" s="67">
        <v>1</v>
      </c>
      <c r="K5" s="67">
        <v>1</v>
      </c>
      <c r="L5" s="67">
        <v>1</v>
      </c>
      <c r="M5" s="67">
        <v>1</v>
      </c>
      <c r="N5" s="67">
        <v>1</v>
      </c>
      <c r="O5" s="67">
        <v>1</v>
      </c>
      <c r="P5" s="67">
        <v>2</v>
      </c>
      <c r="Q5" s="67">
        <v>1</v>
      </c>
      <c r="R5" s="67">
        <v>1</v>
      </c>
      <c r="S5" s="68">
        <f>SUM(G5:R5)</f>
        <v>13</v>
      </c>
    </row>
    <row r="6" spans="1:19" s="30" customFormat="1" ht="50.25" customHeight="1">
      <c r="B6" s="386"/>
      <c r="C6" s="389"/>
      <c r="D6" s="390"/>
      <c r="E6" s="267" t="s">
        <v>1</v>
      </c>
      <c r="F6" s="267" t="s">
        <v>31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8">
        <f t="shared" ref="S6:S56" si="0">SUM(G6:R6)</f>
        <v>0</v>
      </c>
    </row>
    <row r="7" spans="1:19" ht="54" customHeight="1">
      <c r="A7" s="30"/>
      <c r="B7" s="386"/>
      <c r="C7" s="391"/>
      <c r="D7" s="392"/>
      <c r="E7" s="267" t="s">
        <v>16</v>
      </c>
      <c r="F7" s="267" t="s">
        <v>31</v>
      </c>
      <c r="G7" s="67">
        <f>G5+G6</f>
        <v>1</v>
      </c>
      <c r="H7" s="67">
        <f t="shared" ref="H7:R7" si="1">H5+H6</f>
        <v>1</v>
      </c>
      <c r="I7" s="67">
        <f t="shared" si="1"/>
        <v>1</v>
      </c>
      <c r="J7" s="67">
        <f t="shared" si="1"/>
        <v>1</v>
      </c>
      <c r="K7" s="67">
        <f t="shared" si="1"/>
        <v>1</v>
      </c>
      <c r="L7" s="67">
        <f t="shared" si="1"/>
        <v>1</v>
      </c>
      <c r="M7" s="67">
        <f t="shared" si="1"/>
        <v>1</v>
      </c>
      <c r="N7" s="67">
        <f t="shared" si="1"/>
        <v>1</v>
      </c>
      <c r="O7" s="67">
        <f t="shared" si="1"/>
        <v>1</v>
      </c>
      <c r="P7" s="67">
        <f t="shared" si="1"/>
        <v>2</v>
      </c>
      <c r="Q7" s="67">
        <f t="shared" si="1"/>
        <v>1</v>
      </c>
      <c r="R7" s="67">
        <f t="shared" si="1"/>
        <v>1</v>
      </c>
      <c r="S7" s="68">
        <f t="shared" si="0"/>
        <v>13</v>
      </c>
    </row>
    <row r="8" spans="1:19" ht="46.5" customHeight="1">
      <c r="A8" s="30"/>
      <c r="B8" s="386"/>
      <c r="C8" s="399" t="s">
        <v>32</v>
      </c>
      <c r="D8" s="393" t="s">
        <v>350</v>
      </c>
      <c r="E8" s="394"/>
      <c r="F8" s="267" t="s">
        <v>31</v>
      </c>
      <c r="G8" s="67">
        <v>63545</v>
      </c>
      <c r="H8" s="67">
        <v>64513</v>
      </c>
      <c r="I8" s="67">
        <v>67137</v>
      </c>
      <c r="J8" s="67">
        <v>63199</v>
      </c>
      <c r="K8" s="67">
        <v>66864</v>
      </c>
      <c r="L8" s="67">
        <v>65271</v>
      </c>
      <c r="M8" s="67">
        <v>70000</v>
      </c>
      <c r="N8" s="67">
        <v>64375</v>
      </c>
      <c r="O8" s="67">
        <v>68108</v>
      </c>
      <c r="P8" s="67">
        <v>70522</v>
      </c>
      <c r="Q8" s="67">
        <v>67712</v>
      </c>
      <c r="R8" s="67">
        <v>68749</v>
      </c>
      <c r="S8" s="68">
        <f t="shared" si="0"/>
        <v>799995</v>
      </c>
    </row>
    <row r="9" spans="1:19" ht="46.5" customHeight="1">
      <c r="A9" s="30"/>
      <c r="B9" s="386"/>
      <c r="C9" s="400"/>
      <c r="D9" s="395"/>
      <c r="E9" s="396"/>
      <c r="F9" s="267" t="s">
        <v>29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8">
        <f t="shared" si="0"/>
        <v>0</v>
      </c>
    </row>
    <row r="10" spans="1:19" ht="46.5" customHeight="1">
      <c r="A10" s="30"/>
      <c r="B10" s="386"/>
      <c r="C10" s="400"/>
      <c r="D10" s="395"/>
      <c r="E10" s="396"/>
      <c r="F10" s="267" t="s">
        <v>28</v>
      </c>
      <c r="G10" s="67">
        <v>158215</v>
      </c>
      <c r="H10" s="67">
        <v>154636</v>
      </c>
      <c r="I10" s="67">
        <v>169212</v>
      </c>
      <c r="J10" s="67">
        <v>166614</v>
      </c>
      <c r="K10" s="67">
        <v>176006</v>
      </c>
      <c r="L10" s="67">
        <v>178557</v>
      </c>
      <c r="M10" s="67">
        <v>181355</v>
      </c>
      <c r="N10" s="67">
        <v>186639</v>
      </c>
      <c r="O10" s="67">
        <v>174406</v>
      </c>
      <c r="P10" s="67">
        <v>163578</v>
      </c>
      <c r="Q10" s="67">
        <v>154774</v>
      </c>
      <c r="R10" s="67">
        <v>144560</v>
      </c>
      <c r="S10" s="68">
        <f t="shared" si="0"/>
        <v>2008552</v>
      </c>
    </row>
    <row r="11" spans="1:19" ht="46.5" customHeight="1">
      <c r="A11" s="30"/>
      <c r="B11" s="386"/>
      <c r="C11" s="400"/>
      <c r="D11" s="397"/>
      <c r="E11" s="398"/>
      <c r="F11" s="267" t="s">
        <v>27</v>
      </c>
      <c r="G11" s="67">
        <f>G10+G8</f>
        <v>221760</v>
      </c>
      <c r="H11" s="67">
        <f t="shared" ref="H11:R11" si="2">H10+H8</f>
        <v>219149</v>
      </c>
      <c r="I11" s="67">
        <f t="shared" si="2"/>
        <v>236349</v>
      </c>
      <c r="J11" s="67">
        <f t="shared" si="2"/>
        <v>229813</v>
      </c>
      <c r="K11" s="67">
        <f t="shared" si="2"/>
        <v>242870</v>
      </c>
      <c r="L11" s="67">
        <f t="shared" si="2"/>
        <v>243828</v>
      </c>
      <c r="M11" s="67">
        <f t="shared" si="2"/>
        <v>251355</v>
      </c>
      <c r="N11" s="67">
        <f t="shared" si="2"/>
        <v>251014</v>
      </c>
      <c r="O11" s="67">
        <f t="shared" si="2"/>
        <v>242514</v>
      </c>
      <c r="P11" s="67">
        <f t="shared" si="2"/>
        <v>234100</v>
      </c>
      <c r="Q11" s="67">
        <f t="shared" si="2"/>
        <v>222486</v>
      </c>
      <c r="R11" s="67">
        <f t="shared" si="2"/>
        <v>213309</v>
      </c>
      <c r="S11" s="68">
        <f t="shared" si="0"/>
        <v>2808547</v>
      </c>
    </row>
    <row r="12" spans="1:19" s="30" customFormat="1" ht="46.5" customHeight="1">
      <c r="B12" s="386"/>
      <c r="C12" s="400"/>
      <c r="D12" s="393" t="s">
        <v>351</v>
      </c>
      <c r="E12" s="394"/>
      <c r="F12" s="267" t="s">
        <v>31</v>
      </c>
      <c r="G12" s="67">
        <v>18220</v>
      </c>
      <c r="H12" s="67">
        <v>20669</v>
      </c>
      <c r="I12" s="67">
        <v>21095</v>
      </c>
      <c r="J12" s="67">
        <v>21452</v>
      </c>
      <c r="K12" s="230">
        <v>20429</v>
      </c>
      <c r="L12" s="67">
        <v>21845</v>
      </c>
      <c r="M12" s="67">
        <v>25512</v>
      </c>
      <c r="N12" s="67">
        <v>19259</v>
      </c>
      <c r="O12" s="67">
        <v>23669</v>
      </c>
      <c r="P12" s="67">
        <v>21942</v>
      </c>
      <c r="Q12" s="67">
        <v>21766</v>
      </c>
      <c r="R12" s="67">
        <v>21098</v>
      </c>
      <c r="S12" s="68">
        <f t="shared" si="0"/>
        <v>256956</v>
      </c>
    </row>
    <row r="13" spans="1:19" s="30" customFormat="1" ht="46.5" customHeight="1">
      <c r="B13" s="386"/>
      <c r="C13" s="400"/>
      <c r="D13" s="395"/>
      <c r="E13" s="396"/>
      <c r="F13" s="267" t="s">
        <v>30</v>
      </c>
      <c r="G13" s="67">
        <v>868329</v>
      </c>
      <c r="H13" s="67">
        <v>835188</v>
      </c>
      <c r="I13" s="67">
        <v>656582</v>
      </c>
      <c r="J13" s="67">
        <v>667176</v>
      </c>
      <c r="K13" s="67">
        <v>835310</v>
      </c>
      <c r="L13" s="67">
        <v>862331</v>
      </c>
      <c r="M13" s="67">
        <v>913420</v>
      </c>
      <c r="N13" s="67">
        <v>1097965</v>
      </c>
      <c r="O13" s="67">
        <v>1100149</v>
      </c>
      <c r="P13" s="67">
        <v>917798</v>
      </c>
      <c r="Q13" s="67">
        <v>910060</v>
      </c>
      <c r="R13" s="231">
        <v>1040355</v>
      </c>
      <c r="S13" s="68">
        <f t="shared" si="0"/>
        <v>10704663</v>
      </c>
    </row>
    <row r="14" spans="1:19" s="30" customFormat="1" ht="46.5" customHeight="1">
      <c r="B14" s="386"/>
      <c r="C14" s="400"/>
      <c r="D14" s="395"/>
      <c r="E14" s="396"/>
      <c r="F14" s="267" t="s">
        <v>29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8">
        <f t="shared" si="0"/>
        <v>0</v>
      </c>
    </row>
    <row r="15" spans="1:19" s="30" customFormat="1" ht="46.5" customHeight="1">
      <c r="B15" s="386"/>
      <c r="C15" s="400"/>
      <c r="D15" s="395"/>
      <c r="E15" s="396"/>
      <c r="F15" s="267" t="s">
        <v>28</v>
      </c>
      <c r="G15" s="67">
        <v>179708</v>
      </c>
      <c r="H15" s="67">
        <v>166054</v>
      </c>
      <c r="I15" s="67">
        <v>227726</v>
      </c>
      <c r="J15" s="67">
        <v>183063</v>
      </c>
      <c r="K15" s="67">
        <v>181504</v>
      </c>
      <c r="L15" s="67">
        <v>202301</v>
      </c>
      <c r="M15" s="67">
        <v>220435</v>
      </c>
      <c r="N15" s="67">
        <v>224747</v>
      </c>
      <c r="O15" s="67">
        <v>220459</v>
      </c>
      <c r="P15" s="67">
        <v>209573</v>
      </c>
      <c r="Q15" s="67">
        <v>193089</v>
      </c>
      <c r="R15" s="67">
        <v>174965</v>
      </c>
      <c r="S15" s="68">
        <f t="shared" si="0"/>
        <v>2383624</v>
      </c>
    </row>
    <row r="16" spans="1:19" ht="46.5" customHeight="1">
      <c r="A16" s="30"/>
      <c r="B16" s="386"/>
      <c r="C16" s="401"/>
      <c r="D16" s="397"/>
      <c r="E16" s="398"/>
      <c r="F16" s="267" t="s">
        <v>27</v>
      </c>
      <c r="G16" s="67">
        <f>SUM(G12:G15)</f>
        <v>1066257</v>
      </c>
      <c r="H16" s="67">
        <f>SUM(H12:H15)</f>
        <v>1021911</v>
      </c>
      <c r="I16" s="67">
        <f t="shared" ref="I16:R16" si="3">SUM(I12:I15)</f>
        <v>905403</v>
      </c>
      <c r="J16" s="67">
        <f t="shared" si="3"/>
        <v>871691</v>
      </c>
      <c r="K16" s="67">
        <f t="shared" si="3"/>
        <v>1037243</v>
      </c>
      <c r="L16" s="67">
        <f t="shared" si="3"/>
        <v>1086477</v>
      </c>
      <c r="M16" s="67">
        <f t="shared" si="3"/>
        <v>1159367</v>
      </c>
      <c r="N16" s="67">
        <f t="shared" si="3"/>
        <v>1341971</v>
      </c>
      <c r="O16" s="67">
        <f t="shared" si="3"/>
        <v>1344277</v>
      </c>
      <c r="P16" s="67">
        <f t="shared" si="3"/>
        <v>1149313</v>
      </c>
      <c r="Q16" s="67">
        <f t="shared" si="3"/>
        <v>1124915</v>
      </c>
      <c r="R16" s="67">
        <f t="shared" si="3"/>
        <v>1236418</v>
      </c>
      <c r="S16" s="68">
        <f t="shared" si="0"/>
        <v>13345243</v>
      </c>
    </row>
    <row r="17" spans="1:19" ht="46.5" customHeight="1">
      <c r="A17" s="30"/>
      <c r="B17" s="386"/>
      <c r="C17" s="402" t="s">
        <v>16</v>
      </c>
      <c r="D17" s="403"/>
      <c r="E17" s="404"/>
      <c r="F17" s="267" t="s">
        <v>31</v>
      </c>
      <c r="G17" s="67">
        <f>G7+G8+G12</f>
        <v>81766</v>
      </c>
      <c r="H17" s="67">
        <f t="shared" ref="H17:Q17" si="4">H7+H8+H12</f>
        <v>85183</v>
      </c>
      <c r="I17" s="67">
        <f t="shared" si="4"/>
        <v>88233</v>
      </c>
      <c r="J17" s="67">
        <f t="shared" si="4"/>
        <v>84652</v>
      </c>
      <c r="K17" s="67">
        <f t="shared" si="4"/>
        <v>87294</v>
      </c>
      <c r="L17" s="67">
        <f t="shared" si="4"/>
        <v>87117</v>
      </c>
      <c r="M17" s="67">
        <f t="shared" si="4"/>
        <v>95513</v>
      </c>
      <c r="N17" s="67">
        <f t="shared" si="4"/>
        <v>83635</v>
      </c>
      <c r="O17" s="67">
        <f t="shared" si="4"/>
        <v>91778</v>
      </c>
      <c r="P17" s="67">
        <f t="shared" si="4"/>
        <v>92466</v>
      </c>
      <c r="Q17" s="67">
        <f t="shared" si="4"/>
        <v>89479</v>
      </c>
      <c r="R17" s="67">
        <f>R7+R8+R12</f>
        <v>89848</v>
      </c>
      <c r="S17" s="68">
        <f>SUM(G17:R17)</f>
        <v>1056964</v>
      </c>
    </row>
    <row r="18" spans="1:19" ht="46.5" customHeight="1">
      <c r="A18" s="30"/>
      <c r="B18" s="386"/>
      <c r="C18" s="402"/>
      <c r="D18" s="403"/>
      <c r="E18" s="404"/>
      <c r="F18" s="267" t="s">
        <v>30</v>
      </c>
      <c r="G18" s="67">
        <f>G13</f>
        <v>868329</v>
      </c>
      <c r="H18" s="67">
        <f t="shared" ref="H18:R18" si="5">H13</f>
        <v>835188</v>
      </c>
      <c r="I18" s="67">
        <f t="shared" si="5"/>
        <v>656582</v>
      </c>
      <c r="J18" s="67">
        <f>J13</f>
        <v>667176</v>
      </c>
      <c r="K18" s="67">
        <f t="shared" si="5"/>
        <v>835310</v>
      </c>
      <c r="L18" s="67">
        <f t="shared" si="5"/>
        <v>862331</v>
      </c>
      <c r="M18" s="67">
        <f t="shared" si="5"/>
        <v>913420</v>
      </c>
      <c r="N18" s="67">
        <f t="shared" si="5"/>
        <v>1097965</v>
      </c>
      <c r="O18" s="67">
        <f t="shared" si="5"/>
        <v>1100149</v>
      </c>
      <c r="P18" s="67">
        <f t="shared" si="5"/>
        <v>917798</v>
      </c>
      <c r="Q18" s="67">
        <f t="shared" si="5"/>
        <v>910060</v>
      </c>
      <c r="R18" s="67">
        <f t="shared" si="5"/>
        <v>1040355</v>
      </c>
      <c r="S18" s="68">
        <f t="shared" si="0"/>
        <v>10704663</v>
      </c>
    </row>
    <row r="19" spans="1:19" ht="46.5" customHeight="1">
      <c r="A19" s="30"/>
      <c r="B19" s="386"/>
      <c r="C19" s="402"/>
      <c r="D19" s="403"/>
      <c r="E19" s="404"/>
      <c r="F19" s="267" t="s">
        <v>29</v>
      </c>
      <c r="G19" s="67">
        <f>G9+G14</f>
        <v>0</v>
      </c>
      <c r="H19" s="67">
        <f t="shared" ref="H19:R19" si="6">H9+H14</f>
        <v>0</v>
      </c>
      <c r="I19" s="67">
        <f t="shared" si="6"/>
        <v>0</v>
      </c>
      <c r="J19" s="67">
        <f t="shared" si="6"/>
        <v>0</v>
      </c>
      <c r="K19" s="67">
        <f t="shared" si="6"/>
        <v>0</v>
      </c>
      <c r="L19" s="67">
        <f t="shared" si="6"/>
        <v>0</v>
      </c>
      <c r="M19" s="67">
        <f t="shared" si="6"/>
        <v>0</v>
      </c>
      <c r="N19" s="67">
        <f t="shared" si="6"/>
        <v>0</v>
      </c>
      <c r="O19" s="67">
        <f t="shared" si="6"/>
        <v>0</v>
      </c>
      <c r="P19" s="67">
        <f t="shared" si="6"/>
        <v>0</v>
      </c>
      <c r="Q19" s="67">
        <f t="shared" si="6"/>
        <v>0</v>
      </c>
      <c r="R19" s="67">
        <f t="shared" si="6"/>
        <v>0</v>
      </c>
      <c r="S19" s="68">
        <f t="shared" si="0"/>
        <v>0</v>
      </c>
    </row>
    <row r="20" spans="1:19" ht="46.5" customHeight="1">
      <c r="A20" s="30"/>
      <c r="B20" s="386"/>
      <c r="C20" s="402"/>
      <c r="D20" s="403"/>
      <c r="E20" s="404"/>
      <c r="F20" s="267" t="s">
        <v>28</v>
      </c>
      <c r="G20" s="67">
        <f>G10+G15</f>
        <v>337923</v>
      </c>
      <c r="H20" s="67">
        <f t="shared" ref="H20:R20" si="7">H10+H15</f>
        <v>320690</v>
      </c>
      <c r="I20" s="67">
        <f t="shared" si="7"/>
        <v>396938</v>
      </c>
      <c r="J20" s="67">
        <f t="shared" si="7"/>
        <v>349677</v>
      </c>
      <c r="K20" s="67">
        <f t="shared" si="7"/>
        <v>357510</v>
      </c>
      <c r="L20" s="67">
        <f t="shared" si="7"/>
        <v>380858</v>
      </c>
      <c r="M20" s="67">
        <f t="shared" si="7"/>
        <v>401790</v>
      </c>
      <c r="N20" s="67">
        <f t="shared" si="7"/>
        <v>411386</v>
      </c>
      <c r="O20" s="67">
        <f t="shared" si="7"/>
        <v>394865</v>
      </c>
      <c r="P20" s="67">
        <f t="shared" si="7"/>
        <v>373151</v>
      </c>
      <c r="Q20" s="67">
        <f t="shared" si="7"/>
        <v>347863</v>
      </c>
      <c r="R20" s="67">
        <f t="shared" si="7"/>
        <v>319525</v>
      </c>
      <c r="S20" s="68">
        <f t="shared" si="0"/>
        <v>4392176</v>
      </c>
    </row>
    <row r="21" spans="1:19" ht="46.5" customHeight="1">
      <c r="A21" s="30"/>
      <c r="B21" s="386"/>
      <c r="C21" s="405"/>
      <c r="D21" s="406"/>
      <c r="E21" s="407"/>
      <c r="F21" s="267" t="s">
        <v>27</v>
      </c>
      <c r="G21" s="67">
        <f>G17+G18+G19+G20</f>
        <v>1288018</v>
      </c>
      <c r="H21" s="67">
        <f t="shared" ref="H21:R21" si="8">H17+H18+H19+H20</f>
        <v>1241061</v>
      </c>
      <c r="I21" s="67">
        <f t="shared" si="8"/>
        <v>1141753</v>
      </c>
      <c r="J21" s="67">
        <f t="shared" si="8"/>
        <v>1101505</v>
      </c>
      <c r="K21" s="67">
        <f t="shared" si="8"/>
        <v>1280114</v>
      </c>
      <c r="L21" s="67">
        <f t="shared" si="8"/>
        <v>1330306</v>
      </c>
      <c r="M21" s="67">
        <f t="shared" si="8"/>
        <v>1410723</v>
      </c>
      <c r="N21" s="67">
        <f t="shared" si="8"/>
        <v>1592986</v>
      </c>
      <c r="O21" s="67">
        <f t="shared" si="8"/>
        <v>1586792</v>
      </c>
      <c r="P21" s="67">
        <f t="shared" si="8"/>
        <v>1383415</v>
      </c>
      <c r="Q21" s="67">
        <f t="shared" si="8"/>
        <v>1347402</v>
      </c>
      <c r="R21" s="67">
        <f t="shared" si="8"/>
        <v>1449728</v>
      </c>
      <c r="S21" s="68">
        <f t="shared" si="0"/>
        <v>16153803</v>
      </c>
    </row>
    <row r="22" spans="1:19" ht="46.5" customHeight="1">
      <c r="A22" s="30"/>
      <c r="B22" s="409" t="s">
        <v>21</v>
      </c>
      <c r="C22" s="413" t="s">
        <v>18</v>
      </c>
      <c r="D22" s="414"/>
      <c r="E22" s="419" t="s">
        <v>3</v>
      </c>
      <c r="F22" s="267" t="s">
        <v>31</v>
      </c>
      <c r="G22" s="67">
        <v>128788</v>
      </c>
      <c r="H22" s="67">
        <v>137609</v>
      </c>
      <c r="I22" s="67">
        <v>132583</v>
      </c>
      <c r="J22" s="67">
        <v>139176</v>
      </c>
      <c r="K22" s="67">
        <v>130570</v>
      </c>
      <c r="L22" s="67">
        <v>132280</v>
      </c>
      <c r="M22" s="67">
        <v>160316</v>
      </c>
      <c r="N22" s="67">
        <v>151202</v>
      </c>
      <c r="O22" s="67">
        <v>153714</v>
      </c>
      <c r="P22" s="67">
        <v>153866</v>
      </c>
      <c r="Q22" s="67">
        <v>142952</v>
      </c>
      <c r="R22" s="67">
        <v>136917</v>
      </c>
      <c r="S22" s="68">
        <f t="shared" si="0"/>
        <v>1699973</v>
      </c>
    </row>
    <row r="23" spans="1:19" ht="46.5" customHeight="1">
      <c r="A23" s="30"/>
      <c r="B23" s="410"/>
      <c r="C23" s="415"/>
      <c r="D23" s="416"/>
      <c r="E23" s="419"/>
      <c r="F23" s="267" t="s">
        <v>29</v>
      </c>
      <c r="G23" s="67">
        <v>832</v>
      </c>
      <c r="H23" s="67">
        <v>955</v>
      </c>
      <c r="I23" s="67">
        <v>1316</v>
      </c>
      <c r="J23" s="67">
        <v>1105</v>
      </c>
      <c r="K23" s="67">
        <v>1999</v>
      </c>
      <c r="L23" s="67">
        <v>2703</v>
      </c>
      <c r="M23" s="67">
        <v>2455</v>
      </c>
      <c r="N23" s="67">
        <v>2388</v>
      </c>
      <c r="O23" s="67">
        <v>2277</v>
      </c>
      <c r="P23" s="67">
        <v>1681</v>
      </c>
      <c r="Q23" s="67">
        <v>1018</v>
      </c>
      <c r="R23" s="67">
        <v>799</v>
      </c>
      <c r="S23" s="68">
        <f t="shared" si="0"/>
        <v>19528</v>
      </c>
    </row>
    <row r="24" spans="1:19" ht="46.5" customHeight="1">
      <c r="A24" s="30"/>
      <c r="B24" s="410"/>
      <c r="C24" s="415"/>
      <c r="D24" s="416"/>
      <c r="E24" s="419"/>
      <c r="F24" s="267" t="s">
        <v>28</v>
      </c>
      <c r="G24" s="67">
        <v>65565</v>
      </c>
      <c r="H24" s="67">
        <v>63895</v>
      </c>
      <c r="I24" s="67">
        <v>65526</v>
      </c>
      <c r="J24" s="67">
        <v>67999</v>
      </c>
      <c r="K24" s="67">
        <v>74463</v>
      </c>
      <c r="L24" s="67">
        <v>80378</v>
      </c>
      <c r="M24" s="67">
        <v>98706</v>
      </c>
      <c r="N24" s="67">
        <v>112019</v>
      </c>
      <c r="O24" s="67">
        <v>87783</v>
      </c>
      <c r="P24" s="67">
        <v>80496</v>
      </c>
      <c r="Q24" s="67">
        <v>66205</v>
      </c>
      <c r="R24" s="67">
        <v>73662</v>
      </c>
      <c r="S24" s="68">
        <f t="shared" si="0"/>
        <v>936697</v>
      </c>
    </row>
    <row r="25" spans="1:19" ht="46.5" customHeight="1">
      <c r="A25" s="30"/>
      <c r="B25" s="410"/>
      <c r="C25" s="415"/>
      <c r="D25" s="416"/>
      <c r="E25" s="419"/>
      <c r="F25" s="267" t="s">
        <v>27</v>
      </c>
      <c r="G25" s="67">
        <f>SUM(G22:G24)</f>
        <v>195185</v>
      </c>
      <c r="H25" s="67">
        <f t="shared" ref="H25:R25" si="9">SUM(H22:H24)</f>
        <v>202459</v>
      </c>
      <c r="I25" s="67">
        <f t="shared" si="9"/>
        <v>199425</v>
      </c>
      <c r="J25" s="67">
        <f t="shared" si="9"/>
        <v>208280</v>
      </c>
      <c r="K25" s="67">
        <f t="shared" si="9"/>
        <v>207032</v>
      </c>
      <c r="L25" s="67">
        <f t="shared" si="9"/>
        <v>215361</v>
      </c>
      <c r="M25" s="67">
        <f t="shared" si="9"/>
        <v>261477</v>
      </c>
      <c r="N25" s="67">
        <f t="shared" si="9"/>
        <v>265609</v>
      </c>
      <c r="O25" s="67">
        <f t="shared" si="9"/>
        <v>243774</v>
      </c>
      <c r="P25" s="67">
        <f t="shared" si="9"/>
        <v>236043</v>
      </c>
      <c r="Q25" s="67">
        <f t="shared" si="9"/>
        <v>210175</v>
      </c>
      <c r="R25" s="67">
        <f t="shared" si="9"/>
        <v>211378</v>
      </c>
      <c r="S25" s="68">
        <f t="shared" si="0"/>
        <v>2656198</v>
      </c>
    </row>
    <row r="26" spans="1:19" ht="46.5" customHeight="1">
      <c r="A26" s="30"/>
      <c r="B26" s="410"/>
      <c r="C26" s="415"/>
      <c r="D26" s="416"/>
      <c r="E26" s="419" t="s">
        <v>4</v>
      </c>
      <c r="F26" s="267" t="s">
        <v>31</v>
      </c>
      <c r="G26" s="232">
        <v>206032</v>
      </c>
      <c r="H26" s="232">
        <v>197729</v>
      </c>
      <c r="I26" s="232">
        <v>210081</v>
      </c>
      <c r="J26" s="232">
        <v>199668</v>
      </c>
      <c r="K26" s="232">
        <v>198450</v>
      </c>
      <c r="L26" s="232">
        <v>232587</v>
      </c>
      <c r="M26" s="232">
        <v>243918</v>
      </c>
      <c r="N26" s="232">
        <v>219764</v>
      </c>
      <c r="O26" s="232">
        <v>217895</v>
      </c>
      <c r="P26" s="232">
        <v>220733</v>
      </c>
      <c r="Q26" s="232">
        <v>202154</v>
      </c>
      <c r="R26" s="232">
        <v>211821</v>
      </c>
      <c r="S26" s="68">
        <f t="shared" si="0"/>
        <v>2560832</v>
      </c>
    </row>
    <row r="27" spans="1:19" ht="46.5" customHeight="1">
      <c r="A27" s="30"/>
      <c r="B27" s="410"/>
      <c r="C27" s="415"/>
      <c r="D27" s="416"/>
      <c r="E27" s="419"/>
      <c r="F27" s="267" t="s">
        <v>29</v>
      </c>
      <c r="G27" s="67">
        <v>0</v>
      </c>
      <c r="H27" s="67">
        <v>0</v>
      </c>
      <c r="I27" s="67">
        <v>0</v>
      </c>
      <c r="J27" s="67">
        <v>7315</v>
      </c>
      <c r="K27" s="67">
        <v>57842</v>
      </c>
      <c r="L27" s="67">
        <v>75952</v>
      </c>
      <c r="M27" s="67">
        <v>82465</v>
      </c>
      <c r="N27" s="67">
        <v>73829</v>
      </c>
      <c r="O27" s="67">
        <v>15122</v>
      </c>
      <c r="P27" s="67">
        <v>0</v>
      </c>
      <c r="Q27" s="67">
        <v>0</v>
      </c>
      <c r="R27" s="67">
        <v>0</v>
      </c>
      <c r="S27" s="68">
        <f t="shared" si="0"/>
        <v>312525</v>
      </c>
    </row>
    <row r="28" spans="1:19" ht="46.5" customHeight="1">
      <c r="A28" s="30"/>
      <c r="B28" s="410"/>
      <c r="C28" s="415"/>
      <c r="D28" s="416"/>
      <c r="E28" s="419"/>
      <c r="F28" s="267" t="s">
        <v>28</v>
      </c>
      <c r="G28" s="67">
        <v>31636</v>
      </c>
      <c r="H28" s="67">
        <v>28963</v>
      </c>
      <c r="I28" s="67">
        <v>28788</v>
      </c>
      <c r="J28" s="67">
        <v>32723</v>
      </c>
      <c r="K28" s="67">
        <v>34336</v>
      </c>
      <c r="L28" s="67">
        <v>38087</v>
      </c>
      <c r="M28" s="67">
        <v>48501</v>
      </c>
      <c r="N28" s="67">
        <v>49623</v>
      </c>
      <c r="O28" s="67">
        <v>46020</v>
      </c>
      <c r="P28" s="67">
        <v>40564</v>
      </c>
      <c r="Q28" s="67">
        <v>32441</v>
      </c>
      <c r="R28" s="67">
        <v>32375</v>
      </c>
      <c r="S28" s="68">
        <f t="shared" si="0"/>
        <v>444057</v>
      </c>
    </row>
    <row r="29" spans="1:19" ht="46.5" customHeight="1">
      <c r="A29" s="30"/>
      <c r="B29" s="410"/>
      <c r="C29" s="415"/>
      <c r="D29" s="416"/>
      <c r="E29" s="419"/>
      <c r="F29" s="267" t="s">
        <v>27</v>
      </c>
      <c r="G29" s="67">
        <f>SUM(G26:G28)</f>
        <v>237668</v>
      </c>
      <c r="H29" s="67">
        <f t="shared" ref="H29:R29" si="10">SUM(H26:H28)</f>
        <v>226692</v>
      </c>
      <c r="I29" s="67">
        <f t="shared" si="10"/>
        <v>238869</v>
      </c>
      <c r="J29" s="67">
        <f t="shared" si="10"/>
        <v>239706</v>
      </c>
      <c r="K29" s="67">
        <f t="shared" si="10"/>
        <v>290628</v>
      </c>
      <c r="L29" s="67">
        <f t="shared" si="10"/>
        <v>346626</v>
      </c>
      <c r="M29" s="67">
        <f t="shared" si="10"/>
        <v>374884</v>
      </c>
      <c r="N29" s="67">
        <f t="shared" si="10"/>
        <v>343216</v>
      </c>
      <c r="O29" s="67">
        <f t="shared" si="10"/>
        <v>279037</v>
      </c>
      <c r="P29" s="67">
        <f t="shared" si="10"/>
        <v>261297</v>
      </c>
      <c r="Q29" s="67">
        <f t="shared" si="10"/>
        <v>234595</v>
      </c>
      <c r="R29" s="67">
        <f t="shared" si="10"/>
        <v>244196</v>
      </c>
      <c r="S29" s="68">
        <f t="shared" si="0"/>
        <v>3317414</v>
      </c>
    </row>
    <row r="30" spans="1:19" ht="46.5" customHeight="1">
      <c r="A30" s="30"/>
      <c r="B30" s="410"/>
      <c r="C30" s="415"/>
      <c r="D30" s="416"/>
      <c r="E30" s="419" t="s">
        <v>5</v>
      </c>
      <c r="F30" s="267" t="s">
        <v>31</v>
      </c>
      <c r="G30" s="67">
        <v>48043</v>
      </c>
      <c r="H30" s="67">
        <v>52676</v>
      </c>
      <c r="I30" s="67">
        <v>54418</v>
      </c>
      <c r="J30" s="67">
        <v>54733</v>
      </c>
      <c r="K30" s="67">
        <v>57012</v>
      </c>
      <c r="L30" s="67">
        <v>63551</v>
      </c>
      <c r="M30" s="67">
        <v>75164</v>
      </c>
      <c r="N30" s="67">
        <v>65553</v>
      </c>
      <c r="O30" s="67">
        <v>68812</v>
      </c>
      <c r="P30" s="67">
        <v>65464</v>
      </c>
      <c r="Q30" s="67">
        <v>58132</v>
      </c>
      <c r="R30" s="67">
        <v>57470</v>
      </c>
      <c r="S30" s="68">
        <f t="shared" si="0"/>
        <v>721028</v>
      </c>
    </row>
    <row r="31" spans="1:19" ht="46.5" customHeight="1">
      <c r="A31" s="30"/>
      <c r="B31" s="410"/>
      <c r="C31" s="415"/>
      <c r="D31" s="416"/>
      <c r="E31" s="419"/>
      <c r="F31" s="267" t="s">
        <v>29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8">
        <f t="shared" si="0"/>
        <v>0</v>
      </c>
    </row>
    <row r="32" spans="1:19" ht="46.5" customHeight="1">
      <c r="A32" s="30"/>
      <c r="B32" s="410"/>
      <c r="C32" s="415"/>
      <c r="D32" s="416"/>
      <c r="E32" s="419"/>
      <c r="F32" s="267" t="s">
        <v>28</v>
      </c>
      <c r="G32" s="67">
        <v>14330</v>
      </c>
      <c r="H32" s="67">
        <v>14859</v>
      </c>
      <c r="I32" s="67">
        <v>15670</v>
      </c>
      <c r="J32" s="67">
        <v>15604</v>
      </c>
      <c r="K32" s="67">
        <v>14974</v>
      </c>
      <c r="L32" s="67">
        <v>14843</v>
      </c>
      <c r="M32" s="67">
        <v>16102</v>
      </c>
      <c r="N32" s="67">
        <v>17507</v>
      </c>
      <c r="O32" s="67">
        <v>16992</v>
      </c>
      <c r="P32" s="67">
        <v>17428</v>
      </c>
      <c r="Q32" s="67">
        <v>17238</v>
      </c>
      <c r="R32" s="67">
        <v>17356</v>
      </c>
      <c r="S32" s="68">
        <f t="shared" si="0"/>
        <v>192903</v>
      </c>
    </row>
    <row r="33" spans="1:19" ht="46.5" customHeight="1">
      <c r="A33" s="30"/>
      <c r="B33" s="410"/>
      <c r="C33" s="415"/>
      <c r="D33" s="416"/>
      <c r="E33" s="419"/>
      <c r="F33" s="267" t="s">
        <v>27</v>
      </c>
      <c r="G33" s="67">
        <f>SUM(G30:G32)</f>
        <v>62373</v>
      </c>
      <c r="H33" s="67">
        <f t="shared" ref="H33:R33" si="11">SUM(H30:H32)</f>
        <v>67535</v>
      </c>
      <c r="I33" s="67">
        <f t="shared" si="11"/>
        <v>70088</v>
      </c>
      <c r="J33" s="67">
        <f t="shared" si="11"/>
        <v>70337</v>
      </c>
      <c r="K33" s="67">
        <f t="shared" si="11"/>
        <v>71986</v>
      </c>
      <c r="L33" s="67">
        <f t="shared" si="11"/>
        <v>78394</v>
      </c>
      <c r="M33" s="67">
        <f t="shared" si="11"/>
        <v>91266</v>
      </c>
      <c r="N33" s="67">
        <f t="shared" si="11"/>
        <v>83060</v>
      </c>
      <c r="O33" s="67">
        <f t="shared" si="11"/>
        <v>85804</v>
      </c>
      <c r="P33" s="67">
        <f t="shared" si="11"/>
        <v>82892</v>
      </c>
      <c r="Q33" s="67">
        <f t="shared" si="11"/>
        <v>75370</v>
      </c>
      <c r="R33" s="67">
        <f t="shared" si="11"/>
        <v>74826</v>
      </c>
      <c r="S33" s="68">
        <f t="shared" si="0"/>
        <v>913931</v>
      </c>
    </row>
    <row r="34" spans="1:19" ht="46.5" customHeight="1">
      <c r="A34" s="30"/>
      <c r="B34" s="410"/>
      <c r="C34" s="415"/>
      <c r="D34" s="416"/>
      <c r="E34" s="419" t="s">
        <v>6</v>
      </c>
      <c r="F34" s="267" t="s">
        <v>31</v>
      </c>
      <c r="G34" s="67">
        <v>223282</v>
      </c>
      <c r="H34" s="67">
        <v>232723</v>
      </c>
      <c r="I34" s="67">
        <v>254199</v>
      </c>
      <c r="J34" s="67">
        <v>261312</v>
      </c>
      <c r="K34" s="67">
        <v>275209</v>
      </c>
      <c r="L34" s="67">
        <v>262543</v>
      </c>
      <c r="M34" s="67">
        <v>278666</v>
      </c>
      <c r="N34" s="67">
        <v>267175</v>
      </c>
      <c r="O34" s="67">
        <v>268297</v>
      </c>
      <c r="P34" s="67">
        <v>255530</v>
      </c>
      <c r="Q34" s="67">
        <v>252264</v>
      </c>
      <c r="R34" s="67">
        <v>236125</v>
      </c>
      <c r="S34" s="68">
        <f t="shared" si="0"/>
        <v>3067325</v>
      </c>
    </row>
    <row r="35" spans="1:19" ht="46.5" customHeight="1">
      <c r="A35" s="30"/>
      <c r="B35" s="410"/>
      <c r="C35" s="415"/>
      <c r="D35" s="416"/>
      <c r="E35" s="419"/>
      <c r="F35" s="267" t="s">
        <v>29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63945</v>
      </c>
      <c r="M35" s="67">
        <v>39675</v>
      </c>
      <c r="N35" s="67">
        <v>42964</v>
      </c>
      <c r="O35" s="67">
        <v>12856</v>
      </c>
      <c r="P35" s="67">
        <v>0</v>
      </c>
      <c r="Q35" s="67">
        <v>0</v>
      </c>
      <c r="R35" s="67">
        <v>0</v>
      </c>
      <c r="S35" s="68">
        <f t="shared" si="0"/>
        <v>159440</v>
      </c>
    </row>
    <row r="36" spans="1:19" ht="46.5" customHeight="1">
      <c r="A36" s="30"/>
      <c r="B36" s="410"/>
      <c r="C36" s="415"/>
      <c r="D36" s="416"/>
      <c r="E36" s="419"/>
      <c r="F36" s="267" t="s">
        <v>28</v>
      </c>
      <c r="G36" s="67">
        <v>36497</v>
      </c>
      <c r="H36" s="67">
        <v>25072</v>
      </c>
      <c r="I36" s="67">
        <v>28063</v>
      </c>
      <c r="J36" s="67">
        <v>30953</v>
      </c>
      <c r="K36" s="67">
        <v>31696</v>
      </c>
      <c r="L36" s="67">
        <v>32828</v>
      </c>
      <c r="M36" s="67">
        <v>31185</v>
      </c>
      <c r="N36" s="67">
        <v>32932</v>
      </c>
      <c r="O36" s="67">
        <v>35846</v>
      </c>
      <c r="P36" s="67">
        <v>33411</v>
      </c>
      <c r="Q36" s="67">
        <v>32679</v>
      </c>
      <c r="R36" s="67">
        <v>35855</v>
      </c>
      <c r="S36" s="68">
        <f t="shared" si="0"/>
        <v>387017</v>
      </c>
    </row>
    <row r="37" spans="1:19" ht="46.5" customHeight="1">
      <c r="A37" s="30"/>
      <c r="B37" s="410"/>
      <c r="C37" s="415"/>
      <c r="D37" s="416"/>
      <c r="E37" s="419"/>
      <c r="F37" s="267" t="s">
        <v>27</v>
      </c>
      <c r="G37" s="67">
        <f>SUM(G34:G36)</f>
        <v>259779</v>
      </c>
      <c r="H37" s="67">
        <f t="shared" ref="H37" si="12">SUM(H34:H36)</f>
        <v>257795</v>
      </c>
      <c r="I37" s="67">
        <f t="shared" ref="I37" si="13">SUM(I34:I36)</f>
        <v>282262</v>
      </c>
      <c r="J37" s="67">
        <f t="shared" ref="J37" si="14">SUM(J34:J36)</f>
        <v>292265</v>
      </c>
      <c r="K37" s="67">
        <f t="shared" ref="K37" si="15">SUM(K34:K36)</f>
        <v>306905</v>
      </c>
      <c r="L37" s="67">
        <f t="shared" ref="L37" si="16">SUM(L34:L36)</f>
        <v>359316</v>
      </c>
      <c r="M37" s="67">
        <f t="shared" ref="M37" si="17">SUM(M34:M36)</f>
        <v>349526</v>
      </c>
      <c r="N37" s="67">
        <f t="shared" ref="N37" si="18">SUM(N34:N36)</f>
        <v>343071</v>
      </c>
      <c r="O37" s="67">
        <f t="shared" ref="O37" si="19">SUM(O34:O36)</f>
        <v>316999</v>
      </c>
      <c r="P37" s="67">
        <f t="shared" ref="P37" si="20">SUM(P34:P36)</f>
        <v>288941</v>
      </c>
      <c r="Q37" s="67">
        <f t="shared" ref="Q37" si="21">SUM(Q34:Q36)</f>
        <v>284943</v>
      </c>
      <c r="R37" s="67">
        <f t="shared" ref="R37" si="22">SUM(R34:R36)</f>
        <v>271980</v>
      </c>
      <c r="S37" s="68">
        <f t="shared" si="0"/>
        <v>3613782</v>
      </c>
    </row>
    <row r="38" spans="1:19" ht="46.5" customHeight="1">
      <c r="A38" s="30"/>
      <c r="B38" s="410"/>
      <c r="C38" s="415"/>
      <c r="D38" s="416"/>
      <c r="E38" s="419" t="s">
        <v>7</v>
      </c>
      <c r="F38" s="267" t="s">
        <v>31</v>
      </c>
      <c r="G38" s="67">
        <v>278233</v>
      </c>
      <c r="H38" s="67">
        <v>269440</v>
      </c>
      <c r="I38" s="67">
        <v>268766</v>
      </c>
      <c r="J38" s="67">
        <v>262255</v>
      </c>
      <c r="K38" s="67">
        <v>271288</v>
      </c>
      <c r="L38" s="67">
        <v>281778</v>
      </c>
      <c r="M38" s="67">
        <v>302833</v>
      </c>
      <c r="N38" s="67">
        <v>262540</v>
      </c>
      <c r="O38" s="67">
        <v>294344</v>
      </c>
      <c r="P38" s="67">
        <v>310248</v>
      </c>
      <c r="Q38" s="67">
        <v>289030</v>
      </c>
      <c r="R38" s="67">
        <v>263696</v>
      </c>
      <c r="S38" s="68">
        <f t="shared" si="0"/>
        <v>3354451</v>
      </c>
    </row>
    <row r="39" spans="1:19" ht="46.5" customHeight="1">
      <c r="A39" s="30"/>
      <c r="B39" s="410"/>
      <c r="C39" s="415"/>
      <c r="D39" s="416"/>
      <c r="E39" s="419"/>
      <c r="F39" s="267" t="s">
        <v>29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8">
        <f t="shared" si="0"/>
        <v>0</v>
      </c>
    </row>
    <row r="40" spans="1:19" ht="46.5" customHeight="1">
      <c r="A40" s="30"/>
      <c r="B40" s="410"/>
      <c r="C40" s="415"/>
      <c r="D40" s="416"/>
      <c r="E40" s="419"/>
      <c r="F40" s="267" t="s">
        <v>28</v>
      </c>
      <c r="G40" s="67">
        <v>1036</v>
      </c>
      <c r="H40" s="67">
        <v>993</v>
      </c>
      <c r="I40" s="67">
        <v>833</v>
      </c>
      <c r="J40" s="67">
        <v>1145</v>
      </c>
      <c r="K40" s="67">
        <v>1052</v>
      </c>
      <c r="L40" s="67">
        <v>991</v>
      </c>
      <c r="M40" s="67">
        <v>1630</v>
      </c>
      <c r="N40" s="67">
        <v>1164</v>
      </c>
      <c r="O40" s="67">
        <v>1636</v>
      </c>
      <c r="P40" s="67">
        <v>1014</v>
      </c>
      <c r="Q40" s="67">
        <v>816</v>
      </c>
      <c r="R40" s="67">
        <v>715</v>
      </c>
      <c r="S40" s="68">
        <f t="shared" si="0"/>
        <v>13025</v>
      </c>
    </row>
    <row r="41" spans="1:19" ht="46.5" customHeight="1">
      <c r="A41" s="30"/>
      <c r="B41" s="410"/>
      <c r="C41" s="415"/>
      <c r="D41" s="416"/>
      <c r="E41" s="419"/>
      <c r="F41" s="267" t="s">
        <v>27</v>
      </c>
      <c r="G41" s="67">
        <f>SUM(G38:G40)</f>
        <v>279269</v>
      </c>
      <c r="H41" s="67">
        <f t="shared" ref="H41" si="23">SUM(H38:H40)</f>
        <v>270433</v>
      </c>
      <c r="I41" s="67">
        <f t="shared" ref="I41" si="24">SUM(I38:I40)</f>
        <v>269599</v>
      </c>
      <c r="J41" s="67">
        <f t="shared" ref="J41" si="25">SUM(J38:J40)</f>
        <v>263400</v>
      </c>
      <c r="K41" s="67">
        <f t="shared" ref="K41" si="26">SUM(K38:K40)</f>
        <v>272340</v>
      </c>
      <c r="L41" s="67">
        <f t="shared" ref="L41" si="27">SUM(L38:L40)</f>
        <v>282769</v>
      </c>
      <c r="M41" s="67">
        <f t="shared" ref="M41" si="28">SUM(M38:M40)</f>
        <v>304463</v>
      </c>
      <c r="N41" s="67">
        <f t="shared" ref="N41" si="29">SUM(N38:N40)</f>
        <v>263704</v>
      </c>
      <c r="O41" s="67">
        <f t="shared" ref="O41" si="30">SUM(O38:O40)</f>
        <v>295980</v>
      </c>
      <c r="P41" s="67">
        <f t="shared" ref="P41" si="31">SUM(P38:P40)</f>
        <v>311262</v>
      </c>
      <c r="Q41" s="67">
        <f t="shared" ref="Q41" si="32">SUM(Q38:Q40)</f>
        <v>289846</v>
      </c>
      <c r="R41" s="67">
        <f t="shared" ref="R41" si="33">SUM(R38:R40)</f>
        <v>264411</v>
      </c>
      <c r="S41" s="68">
        <f t="shared" si="0"/>
        <v>3367476</v>
      </c>
    </row>
    <row r="42" spans="1:19" ht="46.5" customHeight="1">
      <c r="A42" s="30"/>
      <c r="B42" s="410"/>
      <c r="C42" s="415"/>
      <c r="D42" s="416"/>
      <c r="E42" s="419" t="s">
        <v>16</v>
      </c>
      <c r="F42" s="267" t="s">
        <v>31</v>
      </c>
      <c r="G42" s="67">
        <f>G22+G26+G30+G34+G38</f>
        <v>884378</v>
      </c>
      <c r="H42" s="67">
        <f t="shared" ref="H42:R45" si="34">H22+H26+H30+H34+H38</f>
        <v>890177</v>
      </c>
      <c r="I42" s="67">
        <f t="shared" si="34"/>
        <v>920047</v>
      </c>
      <c r="J42" s="67">
        <f t="shared" si="34"/>
        <v>917144</v>
      </c>
      <c r="K42" s="67">
        <f t="shared" si="34"/>
        <v>932529</v>
      </c>
      <c r="L42" s="67">
        <f t="shared" si="34"/>
        <v>972739</v>
      </c>
      <c r="M42" s="67">
        <f t="shared" si="34"/>
        <v>1060897</v>
      </c>
      <c r="N42" s="67">
        <f t="shared" si="34"/>
        <v>966234</v>
      </c>
      <c r="O42" s="67">
        <f>O22+O26+O30+O34+O38</f>
        <v>1003062</v>
      </c>
      <c r="P42" s="67">
        <f t="shared" si="34"/>
        <v>1005841</v>
      </c>
      <c r="Q42" s="67">
        <f t="shared" si="34"/>
        <v>944532</v>
      </c>
      <c r="R42" s="67">
        <f t="shared" si="34"/>
        <v>906029</v>
      </c>
      <c r="S42" s="68">
        <f t="shared" si="0"/>
        <v>11403609</v>
      </c>
    </row>
    <row r="43" spans="1:19" ht="46.5" customHeight="1">
      <c r="A43" s="30"/>
      <c r="B43" s="410"/>
      <c r="C43" s="415"/>
      <c r="D43" s="416"/>
      <c r="E43" s="419"/>
      <c r="F43" s="267" t="s">
        <v>29</v>
      </c>
      <c r="G43" s="67">
        <f>G23+G27+G31+G35+G39</f>
        <v>832</v>
      </c>
      <c r="H43" s="67">
        <f t="shared" si="34"/>
        <v>955</v>
      </c>
      <c r="I43" s="67">
        <f t="shared" si="34"/>
        <v>1316</v>
      </c>
      <c r="J43" s="67">
        <f t="shared" si="34"/>
        <v>8420</v>
      </c>
      <c r="K43" s="67">
        <f t="shared" si="34"/>
        <v>59841</v>
      </c>
      <c r="L43" s="67">
        <f t="shared" si="34"/>
        <v>142600</v>
      </c>
      <c r="M43" s="67">
        <f t="shared" si="34"/>
        <v>124595</v>
      </c>
      <c r="N43" s="67">
        <f t="shared" si="34"/>
        <v>119181</v>
      </c>
      <c r="O43" s="67">
        <f>O23+O27+O31+O35+O39</f>
        <v>30255</v>
      </c>
      <c r="P43" s="67">
        <f t="shared" si="34"/>
        <v>1681</v>
      </c>
      <c r="Q43" s="67">
        <f t="shared" si="34"/>
        <v>1018</v>
      </c>
      <c r="R43" s="67">
        <f t="shared" si="34"/>
        <v>799</v>
      </c>
      <c r="S43" s="68">
        <f t="shared" si="0"/>
        <v>491493</v>
      </c>
    </row>
    <row r="44" spans="1:19" ht="46.5" customHeight="1">
      <c r="A44" s="30"/>
      <c r="B44" s="410"/>
      <c r="C44" s="415"/>
      <c r="D44" s="416"/>
      <c r="E44" s="419"/>
      <c r="F44" s="267" t="s">
        <v>28</v>
      </c>
      <c r="G44" s="67">
        <f>G24+G28+G32+G36+G40</f>
        <v>149064</v>
      </c>
      <c r="H44" s="67">
        <f t="shared" si="34"/>
        <v>133782</v>
      </c>
      <c r="I44" s="67">
        <f t="shared" si="34"/>
        <v>138880</v>
      </c>
      <c r="J44" s="67">
        <f t="shared" si="34"/>
        <v>148424</v>
      </c>
      <c r="K44" s="67">
        <f t="shared" si="34"/>
        <v>156521</v>
      </c>
      <c r="L44" s="67">
        <f t="shared" si="34"/>
        <v>167127</v>
      </c>
      <c r="M44" s="67">
        <f t="shared" si="34"/>
        <v>196124</v>
      </c>
      <c r="N44" s="67">
        <f t="shared" si="34"/>
        <v>213245</v>
      </c>
      <c r="O44" s="67">
        <f>O24+O28+O32+O36+O40</f>
        <v>188277</v>
      </c>
      <c r="P44" s="67">
        <f t="shared" si="34"/>
        <v>172913</v>
      </c>
      <c r="Q44" s="67">
        <f t="shared" si="34"/>
        <v>149379</v>
      </c>
      <c r="R44" s="67">
        <f>R24+R28+R32+R36+R40</f>
        <v>159963</v>
      </c>
      <c r="S44" s="68">
        <f t="shared" si="0"/>
        <v>1973699</v>
      </c>
    </row>
    <row r="45" spans="1:19" ht="46.5" customHeight="1">
      <c r="A45" s="30"/>
      <c r="B45" s="410"/>
      <c r="C45" s="417"/>
      <c r="D45" s="418"/>
      <c r="E45" s="419"/>
      <c r="F45" s="267" t="s">
        <v>27</v>
      </c>
      <c r="G45" s="67">
        <f>G25+G29+G33+G37+G41</f>
        <v>1034274</v>
      </c>
      <c r="H45" s="67">
        <f>H25+H29+H33+H37+H41</f>
        <v>1024914</v>
      </c>
      <c r="I45" s="67">
        <f t="shared" si="34"/>
        <v>1060243</v>
      </c>
      <c r="J45" s="67">
        <f t="shared" si="34"/>
        <v>1073988</v>
      </c>
      <c r="K45" s="67">
        <f t="shared" si="34"/>
        <v>1148891</v>
      </c>
      <c r="L45" s="67">
        <f t="shared" si="34"/>
        <v>1282466</v>
      </c>
      <c r="M45" s="67">
        <f t="shared" si="34"/>
        <v>1381616</v>
      </c>
      <c r="N45" s="67">
        <f t="shared" si="34"/>
        <v>1298660</v>
      </c>
      <c r="O45" s="67">
        <f t="shared" si="34"/>
        <v>1221594</v>
      </c>
      <c r="P45" s="67">
        <f t="shared" si="34"/>
        <v>1180435</v>
      </c>
      <c r="Q45" s="67">
        <f t="shared" si="34"/>
        <v>1094929</v>
      </c>
      <c r="R45" s="67">
        <f t="shared" si="34"/>
        <v>1066791</v>
      </c>
      <c r="S45" s="68">
        <f t="shared" si="0"/>
        <v>13868801</v>
      </c>
    </row>
    <row r="46" spans="1:19" ht="46.5" customHeight="1">
      <c r="A46" s="30"/>
      <c r="B46" s="411"/>
      <c r="C46" s="387" t="s">
        <v>371</v>
      </c>
      <c r="D46" s="420"/>
      <c r="E46" s="267" t="s">
        <v>8</v>
      </c>
      <c r="F46" s="267" t="s">
        <v>25</v>
      </c>
      <c r="G46" s="67">
        <v>25560</v>
      </c>
      <c r="H46" s="67">
        <v>25125</v>
      </c>
      <c r="I46" s="67">
        <v>27250</v>
      </c>
      <c r="J46" s="67">
        <v>27921</v>
      </c>
      <c r="K46" s="67">
        <v>32009</v>
      </c>
      <c r="L46" s="67">
        <v>31165</v>
      </c>
      <c r="M46" s="67">
        <v>32232</v>
      </c>
      <c r="N46" s="67">
        <v>32204</v>
      </c>
      <c r="O46" s="67">
        <v>31417</v>
      </c>
      <c r="P46" s="67">
        <v>30950</v>
      </c>
      <c r="Q46" s="67">
        <v>26842</v>
      </c>
      <c r="R46" s="67">
        <v>26390</v>
      </c>
      <c r="S46" s="68">
        <f t="shared" si="0"/>
        <v>349065</v>
      </c>
    </row>
    <row r="47" spans="1:19" ht="46.5" customHeight="1">
      <c r="A47" s="30"/>
      <c r="B47" s="411"/>
      <c r="C47" s="421"/>
      <c r="D47" s="422"/>
      <c r="E47" s="267" t="s">
        <v>9</v>
      </c>
      <c r="F47" s="267" t="s">
        <v>25</v>
      </c>
      <c r="G47" s="67">
        <v>287002</v>
      </c>
      <c r="H47" s="67">
        <v>296589</v>
      </c>
      <c r="I47" s="67">
        <v>286037</v>
      </c>
      <c r="J47" s="67">
        <v>286558</v>
      </c>
      <c r="K47" s="67">
        <v>273620</v>
      </c>
      <c r="L47" s="67">
        <v>281582</v>
      </c>
      <c r="M47" s="67">
        <v>309502</v>
      </c>
      <c r="N47" s="67">
        <v>283258</v>
      </c>
      <c r="O47" s="67">
        <v>302473</v>
      </c>
      <c r="P47" s="67">
        <v>317350</v>
      </c>
      <c r="Q47" s="67">
        <v>271282</v>
      </c>
      <c r="R47" s="67">
        <v>275441</v>
      </c>
      <c r="S47" s="68">
        <f t="shared" si="0"/>
        <v>3470694</v>
      </c>
    </row>
    <row r="48" spans="1:19" ht="46.5" customHeight="1">
      <c r="A48" s="30"/>
      <c r="B48" s="411"/>
      <c r="C48" s="421"/>
      <c r="D48" s="422"/>
      <c r="E48" s="267" t="s">
        <v>5</v>
      </c>
      <c r="F48" s="267" t="s">
        <v>25</v>
      </c>
      <c r="G48" s="67">
        <v>233119</v>
      </c>
      <c r="H48" s="67">
        <v>247003</v>
      </c>
      <c r="I48" s="67">
        <v>264502</v>
      </c>
      <c r="J48" s="67">
        <v>258373</v>
      </c>
      <c r="K48" s="67">
        <v>273381</v>
      </c>
      <c r="L48" s="67">
        <v>271285</v>
      </c>
      <c r="M48" s="67">
        <v>319637</v>
      </c>
      <c r="N48" s="67">
        <v>298527</v>
      </c>
      <c r="O48" s="67">
        <v>304364</v>
      </c>
      <c r="P48" s="67">
        <v>295572</v>
      </c>
      <c r="Q48" s="67">
        <v>282403</v>
      </c>
      <c r="R48" s="67">
        <v>273534</v>
      </c>
      <c r="S48" s="68">
        <f t="shared" si="0"/>
        <v>3321700</v>
      </c>
    </row>
    <row r="49" spans="1:19" ht="46.5" customHeight="1">
      <c r="A49" s="30"/>
      <c r="B49" s="412"/>
      <c r="C49" s="423"/>
      <c r="D49" s="424"/>
      <c r="E49" s="267" t="s">
        <v>16</v>
      </c>
      <c r="F49" s="267" t="s">
        <v>25</v>
      </c>
      <c r="G49" s="67">
        <f>G46+G47+G48</f>
        <v>545681</v>
      </c>
      <c r="H49" s="67">
        <f t="shared" ref="H49:R49" si="35">H46+H47+H48</f>
        <v>568717</v>
      </c>
      <c r="I49" s="67">
        <f t="shared" si="35"/>
        <v>577789</v>
      </c>
      <c r="J49" s="67">
        <f t="shared" si="35"/>
        <v>572852</v>
      </c>
      <c r="K49" s="67">
        <f t="shared" si="35"/>
        <v>579010</v>
      </c>
      <c r="L49" s="67">
        <f t="shared" si="35"/>
        <v>584032</v>
      </c>
      <c r="M49" s="67">
        <f t="shared" si="35"/>
        <v>661371</v>
      </c>
      <c r="N49" s="67">
        <f t="shared" si="35"/>
        <v>613989</v>
      </c>
      <c r="O49" s="67">
        <f t="shared" si="35"/>
        <v>638254</v>
      </c>
      <c r="P49" s="67">
        <f t="shared" si="35"/>
        <v>643872</v>
      </c>
      <c r="Q49" s="67">
        <f t="shared" si="35"/>
        <v>580527</v>
      </c>
      <c r="R49" s="67">
        <f t="shared" si="35"/>
        <v>575365</v>
      </c>
      <c r="S49" s="68">
        <f t="shared" si="0"/>
        <v>7141459</v>
      </c>
    </row>
    <row r="50" spans="1:19" ht="46.5" customHeight="1">
      <c r="A50" s="30"/>
      <c r="B50" s="409" t="s">
        <v>306</v>
      </c>
      <c r="C50" s="426" t="s">
        <v>122</v>
      </c>
      <c r="D50" s="427"/>
      <c r="E50" s="428"/>
      <c r="F50" s="267" t="s">
        <v>31</v>
      </c>
      <c r="G50" s="67">
        <f>G17+G42</f>
        <v>966144</v>
      </c>
      <c r="H50" s="67">
        <f t="shared" ref="H50:R50" si="36">H17+H42</f>
        <v>975360</v>
      </c>
      <c r="I50" s="67">
        <f t="shared" si="36"/>
        <v>1008280</v>
      </c>
      <c r="J50" s="67">
        <f t="shared" si="36"/>
        <v>1001796</v>
      </c>
      <c r="K50" s="67">
        <f t="shared" si="36"/>
        <v>1019823</v>
      </c>
      <c r="L50" s="67">
        <f t="shared" si="36"/>
        <v>1059856</v>
      </c>
      <c r="M50" s="67">
        <f t="shared" si="36"/>
        <v>1156410</v>
      </c>
      <c r="N50" s="67">
        <f t="shared" si="36"/>
        <v>1049869</v>
      </c>
      <c r="O50" s="67">
        <f t="shared" si="36"/>
        <v>1094840</v>
      </c>
      <c r="P50" s="67">
        <f t="shared" si="36"/>
        <v>1098307</v>
      </c>
      <c r="Q50" s="67">
        <f t="shared" si="36"/>
        <v>1034011</v>
      </c>
      <c r="R50" s="67">
        <f t="shared" si="36"/>
        <v>995877</v>
      </c>
      <c r="S50" s="68">
        <f t="shared" si="0"/>
        <v>12460573</v>
      </c>
    </row>
    <row r="51" spans="1:19" ht="46.5" customHeight="1">
      <c r="A51" s="30"/>
      <c r="B51" s="411"/>
      <c r="C51" s="402"/>
      <c r="D51" s="403"/>
      <c r="E51" s="404"/>
      <c r="F51" s="267" t="s">
        <v>30</v>
      </c>
      <c r="G51" s="67">
        <f>G18</f>
        <v>868329</v>
      </c>
      <c r="H51" s="67">
        <f t="shared" ref="H51:R51" si="37">H18</f>
        <v>835188</v>
      </c>
      <c r="I51" s="67">
        <f t="shared" si="37"/>
        <v>656582</v>
      </c>
      <c r="J51" s="67">
        <f t="shared" si="37"/>
        <v>667176</v>
      </c>
      <c r="K51" s="67">
        <f t="shared" si="37"/>
        <v>835310</v>
      </c>
      <c r="L51" s="67">
        <f t="shared" si="37"/>
        <v>862331</v>
      </c>
      <c r="M51" s="67">
        <f t="shared" si="37"/>
        <v>913420</v>
      </c>
      <c r="N51" s="67">
        <f t="shared" si="37"/>
        <v>1097965</v>
      </c>
      <c r="O51" s="67">
        <f t="shared" si="37"/>
        <v>1100149</v>
      </c>
      <c r="P51" s="67">
        <f t="shared" si="37"/>
        <v>917798</v>
      </c>
      <c r="Q51" s="67">
        <f t="shared" si="37"/>
        <v>910060</v>
      </c>
      <c r="R51" s="67">
        <f t="shared" si="37"/>
        <v>1040355</v>
      </c>
      <c r="S51" s="68">
        <f t="shared" si="0"/>
        <v>10704663</v>
      </c>
    </row>
    <row r="52" spans="1:19" ht="46.5" customHeight="1">
      <c r="A52" s="30"/>
      <c r="B52" s="411"/>
      <c r="C52" s="402"/>
      <c r="D52" s="403"/>
      <c r="E52" s="404"/>
      <c r="F52" s="267" t="s">
        <v>29</v>
      </c>
      <c r="G52" s="67">
        <f>G19+G43</f>
        <v>832</v>
      </c>
      <c r="H52" s="67">
        <f t="shared" ref="H52:R52" si="38">H19+H43</f>
        <v>955</v>
      </c>
      <c r="I52" s="67">
        <f t="shared" si="38"/>
        <v>1316</v>
      </c>
      <c r="J52" s="67">
        <f t="shared" si="38"/>
        <v>8420</v>
      </c>
      <c r="K52" s="67">
        <f t="shared" si="38"/>
        <v>59841</v>
      </c>
      <c r="L52" s="67">
        <f t="shared" si="38"/>
        <v>142600</v>
      </c>
      <c r="M52" s="67">
        <f t="shared" si="38"/>
        <v>124595</v>
      </c>
      <c r="N52" s="67">
        <f t="shared" si="38"/>
        <v>119181</v>
      </c>
      <c r="O52" s="67">
        <f t="shared" si="38"/>
        <v>30255</v>
      </c>
      <c r="P52" s="67">
        <f t="shared" si="38"/>
        <v>1681</v>
      </c>
      <c r="Q52" s="67">
        <f t="shared" si="38"/>
        <v>1018</v>
      </c>
      <c r="R52" s="67">
        <f t="shared" si="38"/>
        <v>799</v>
      </c>
      <c r="S52" s="68">
        <f t="shared" si="0"/>
        <v>491493</v>
      </c>
    </row>
    <row r="53" spans="1:19" ht="46.5" customHeight="1">
      <c r="A53" s="30"/>
      <c r="B53" s="411"/>
      <c r="C53" s="402"/>
      <c r="D53" s="403"/>
      <c r="E53" s="404"/>
      <c r="F53" s="267" t="s">
        <v>28</v>
      </c>
      <c r="G53" s="67">
        <f>G20+G44</f>
        <v>486987</v>
      </c>
      <c r="H53" s="67">
        <f t="shared" ref="H53:R53" si="39">H20+H44</f>
        <v>454472</v>
      </c>
      <c r="I53" s="67">
        <f t="shared" si="39"/>
        <v>535818</v>
      </c>
      <c r="J53" s="67">
        <f t="shared" si="39"/>
        <v>498101</v>
      </c>
      <c r="K53" s="67">
        <f t="shared" si="39"/>
        <v>514031</v>
      </c>
      <c r="L53" s="67">
        <f t="shared" si="39"/>
        <v>547985</v>
      </c>
      <c r="M53" s="67">
        <f t="shared" si="39"/>
        <v>597914</v>
      </c>
      <c r="N53" s="67">
        <f t="shared" si="39"/>
        <v>624631</v>
      </c>
      <c r="O53" s="67">
        <f t="shared" si="39"/>
        <v>583142</v>
      </c>
      <c r="P53" s="67">
        <f t="shared" si="39"/>
        <v>546064</v>
      </c>
      <c r="Q53" s="67">
        <f t="shared" si="39"/>
        <v>497242</v>
      </c>
      <c r="R53" s="67">
        <f t="shared" si="39"/>
        <v>479488</v>
      </c>
      <c r="S53" s="68">
        <f t="shared" si="0"/>
        <v>6365875</v>
      </c>
    </row>
    <row r="54" spans="1:19" ht="46.5" customHeight="1">
      <c r="A54" s="30"/>
      <c r="B54" s="411"/>
      <c r="C54" s="405"/>
      <c r="D54" s="406"/>
      <c r="E54" s="407"/>
      <c r="F54" s="267" t="s">
        <v>27</v>
      </c>
      <c r="G54" s="67">
        <f>SUM(G50:G53)</f>
        <v>2322292</v>
      </c>
      <c r="H54" s="67">
        <f t="shared" ref="H54:R54" si="40">SUM(H50:H53)</f>
        <v>2265975</v>
      </c>
      <c r="I54" s="67">
        <f t="shared" si="40"/>
        <v>2201996</v>
      </c>
      <c r="J54" s="67">
        <f t="shared" si="40"/>
        <v>2175493</v>
      </c>
      <c r="K54" s="67">
        <f t="shared" si="40"/>
        <v>2429005</v>
      </c>
      <c r="L54" s="67">
        <f t="shared" si="40"/>
        <v>2612772</v>
      </c>
      <c r="M54" s="67">
        <f t="shared" si="40"/>
        <v>2792339</v>
      </c>
      <c r="N54" s="67">
        <f t="shared" si="40"/>
        <v>2891646</v>
      </c>
      <c r="O54" s="67">
        <f t="shared" si="40"/>
        <v>2808386</v>
      </c>
      <c r="P54" s="67">
        <f t="shared" si="40"/>
        <v>2563850</v>
      </c>
      <c r="Q54" s="67">
        <f t="shared" si="40"/>
        <v>2442331</v>
      </c>
      <c r="R54" s="67">
        <f t="shared" si="40"/>
        <v>2516519</v>
      </c>
      <c r="S54" s="68">
        <f t="shared" si="0"/>
        <v>30022604</v>
      </c>
    </row>
    <row r="55" spans="1:19" ht="46.5" customHeight="1">
      <c r="A55" s="30"/>
      <c r="B55" s="411"/>
      <c r="C55" s="429" t="s">
        <v>121</v>
      </c>
      <c r="D55" s="430"/>
      <c r="E55" s="431"/>
      <c r="F55" s="267" t="s">
        <v>25</v>
      </c>
      <c r="G55" s="67">
        <f>G49</f>
        <v>545681</v>
      </c>
      <c r="H55" s="67">
        <f t="shared" ref="H55:R55" si="41">H49</f>
        <v>568717</v>
      </c>
      <c r="I55" s="67">
        <f t="shared" si="41"/>
        <v>577789</v>
      </c>
      <c r="J55" s="67">
        <f t="shared" si="41"/>
        <v>572852</v>
      </c>
      <c r="K55" s="67">
        <f t="shared" si="41"/>
        <v>579010</v>
      </c>
      <c r="L55" s="67">
        <f t="shared" si="41"/>
        <v>584032</v>
      </c>
      <c r="M55" s="67">
        <f t="shared" si="41"/>
        <v>661371</v>
      </c>
      <c r="N55" s="67">
        <f t="shared" si="41"/>
        <v>613989</v>
      </c>
      <c r="O55" s="67">
        <f t="shared" si="41"/>
        <v>638254</v>
      </c>
      <c r="P55" s="67">
        <f t="shared" si="41"/>
        <v>643872</v>
      </c>
      <c r="Q55" s="67">
        <f t="shared" si="41"/>
        <v>580527</v>
      </c>
      <c r="R55" s="67">
        <f t="shared" si="41"/>
        <v>575365</v>
      </c>
      <c r="S55" s="68">
        <f t="shared" si="0"/>
        <v>7141459</v>
      </c>
    </row>
    <row r="56" spans="1:19" ht="46.5" customHeight="1" thickBot="1">
      <c r="A56" s="30"/>
      <c r="B56" s="425"/>
      <c r="C56" s="432" t="s">
        <v>307</v>
      </c>
      <c r="D56" s="433"/>
      <c r="E56" s="434"/>
      <c r="F56" s="69" t="s">
        <v>25</v>
      </c>
      <c r="G56" s="70">
        <f>G54+G55</f>
        <v>2867973</v>
      </c>
      <c r="H56" s="70">
        <f>H54+H55</f>
        <v>2834692</v>
      </c>
      <c r="I56" s="70">
        <f t="shared" ref="I56:R56" si="42">I54+I55</f>
        <v>2779785</v>
      </c>
      <c r="J56" s="70">
        <f t="shared" si="42"/>
        <v>2748345</v>
      </c>
      <c r="K56" s="70">
        <f t="shared" si="42"/>
        <v>3008015</v>
      </c>
      <c r="L56" s="70">
        <f t="shared" si="42"/>
        <v>3196804</v>
      </c>
      <c r="M56" s="70">
        <f t="shared" si="42"/>
        <v>3453710</v>
      </c>
      <c r="N56" s="70">
        <f t="shared" si="42"/>
        <v>3505635</v>
      </c>
      <c r="O56" s="70">
        <f t="shared" si="42"/>
        <v>3446640</v>
      </c>
      <c r="P56" s="70">
        <f t="shared" si="42"/>
        <v>3207722</v>
      </c>
      <c r="Q56" s="70">
        <f t="shared" si="42"/>
        <v>3022858</v>
      </c>
      <c r="R56" s="70">
        <f t="shared" si="42"/>
        <v>3091884</v>
      </c>
      <c r="S56" s="71">
        <f t="shared" si="0"/>
        <v>37164063</v>
      </c>
    </row>
    <row r="57" spans="1:19" ht="46.5" customHeight="1">
      <c r="A57" s="30"/>
      <c r="B57" s="289"/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86"/>
      <c r="N57" s="286"/>
      <c r="O57" s="286"/>
      <c r="P57" s="286"/>
      <c r="Q57" s="286"/>
      <c r="R57" s="286"/>
      <c r="S57" s="286"/>
    </row>
    <row r="58" spans="1:19" ht="6" customHeight="1">
      <c r="A58" s="30"/>
      <c r="B58" s="287"/>
      <c r="C58" s="268"/>
      <c r="D58" s="268"/>
      <c r="E58" s="268"/>
      <c r="F58" s="268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</row>
    <row r="59" spans="1:19" ht="48.45" customHeight="1">
      <c r="A59" s="30"/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08"/>
    </row>
    <row r="60" spans="1:19" ht="16.5" customHeight="1"/>
    <row r="67" spans="17:17" ht="30.6" thickBot="1">
      <c r="Q67" s="29"/>
    </row>
  </sheetData>
  <mergeCells count="21">
    <mergeCell ref="B59:S59"/>
    <mergeCell ref="B22:B49"/>
    <mergeCell ref="C22:D45"/>
    <mergeCell ref="E22:E25"/>
    <mergeCell ref="E26:E29"/>
    <mergeCell ref="E30:E33"/>
    <mergeCell ref="E34:E37"/>
    <mergeCell ref="E38:E41"/>
    <mergeCell ref="E42:E45"/>
    <mergeCell ref="C46:D49"/>
    <mergeCell ref="B50:B56"/>
    <mergeCell ref="C50:E54"/>
    <mergeCell ref="C55:E55"/>
    <mergeCell ref="C56:E56"/>
    <mergeCell ref="B4:F4"/>
    <mergeCell ref="B5:B21"/>
    <mergeCell ref="C5:D7"/>
    <mergeCell ref="D8:E11"/>
    <mergeCell ref="D12:E16"/>
    <mergeCell ref="C8:C16"/>
    <mergeCell ref="C17:E21"/>
  </mergeCells>
  <phoneticPr fontId="1"/>
  <printOptions horizontalCentered="1"/>
  <pageMargins left="0.62992125984251968" right="0.70866141732283472" top="0.32" bottom="0.35433070866141736" header="0.22" footer="0.31496062992125984"/>
  <pageSetup paperSize="8"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33"/>
  <sheetViews>
    <sheetView showGridLines="0" zoomScale="70" zoomScaleNormal="7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H28" sqref="H28"/>
    </sheetView>
  </sheetViews>
  <sheetFormatPr defaultColWidth="9" defaultRowHeight="23.4"/>
  <cols>
    <col min="1" max="1" width="2.5" style="10" customWidth="1"/>
    <col min="2" max="2" width="8.59765625" style="20" customWidth="1"/>
    <col min="3" max="3" width="18.09765625" style="11" customWidth="1"/>
    <col min="4" max="4" width="16.59765625" style="11" customWidth="1"/>
    <col min="5" max="6" width="18.09765625" style="11" customWidth="1"/>
    <col min="7" max="7" width="16.59765625" style="11" customWidth="1"/>
    <col min="8" max="8" width="18.09765625" style="11" customWidth="1"/>
    <col min="9" max="12" width="17.09765625" style="11" customWidth="1"/>
    <col min="13" max="13" width="18.09765625" style="11" customWidth="1"/>
    <col min="14" max="17" width="15.3984375" style="11" customWidth="1"/>
    <col min="18" max="19" width="18.09765625" style="11" customWidth="1"/>
    <col min="20" max="22" width="15.8984375" style="11" customWidth="1"/>
    <col min="23" max="23" width="18.09765625" style="11" customWidth="1"/>
    <col min="24" max="24" width="2.59765625" style="10" customWidth="1"/>
    <col min="25" max="16384" width="9" style="10"/>
  </cols>
  <sheetData>
    <row r="1" spans="1:24" ht="13.5" customHeight="1">
      <c r="A1" s="36"/>
      <c r="B1" s="41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6"/>
    </row>
    <row r="2" spans="1:24" ht="30" customHeight="1">
      <c r="A2" s="36"/>
      <c r="B2" s="42" t="s">
        <v>624</v>
      </c>
      <c r="C2" s="38"/>
      <c r="D2" s="38"/>
      <c r="E2" s="43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74"/>
      <c r="W2" s="174" t="s">
        <v>578</v>
      </c>
      <c r="X2" s="36"/>
    </row>
    <row r="3" spans="1:24" ht="30" customHeight="1">
      <c r="A3" s="36"/>
      <c r="B3" s="199" t="s">
        <v>62</v>
      </c>
      <c r="C3" s="436" t="s">
        <v>61</v>
      </c>
      <c r="D3" s="437"/>
      <c r="E3" s="438"/>
      <c r="F3" s="436" t="s">
        <v>60</v>
      </c>
      <c r="G3" s="437"/>
      <c r="H3" s="438"/>
      <c r="I3" s="203" t="s">
        <v>59</v>
      </c>
      <c r="J3" s="203" t="s">
        <v>58</v>
      </c>
      <c r="K3" s="436" t="s">
        <v>57</v>
      </c>
      <c r="L3" s="437"/>
      <c r="M3" s="438"/>
      <c r="N3" s="203" t="s">
        <v>56</v>
      </c>
      <c r="O3" s="203" t="s">
        <v>55</v>
      </c>
      <c r="P3" s="203" t="s">
        <v>54</v>
      </c>
      <c r="Q3" s="203" t="s">
        <v>53</v>
      </c>
      <c r="R3" s="439" t="s">
        <v>52</v>
      </c>
      <c r="S3" s="436" t="s">
        <v>373</v>
      </c>
      <c r="T3" s="437"/>
      <c r="U3" s="437"/>
      <c r="V3" s="437"/>
      <c r="W3" s="438"/>
      <c r="X3" s="44"/>
    </row>
    <row r="4" spans="1:24" ht="30" customHeight="1">
      <c r="A4" s="36"/>
      <c r="B4" s="200"/>
      <c r="C4" s="205" t="s">
        <v>50</v>
      </c>
      <c r="D4" s="205" t="s">
        <v>49</v>
      </c>
      <c r="E4" s="440" t="s">
        <v>27</v>
      </c>
      <c r="F4" s="206" t="s">
        <v>50</v>
      </c>
      <c r="G4" s="205" t="s">
        <v>49</v>
      </c>
      <c r="H4" s="440" t="s">
        <v>27</v>
      </c>
      <c r="I4" s="203" t="s">
        <v>51</v>
      </c>
      <c r="J4" s="203" t="s">
        <v>51</v>
      </c>
      <c r="K4" s="442" t="s">
        <v>51</v>
      </c>
      <c r="L4" s="443"/>
      <c r="M4" s="440" t="s">
        <v>27</v>
      </c>
      <c r="N4" s="203" t="s">
        <v>51</v>
      </c>
      <c r="O4" s="203" t="s">
        <v>51</v>
      </c>
      <c r="P4" s="203" t="s">
        <v>51</v>
      </c>
      <c r="Q4" s="203" t="s">
        <v>51</v>
      </c>
      <c r="R4" s="440"/>
      <c r="S4" s="203" t="s">
        <v>50</v>
      </c>
      <c r="T4" s="203" t="s">
        <v>49</v>
      </c>
      <c r="U4" s="436" t="s">
        <v>48</v>
      </c>
      <c r="V4" s="437"/>
      <c r="W4" s="438"/>
      <c r="X4" s="44"/>
    </row>
    <row r="5" spans="1:24" ht="30" customHeight="1">
      <c r="A5" s="36"/>
      <c r="B5" s="200"/>
      <c r="C5" s="203" t="s">
        <v>47</v>
      </c>
      <c r="D5" s="203" t="s">
        <v>47</v>
      </c>
      <c r="E5" s="441"/>
      <c r="F5" s="204" t="s">
        <v>47</v>
      </c>
      <c r="G5" s="203" t="s">
        <v>47</v>
      </c>
      <c r="H5" s="441"/>
      <c r="I5" s="203" t="s">
        <v>47</v>
      </c>
      <c r="J5" s="203" t="s">
        <v>47</v>
      </c>
      <c r="K5" s="203" t="s">
        <v>47</v>
      </c>
      <c r="L5" s="203" t="s">
        <v>46</v>
      </c>
      <c r="M5" s="441"/>
      <c r="N5" s="203" t="s">
        <v>47</v>
      </c>
      <c r="O5" s="203" t="s">
        <v>47</v>
      </c>
      <c r="P5" s="203" t="s">
        <v>46</v>
      </c>
      <c r="Q5" s="203" t="s">
        <v>46</v>
      </c>
      <c r="R5" s="441"/>
      <c r="S5" s="203" t="s">
        <v>47</v>
      </c>
      <c r="T5" s="203" t="s">
        <v>47</v>
      </c>
      <c r="U5" s="203" t="s">
        <v>47</v>
      </c>
      <c r="V5" s="203" t="s">
        <v>46</v>
      </c>
      <c r="W5" s="203" t="s">
        <v>27</v>
      </c>
      <c r="X5" s="44"/>
    </row>
    <row r="6" spans="1:24" ht="30" customHeight="1">
      <c r="A6" s="36"/>
      <c r="B6" s="45" t="s">
        <v>579</v>
      </c>
      <c r="C6" s="100">
        <v>0.1</v>
      </c>
      <c r="D6" s="100">
        <v>352.7</v>
      </c>
      <c r="E6" s="100">
        <f>SUM(C6:D6)</f>
        <v>352.8</v>
      </c>
      <c r="F6" s="100">
        <v>0</v>
      </c>
      <c r="G6" s="100">
        <v>5194.1000000000004</v>
      </c>
      <c r="H6" s="100">
        <f>SUM(F6:G6)</f>
        <v>5194.1000000000004</v>
      </c>
      <c r="I6" s="100">
        <v>494.1</v>
      </c>
      <c r="J6" s="100">
        <v>440.6</v>
      </c>
      <c r="K6" s="100">
        <v>129</v>
      </c>
      <c r="L6" s="100">
        <v>452.8</v>
      </c>
      <c r="M6" s="100">
        <f>SUM(K6:L6)</f>
        <v>581.79999999999995</v>
      </c>
      <c r="N6" s="100">
        <v>359.8</v>
      </c>
      <c r="O6" s="100">
        <v>400.8</v>
      </c>
      <c r="P6" s="100">
        <v>49.5</v>
      </c>
      <c r="Q6" s="100">
        <v>460.3</v>
      </c>
      <c r="R6" s="100">
        <f>E6+H6+I6+J6+M6+N6+O6+P6+Q6</f>
        <v>8333.7999999999993</v>
      </c>
      <c r="S6" s="100">
        <f>C6+F6</f>
        <v>0.1</v>
      </c>
      <c r="T6" s="100">
        <f>D6+G6</f>
        <v>5546.8</v>
      </c>
      <c r="U6" s="100">
        <f>I6+J6+K6+N6+O6</f>
        <v>1824.3</v>
      </c>
      <c r="V6" s="100">
        <f>L6+P6+Q6</f>
        <v>962.6</v>
      </c>
      <c r="W6" s="100">
        <f>SUM(U6:V6)</f>
        <v>2786.9</v>
      </c>
      <c r="X6" s="44"/>
    </row>
    <row r="7" spans="1:24" ht="30" customHeight="1">
      <c r="A7" s="36"/>
      <c r="B7" s="45">
        <v>20</v>
      </c>
      <c r="C7" s="100">
        <v>0.1</v>
      </c>
      <c r="D7" s="100">
        <v>321.60000000000002</v>
      </c>
      <c r="E7" s="100">
        <f t="shared" ref="E7:E21" si="0">SUM(C7:D7)</f>
        <v>321.7</v>
      </c>
      <c r="F7" s="100">
        <v>0</v>
      </c>
      <c r="G7" s="100">
        <v>4762.7</v>
      </c>
      <c r="H7" s="100">
        <f t="shared" ref="H7:H20" si="1">SUM(F7:G7)</f>
        <v>4762.7</v>
      </c>
      <c r="I7" s="100">
        <v>490.8</v>
      </c>
      <c r="J7" s="100">
        <v>419.7</v>
      </c>
      <c r="K7" s="100">
        <v>132.6</v>
      </c>
      <c r="L7" s="100">
        <v>438.4</v>
      </c>
      <c r="M7" s="100">
        <f t="shared" ref="M7:M21" si="2">SUM(K7:L7)</f>
        <v>571</v>
      </c>
      <c r="N7" s="100">
        <v>343.1</v>
      </c>
      <c r="O7" s="100">
        <v>409.5</v>
      </c>
      <c r="P7" s="100">
        <v>52.8</v>
      </c>
      <c r="Q7" s="100">
        <v>463.9</v>
      </c>
      <c r="R7" s="100">
        <f t="shared" ref="R7:R21" si="3">E7+H7+I7+J7+M7+N7+O7+P7+Q7</f>
        <v>7835.2</v>
      </c>
      <c r="S7" s="100">
        <f t="shared" ref="S7:S21" si="4">C7+F7</f>
        <v>0.1</v>
      </c>
      <c r="T7" s="100">
        <f t="shared" ref="T7:T21" si="5">D7+G7</f>
        <v>5084.3</v>
      </c>
      <c r="U7" s="100">
        <f>I7+J7+K7+N7+O7</f>
        <v>1795.7</v>
      </c>
      <c r="V7" s="100">
        <f t="shared" ref="V7:V21" si="6">L7+P7+Q7</f>
        <v>955.1</v>
      </c>
      <c r="W7" s="100">
        <f t="shared" ref="W7:W21" si="7">SUM(U7:V7)</f>
        <v>2750.8</v>
      </c>
      <c r="X7" s="44"/>
    </row>
    <row r="8" spans="1:24" ht="30" customHeight="1">
      <c r="A8" s="36"/>
      <c r="B8" s="45">
        <v>21</v>
      </c>
      <c r="C8" s="100">
        <v>0.2</v>
      </c>
      <c r="D8" s="100">
        <v>250.7</v>
      </c>
      <c r="E8" s="100">
        <f t="shared" si="0"/>
        <v>250.9</v>
      </c>
      <c r="F8" s="100">
        <v>0</v>
      </c>
      <c r="G8" s="100">
        <v>4688.6000000000004</v>
      </c>
      <c r="H8" s="100">
        <f t="shared" si="1"/>
        <v>4688.6000000000004</v>
      </c>
      <c r="I8" s="100">
        <v>451.5</v>
      </c>
      <c r="J8" s="100">
        <v>315.5</v>
      </c>
      <c r="K8" s="100">
        <v>120.9</v>
      </c>
      <c r="L8" s="100">
        <v>383.9</v>
      </c>
      <c r="M8" s="100">
        <f t="shared" si="2"/>
        <v>504.8</v>
      </c>
      <c r="N8" s="100">
        <v>303.60000000000002</v>
      </c>
      <c r="O8" s="100">
        <v>361.1</v>
      </c>
      <c r="P8" s="100">
        <v>43.2</v>
      </c>
      <c r="Q8" s="100">
        <v>322.8</v>
      </c>
      <c r="R8" s="100">
        <f t="shared" si="3"/>
        <v>7242</v>
      </c>
      <c r="S8" s="100">
        <f t="shared" si="4"/>
        <v>0.2</v>
      </c>
      <c r="T8" s="100">
        <f t="shared" si="5"/>
        <v>4939.3</v>
      </c>
      <c r="U8" s="100">
        <f t="shared" ref="U8:U21" si="8">I8+J8+K8+N8+O8</f>
        <v>1552.6</v>
      </c>
      <c r="V8" s="100">
        <f t="shared" si="6"/>
        <v>749.9</v>
      </c>
      <c r="W8" s="100">
        <f t="shared" si="7"/>
        <v>2302.5</v>
      </c>
      <c r="X8" s="44"/>
    </row>
    <row r="9" spans="1:24" ht="30" customHeight="1">
      <c r="A9" s="36"/>
      <c r="B9" s="45">
        <v>22</v>
      </c>
      <c r="C9" s="100">
        <v>0.2</v>
      </c>
      <c r="D9" s="100">
        <v>297</v>
      </c>
      <c r="E9" s="100">
        <f t="shared" si="0"/>
        <v>297.2</v>
      </c>
      <c r="F9" s="100">
        <v>0</v>
      </c>
      <c r="G9" s="100">
        <v>4618.3</v>
      </c>
      <c r="H9" s="100">
        <f t="shared" si="1"/>
        <v>4618.3</v>
      </c>
      <c r="I9" s="100">
        <v>473</v>
      </c>
      <c r="J9" s="100">
        <v>366.2</v>
      </c>
      <c r="K9" s="100">
        <v>110.7</v>
      </c>
      <c r="L9" s="100">
        <v>426.2</v>
      </c>
      <c r="M9" s="100">
        <f t="shared" si="2"/>
        <v>536.9</v>
      </c>
      <c r="N9" s="100">
        <v>315.8</v>
      </c>
      <c r="O9" s="100">
        <v>368.4</v>
      </c>
      <c r="P9" s="100">
        <v>48.4</v>
      </c>
      <c r="Q9" s="100">
        <v>363.4</v>
      </c>
      <c r="R9" s="100">
        <f t="shared" si="3"/>
        <v>7387.6</v>
      </c>
      <c r="S9" s="100">
        <f t="shared" si="4"/>
        <v>0.2</v>
      </c>
      <c r="T9" s="100">
        <f t="shared" si="5"/>
        <v>4915.3</v>
      </c>
      <c r="U9" s="100">
        <f t="shared" si="8"/>
        <v>1634.1</v>
      </c>
      <c r="V9" s="100">
        <f t="shared" si="6"/>
        <v>838</v>
      </c>
      <c r="W9" s="100">
        <f t="shared" si="7"/>
        <v>2472.1</v>
      </c>
      <c r="X9" s="44"/>
    </row>
    <row r="10" spans="1:24" ht="30" customHeight="1">
      <c r="A10" s="36"/>
      <c r="B10" s="45">
        <v>23</v>
      </c>
      <c r="C10" s="100">
        <v>0.2</v>
      </c>
      <c r="D10" s="100">
        <v>268.89999999999998</v>
      </c>
      <c r="E10" s="100">
        <f t="shared" si="0"/>
        <v>269.10000000000002</v>
      </c>
      <c r="F10" s="100">
        <v>0</v>
      </c>
      <c r="G10" s="100">
        <v>4390.2</v>
      </c>
      <c r="H10" s="100">
        <f t="shared" si="1"/>
        <v>4390.2</v>
      </c>
      <c r="I10" s="100">
        <v>436</v>
      </c>
      <c r="J10" s="100">
        <v>373.6</v>
      </c>
      <c r="K10" s="100">
        <v>104.7</v>
      </c>
      <c r="L10" s="100">
        <v>398.8</v>
      </c>
      <c r="M10" s="100">
        <f t="shared" si="2"/>
        <v>503.5</v>
      </c>
      <c r="N10" s="100">
        <v>335</v>
      </c>
      <c r="O10" s="100">
        <v>347.6</v>
      </c>
      <c r="P10" s="100">
        <v>49.5</v>
      </c>
      <c r="Q10" s="100">
        <v>371</v>
      </c>
      <c r="R10" s="100">
        <f t="shared" si="3"/>
        <v>7075.5</v>
      </c>
      <c r="S10" s="100">
        <f t="shared" si="4"/>
        <v>0.2</v>
      </c>
      <c r="T10" s="100">
        <f t="shared" si="5"/>
        <v>4659.1000000000004</v>
      </c>
      <c r="U10" s="100">
        <f t="shared" si="8"/>
        <v>1596.9</v>
      </c>
      <c r="V10" s="100">
        <f t="shared" si="6"/>
        <v>819.3</v>
      </c>
      <c r="W10" s="100">
        <f t="shared" si="7"/>
        <v>2416.1999999999998</v>
      </c>
      <c r="X10" s="44"/>
    </row>
    <row r="11" spans="1:24" ht="30" customHeight="1">
      <c r="A11" s="36"/>
      <c r="B11" s="45">
        <v>24</v>
      </c>
      <c r="C11" s="100">
        <v>0.2</v>
      </c>
      <c r="D11" s="100">
        <v>251</v>
      </c>
      <c r="E11" s="100">
        <f t="shared" si="0"/>
        <v>251.2</v>
      </c>
      <c r="F11" s="100">
        <v>0</v>
      </c>
      <c r="G11" s="100">
        <v>4529.7</v>
      </c>
      <c r="H11" s="100">
        <f t="shared" si="1"/>
        <v>4529.7</v>
      </c>
      <c r="I11" s="100">
        <v>445</v>
      </c>
      <c r="J11" s="100">
        <v>381.1</v>
      </c>
      <c r="K11" s="100">
        <v>115.7</v>
      </c>
      <c r="L11" s="100">
        <v>400.6</v>
      </c>
      <c r="M11" s="100">
        <f t="shared" si="2"/>
        <v>516.29999999999995</v>
      </c>
      <c r="N11" s="100">
        <v>352.9</v>
      </c>
      <c r="O11" s="100">
        <v>344.4</v>
      </c>
      <c r="P11" s="100">
        <v>42.8</v>
      </c>
      <c r="Q11" s="100">
        <v>381.3</v>
      </c>
      <c r="R11" s="100">
        <f t="shared" si="3"/>
        <v>7244.7</v>
      </c>
      <c r="S11" s="100">
        <f t="shared" si="4"/>
        <v>0.2</v>
      </c>
      <c r="T11" s="100">
        <f t="shared" si="5"/>
        <v>4780.7</v>
      </c>
      <c r="U11" s="100">
        <f t="shared" si="8"/>
        <v>1639.1</v>
      </c>
      <c r="V11" s="100">
        <f t="shared" si="6"/>
        <v>824.7</v>
      </c>
      <c r="W11" s="100">
        <f t="shared" si="7"/>
        <v>2463.8000000000002</v>
      </c>
      <c r="X11" s="44"/>
    </row>
    <row r="12" spans="1:24" ht="30" customHeight="1">
      <c r="A12" s="36"/>
      <c r="B12" s="45">
        <v>25</v>
      </c>
      <c r="C12" s="100">
        <v>0</v>
      </c>
      <c r="D12" s="100">
        <v>279</v>
      </c>
      <c r="E12" s="100">
        <f t="shared" si="0"/>
        <v>279</v>
      </c>
      <c r="F12" s="100">
        <v>0</v>
      </c>
      <c r="G12" s="100">
        <v>4790</v>
      </c>
      <c r="H12" s="100">
        <f t="shared" si="1"/>
        <v>4790</v>
      </c>
      <c r="I12" s="100">
        <v>433</v>
      </c>
      <c r="J12" s="100">
        <v>348</v>
      </c>
      <c r="K12" s="100">
        <v>104</v>
      </c>
      <c r="L12" s="100">
        <v>390</v>
      </c>
      <c r="M12" s="100">
        <f t="shared" si="2"/>
        <v>494</v>
      </c>
      <c r="N12" s="100">
        <v>358</v>
      </c>
      <c r="O12" s="100">
        <v>353</v>
      </c>
      <c r="P12" s="100">
        <v>40</v>
      </c>
      <c r="Q12" s="100">
        <v>384</v>
      </c>
      <c r="R12" s="100">
        <f t="shared" si="3"/>
        <v>7479</v>
      </c>
      <c r="S12" s="100">
        <f t="shared" si="4"/>
        <v>0</v>
      </c>
      <c r="T12" s="100">
        <f t="shared" si="5"/>
        <v>5069</v>
      </c>
      <c r="U12" s="100">
        <f t="shared" si="8"/>
        <v>1596</v>
      </c>
      <c r="V12" s="100">
        <f t="shared" si="6"/>
        <v>814</v>
      </c>
      <c r="W12" s="100">
        <f t="shared" si="7"/>
        <v>2410</v>
      </c>
      <c r="X12" s="44"/>
    </row>
    <row r="13" spans="1:24" ht="30" customHeight="1">
      <c r="A13" s="36"/>
      <c r="B13" s="45">
        <v>26</v>
      </c>
      <c r="C13" s="100">
        <v>0.3</v>
      </c>
      <c r="D13" s="100">
        <v>283.5</v>
      </c>
      <c r="E13" s="100">
        <f t="shared" si="0"/>
        <v>283.8</v>
      </c>
      <c r="F13" s="100">
        <v>0</v>
      </c>
      <c r="G13" s="100">
        <v>4817.2</v>
      </c>
      <c r="H13" s="100">
        <f t="shared" si="1"/>
        <v>4817.2</v>
      </c>
      <c r="I13" s="100">
        <v>422.9</v>
      </c>
      <c r="J13" s="100">
        <v>350.4</v>
      </c>
      <c r="K13" s="100">
        <v>99.4</v>
      </c>
      <c r="L13" s="100">
        <v>356.1</v>
      </c>
      <c r="M13" s="100">
        <f t="shared" si="2"/>
        <v>455.5</v>
      </c>
      <c r="N13" s="100">
        <v>405.1</v>
      </c>
      <c r="O13" s="100">
        <v>358</v>
      </c>
      <c r="P13" s="100">
        <v>29.6</v>
      </c>
      <c r="Q13" s="100">
        <v>383.6</v>
      </c>
      <c r="R13" s="100">
        <f t="shared" si="3"/>
        <v>7506.1</v>
      </c>
      <c r="S13" s="100">
        <f t="shared" si="4"/>
        <v>0.3</v>
      </c>
      <c r="T13" s="100">
        <f t="shared" si="5"/>
        <v>5100.7</v>
      </c>
      <c r="U13" s="100">
        <f t="shared" si="8"/>
        <v>1635.8</v>
      </c>
      <c r="V13" s="100">
        <f t="shared" si="6"/>
        <v>769.3</v>
      </c>
      <c r="W13" s="100">
        <f t="shared" si="7"/>
        <v>2405.1</v>
      </c>
      <c r="X13" s="44"/>
    </row>
    <row r="14" spans="1:24" ht="30" customHeight="1">
      <c r="A14" s="36"/>
      <c r="B14" s="45">
        <v>27</v>
      </c>
      <c r="C14" s="100">
        <v>0.3</v>
      </c>
      <c r="D14" s="100">
        <v>274.2</v>
      </c>
      <c r="E14" s="100">
        <f t="shared" si="0"/>
        <v>274.5</v>
      </c>
      <c r="F14" s="100">
        <v>0</v>
      </c>
      <c r="G14" s="100">
        <v>4727.7</v>
      </c>
      <c r="H14" s="100">
        <f t="shared" si="1"/>
        <v>4727.7</v>
      </c>
      <c r="I14" s="100">
        <v>397.3</v>
      </c>
      <c r="J14" s="100">
        <v>342.2</v>
      </c>
      <c r="K14" s="100">
        <v>94.9</v>
      </c>
      <c r="L14" s="100">
        <v>344.1</v>
      </c>
      <c r="M14" s="100">
        <f t="shared" si="2"/>
        <v>439</v>
      </c>
      <c r="N14" s="100">
        <v>412.2</v>
      </c>
      <c r="O14" s="100">
        <v>373.2</v>
      </c>
      <c r="P14" s="100">
        <v>28.2</v>
      </c>
      <c r="Q14" s="100">
        <v>402.3</v>
      </c>
      <c r="R14" s="100">
        <f t="shared" si="3"/>
        <v>7396.6</v>
      </c>
      <c r="S14" s="100">
        <f t="shared" si="4"/>
        <v>0.3</v>
      </c>
      <c r="T14" s="100">
        <f t="shared" si="5"/>
        <v>5001.8999999999996</v>
      </c>
      <c r="U14" s="100">
        <f t="shared" si="8"/>
        <v>1619.8</v>
      </c>
      <c r="V14" s="100">
        <f t="shared" si="6"/>
        <v>774.6</v>
      </c>
      <c r="W14" s="100">
        <f t="shared" si="7"/>
        <v>2394.4</v>
      </c>
      <c r="X14" s="44"/>
    </row>
    <row r="15" spans="1:24" ht="30" customHeight="1">
      <c r="A15" s="36"/>
      <c r="B15" s="45">
        <v>28</v>
      </c>
      <c r="C15" s="100">
        <v>0.3</v>
      </c>
      <c r="D15" s="100">
        <v>324.10000000000002</v>
      </c>
      <c r="E15" s="100">
        <f t="shared" si="0"/>
        <v>324.39999999999998</v>
      </c>
      <c r="F15" s="100">
        <v>0</v>
      </c>
      <c r="G15" s="100">
        <v>1885</v>
      </c>
      <c r="H15" s="100">
        <f t="shared" si="1"/>
        <v>1885</v>
      </c>
      <c r="I15" s="100">
        <v>381.2</v>
      </c>
      <c r="J15" s="100">
        <v>338.2</v>
      </c>
      <c r="K15" s="100">
        <v>97.6</v>
      </c>
      <c r="L15" s="100">
        <v>357.6</v>
      </c>
      <c r="M15" s="100">
        <f t="shared" si="2"/>
        <v>455.2</v>
      </c>
      <c r="N15" s="100">
        <v>427.5</v>
      </c>
      <c r="O15" s="100">
        <v>381.9</v>
      </c>
      <c r="P15" s="100">
        <v>27.4</v>
      </c>
      <c r="Q15" s="100">
        <v>420</v>
      </c>
      <c r="R15" s="100">
        <f t="shared" si="3"/>
        <v>4640.8</v>
      </c>
      <c r="S15" s="100">
        <f t="shared" si="4"/>
        <v>0.3</v>
      </c>
      <c r="T15" s="100">
        <f t="shared" si="5"/>
        <v>2209.1</v>
      </c>
      <c r="U15" s="100">
        <f t="shared" si="8"/>
        <v>1626.4</v>
      </c>
      <c r="V15" s="100">
        <f t="shared" si="6"/>
        <v>805</v>
      </c>
      <c r="W15" s="100">
        <f t="shared" si="7"/>
        <v>2431.4</v>
      </c>
      <c r="X15" s="44"/>
    </row>
    <row r="16" spans="1:24" ht="30" customHeight="1">
      <c r="A16" s="36"/>
      <c r="B16" s="45">
        <v>29</v>
      </c>
      <c r="C16" s="100">
        <v>0.3</v>
      </c>
      <c r="D16" s="100">
        <v>337.3</v>
      </c>
      <c r="E16" s="100">
        <f t="shared" si="0"/>
        <v>337.6</v>
      </c>
      <c r="F16" s="100">
        <v>0</v>
      </c>
      <c r="G16" s="100">
        <v>1366.2</v>
      </c>
      <c r="H16" s="100">
        <f t="shared" si="1"/>
        <v>1366.2</v>
      </c>
      <c r="I16" s="100">
        <v>379.8</v>
      </c>
      <c r="J16" s="100">
        <v>343</v>
      </c>
      <c r="K16" s="100">
        <v>95.2</v>
      </c>
      <c r="L16" s="100">
        <v>339.2</v>
      </c>
      <c r="M16" s="100">
        <f t="shared" si="2"/>
        <v>434.4</v>
      </c>
      <c r="N16" s="100">
        <v>416.1</v>
      </c>
      <c r="O16" s="100">
        <v>385.7</v>
      </c>
      <c r="P16" s="100">
        <v>25.5</v>
      </c>
      <c r="Q16" s="100">
        <v>431.3</v>
      </c>
      <c r="R16" s="100">
        <f t="shared" si="3"/>
        <v>4119.6000000000004</v>
      </c>
      <c r="S16" s="100">
        <f t="shared" si="4"/>
        <v>0.3</v>
      </c>
      <c r="T16" s="100">
        <f t="shared" si="5"/>
        <v>1703.5</v>
      </c>
      <c r="U16" s="100">
        <f t="shared" si="8"/>
        <v>1619.8</v>
      </c>
      <c r="V16" s="100">
        <f t="shared" si="6"/>
        <v>796</v>
      </c>
      <c r="W16" s="100">
        <f t="shared" si="7"/>
        <v>2415.8000000000002</v>
      </c>
      <c r="X16" s="44"/>
    </row>
    <row r="17" spans="1:24" ht="30" customHeight="1">
      <c r="A17" s="36"/>
      <c r="B17" s="45">
        <v>30</v>
      </c>
      <c r="C17" s="100">
        <v>0.3</v>
      </c>
      <c r="D17" s="100">
        <v>336.7</v>
      </c>
      <c r="E17" s="100">
        <f t="shared" si="0"/>
        <v>337</v>
      </c>
      <c r="F17" s="100">
        <v>0</v>
      </c>
      <c r="G17" s="100">
        <v>1463.9</v>
      </c>
      <c r="H17" s="100">
        <f t="shared" si="1"/>
        <v>1463.9</v>
      </c>
      <c r="I17" s="100">
        <v>382.4</v>
      </c>
      <c r="J17" s="100">
        <v>347.6</v>
      </c>
      <c r="K17" s="100">
        <v>93.3</v>
      </c>
      <c r="L17" s="100">
        <v>351.2</v>
      </c>
      <c r="M17" s="100">
        <f t="shared" si="2"/>
        <v>444.5</v>
      </c>
      <c r="N17" s="100">
        <v>395.4</v>
      </c>
      <c r="O17" s="100">
        <v>379.4</v>
      </c>
      <c r="P17" s="100">
        <v>26.6</v>
      </c>
      <c r="Q17" s="100">
        <v>442.5</v>
      </c>
      <c r="R17" s="100">
        <f t="shared" si="3"/>
        <v>4219.3</v>
      </c>
      <c r="S17" s="100">
        <f t="shared" si="4"/>
        <v>0.3</v>
      </c>
      <c r="T17" s="100">
        <f t="shared" si="5"/>
        <v>1800.6</v>
      </c>
      <c r="U17" s="100">
        <f t="shared" si="8"/>
        <v>1598.1</v>
      </c>
      <c r="V17" s="100">
        <f t="shared" si="6"/>
        <v>820.3</v>
      </c>
      <c r="W17" s="100">
        <f t="shared" si="7"/>
        <v>2418.4</v>
      </c>
      <c r="X17" s="44"/>
    </row>
    <row r="18" spans="1:24" ht="30" customHeight="1">
      <c r="A18" s="36"/>
      <c r="B18" s="45" t="s">
        <v>541</v>
      </c>
      <c r="C18" s="100">
        <v>0.3</v>
      </c>
      <c r="D18" s="100">
        <v>296.5</v>
      </c>
      <c r="E18" s="100">
        <f t="shared" si="0"/>
        <v>296.8</v>
      </c>
      <c r="F18" s="100">
        <v>0</v>
      </c>
      <c r="G18" s="100">
        <v>1473.7</v>
      </c>
      <c r="H18" s="100">
        <f t="shared" si="1"/>
        <v>1473.7</v>
      </c>
      <c r="I18" s="100">
        <v>359.5</v>
      </c>
      <c r="J18" s="100">
        <v>377.4</v>
      </c>
      <c r="K18" s="100">
        <v>88.7</v>
      </c>
      <c r="L18" s="100">
        <v>337.6</v>
      </c>
      <c r="M18" s="100">
        <f t="shared" si="2"/>
        <v>426.3</v>
      </c>
      <c r="N18" s="100">
        <v>392.9</v>
      </c>
      <c r="O18" s="100">
        <v>364.2</v>
      </c>
      <c r="P18" s="100">
        <v>27.5</v>
      </c>
      <c r="Q18" s="100">
        <v>395</v>
      </c>
      <c r="R18" s="100">
        <f t="shared" si="3"/>
        <v>4113.3</v>
      </c>
      <c r="S18" s="100">
        <f t="shared" si="4"/>
        <v>0.3</v>
      </c>
      <c r="T18" s="100">
        <f t="shared" si="5"/>
        <v>1770.2</v>
      </c>
      <c r="U18" s="100">
        <f t="shared" si="8"/>
        <v>1582.7</v>
      </c>
      <c r="V18" s="100">
        <f t="shared" si="6"/>
        <v>760.1</v>
      </c>
      <c r="W18" s="100">
        <f t="shared" si="7"/>
        <v>2342.8000000000002</v>
      </c>
      <c r="X18" s="44"/>
    </row>
    <row r="19" spans="1:24" ht="30" customHeight="1">
      <c r="A19" s="36"/>
      <c r="B19" s="45" t="s">
        <v>542</v>
      </c>
      <c r="C19" s="100">
        <v>0.2</v>
      </c>
      <c r="D19" s="100">
        <v>284.5</v>
      </c>
      <c r="E19" s="100">
        <f t="shared" si="0"/>
        <v>284.7</v>
      </c>
      <c r="F19" s="100">
        <v>0</v>
      </c>
      <c r="G19" s="100">
        <v>1459.5</v>
      </c>
      <c r="H19" s="100">
        <f t="shared" si="1"/>
        <v>1459.5</v>
      </c>
      <c r="I19" s="100">
        <v>320.5</v>
      </c>
      <c r="J19" s="100">
        <v>325.89999999999998</v>
      </c>
      <c r="K19" s="100">
        <v>74.400000000000006</v>
      </c>
      <c r="L19" s="100">
        <v>318.60000000000002</v>
      </c>
      <c r="M19" s="100">
        <f t="shared" si="2"/>
        <v>393</v>
      </c>
      <c r="N19" s="100">
        <v>365.3</v>
      </c>
      <c r="O19" s="100">
        <v>332.7</v>
      </c>
      <c r="P19" s="100">
        <v>23</v>
      </c>
      <c r="Q19" s="100">
        <v>345.7</v>
      </c>
      <c r="R19" s="100">
        <f t="shared" si="3"/>
        <v>3850.3</v>
      </c>
      <c r="S19" s="100">
        <f t="shared" si="4"/>
        <v>0.2</v>
      </c>
      <c r="T19" s="100">
        <f t="shared" si="5"/>
        <v>1744</v>
      </c>
      <c r="U19" s="100">
        <f t="shared" si="8"/>
        <v>1418.8</v>
      </c>
      <c r="V19" s="100">
        <f t="shared" si="6"/>
        <v>687.3</v>
      </c>
      <c r="W19" s="100">
        <f t="shared" si="7"/>
        <v>2106.1</v>
      </c>
      <c r="X19" s="44"/>
    </row>
    <row r="20" spans="1:24" ht="30" customHeight="1">
      <c r="A20" s="36"/>
      <c r="B20" s="45" t="s">
        <v>544</v>
      </c>
      <c r="C20" s="100">
        <v>0.2</v>
      </c>
      <c r="D20" s="100">
        <v>258.39999999999998</v>
      </c>
      <c r="E20" s="100">
        <f t="shared" si="0"/>
        <v>258.60000000000002</v>
      </c>
      <c r="F20" s="100">
        <v>0</v>
      </c>
      <c r="G20" s="100">
        <v>1505.9</v>
      </c>
      <c r="H20" s="100">
        <f t="shared" si="1"/>
        <v>1505.9</v>
      </c>
      <c r="I20" s="100">
        <v>296.89999999999998</v>
      </c>
      <c r="J20" s="100">
        <v>334.5</v>
      </c>
      <c r="K20" s="100">
        <v>74.400000000000006</v>
      </c>
      <c r="L20" s="100">
        <v>324.5</v>
      </c>
      <c r="M20" s="100">
        <f t="shared" si="2"/>
        <v>398.9</v>
      </c>
      <c r="N20" s="100">
        <v>356.8</v>
      </c>
      <c r="O20" s="100">
        <v>350.8</v>
      </c>
      <c r="P20" s="100">
        <v>39.200000000000003</v>
      </c>
      <c r="Q20" s="100">
        <v>367.9</v>
      </c>
      <c r="R20" s="100">
        <f t="shared" si="3"/>
        <v>3909.5</v>
      </c>
      <c r="S20" s="100">
        <f t="shared" si="4"/>
        <v>0.2</v>
      </c>
      <c r="T20" s="100">
        <f t="shared" si="5"/>
        <v>1764.3</v>
      </c>
      <c r="U20" s="100">
        <f t="shared" si="8"/>
        <v>1413.4</v>
      </c>
      <c r="V20" s="100">
        <f t="shared" si="6"/>
        <v>731.6</v>
      </c>
      <c r="W20" s="100">
        <f t="shared" si="7"/>
        <v>2145</v>
      </c>
      <c r="X20" s="44"/>
    </row>
    <row r="21" spans="1:24" ht="30" customHeight="1">
      <c r="A21" s="36"/>
      <c r="B21" s="45" t="s">
        <v>569</v>
      </c>
      <c r="C21" s="100">
        <v>0.1</v>
      </c>
      <c r="D21" s="100">
        <v>268.5</v>
      </c>
      <c r="E21" s="100">
        <f t="shared" si="0"/>
        <v>268.60000000000002</v>
      </c>
      <c r="F21" s="100">
        <v>0</v>
      </c>
      <c r="G21" s="100">
        <v>1508.5</v>
      </c>
      <c r="H21" s="100">
        <f>SUM(F21:G21)</f>
        <v>1508.5</v>
      </c>
      <c r="I21" s="100">
        <v>270.7</v>
      </c>
      <c r="J21" s="100">
        <v>381.7</v>
      </c>
      <c r="K21" s="100">
        <v>73</v>
      </c>
      <c r="L21" s="100">
        <v>319.5</v>
      </c>
      <c r="M21" s="100">
        <f t="shared" si="2"/>
        <v>392.5</v>
      </c>
      <c r="N21" s="100">
        <v>365.4</v>
      </c>
      <c r="O21" s="100">
        <v>343.2</v>
      </c>
      <c r="P21" s="100">
        <v>36.700000000000003</v>
      </c>
      <c r="Q21" s="100">
        <v>363.9</v>
      </c>
      <c r="R21" s="100">
        <f t="shared" si="3"/>
        <v>3931.2</v>
      </c>
      <c r="S21" s="100">
        <f t="shared" si="4"/>
        <v>0.1</v>
      </c>
      <c r="T21" s="100">
        <f t="shared" si="5"/>
        <v>1777</v>
      </c>
      <c r="U21" s="100">
        <f t="shared" si="8"/>
        <v>1434</v>
      </c>
      <c r="V21" s="100">
        <f t="shared" si="6"/>
        <v>720.1</v>
      </c>
      <c r="W21" s="100">
        <f t="shared" si="7"/>
        <v>2154.1</v>
      </c>
      <c r="X21" s="44"/>
    </row>
    <row r="22" spans="1:24" ht="30" customHeight="1">
      <c r="A22" s="36"/>
      <c r="B22" s="45" t="s">
        <v>580</v>
      </c>
      <c r="C22" s="100">
        <v>0</v>
      </c>
      <c r="D22" s="100">
        <v>284.89999999999998</v>
      </c>
      <c r="E22" s="100">
        <f t="shared" ref="E22" si="9">SUM(C22:D22)</f>
        <v>284.89999999999998</v>
      </c>
      <c r="F22" s="100">
        <v>0</v>
      </c>
      <c r="G22" s="100">
        <v>2121.5</v>
      </c>
      <c r="H22" s="100">
        <f>SUM(F22:G22)</f>
        <v>2121.5</v>
      </c>
      <c r="I22" s="100">
        <v>257.5</v>
      </c>
      <c r="J22" s="100">
        <v>377.1</v>
      </c>
      <c r="K22" s="100">
        <v>84.3</v>
      </c>
      <c r="L22" s="100">
        <v>309.8</v>
      </c>
      <c r="M22" s="100">
        <f t="shared" ref="M22" si="10">SUM(K22:L22)</f>
        <v>394.1</v>
      </c>
      <c r="N22" s="100">
        <v>359.5</v>
      </c>
      <c r="O22" s="100">
        <v>331.9</v>
      </c>
      <c r="P22" s="100">
        <v>28.3</v>
      </c>
      <c r="Q22" s="100">
        <v>366.5</v>
      </c>
      <c r="R22" s="100">
        <f t="shared" ref="R22" si="11">E22+H22+I22+J22+M22+N22+O22+P22+Q22</f>
        <v>4521.3</v>
      </c>
      <c r="S22" s="100">
        <f t="shared" ref="S22" si="12">C22+F22</f>
        <v>0</v>
      </c>
      <c r="T22" s="100">
        <f>D22+G22</f>
        <v>2406.4</v>
      </c>
      <c r="U22" s="100">
        <f t="shared" ref="U22" si="13">I22+J22+K22+N22+O22</f>
        <v>1410.3</v>
      </c>
      <c r="V22" s="100">
        <f t="shared" ref="V22" si="14">L22+P22+Q22</f>
        <v>704.6</v>
      </c>
      <c r="W22" s="100">
        <f>SUM(U22:V22)</f>
        <v>2114.9</v>
      </c>
      <c r="X22" s="44"/>
    </row>
    <row r="23" spans="1:24" ht="30" customHeight="1">
      <c r="A23" s="36"/>
      <c r="B23" s="45" t="s">
        <v>643</v>
      </c>
      <c r="C23" s="100">
        <v>0</v>
      </c>
      <c r="D23" s="100">
        <v>280.89999999999998</v>
      </c>
      <c r="E23" s="100">
        <f t="shared" ref="E23" si="15">SUM(C23:D23)</f>
        <v>280.89999999999998</v>
      </c>
      <c r="F23" s="100">
        <v>0</v>
      </c>
      <c r="G23" s="100">
        <v>1334.5</v>
      </c>
      <c r="H23" s="100">
        <f>SUM(F23:G23)</f>
        <v>1334.5</v>
      </c>
      <c r="I23" s="100">
        <v>265.60000000000002</v>
      </c>
      <c r="J23" s="100">
        <v>331.7</v>
      </c>
      <c r="K23" s="100">
        <v>91.4</v>
      </c>
      <c r="L23" s="100">
        <v>332.2</v>
      </c>
      <c r="M23" s="100">
        <f t="shared" ref="M23" si="16">SUM(K23:L23)</f>
        <v>423.6</v>
      </c>
      <c r="N23" s="100">
        <v>361.4</v>
      </c>
      <c r="O23" s="100">
        <v>336.7</v>
      </c>
      <c r="P23" s="100">
        <v>34.9</v>
      </c>
      <c r="Q23" s="100">
        <v>347.1</v>
      </c>
      <c r="R23" s="100">
        <f t="shared" ref="R23" si="17">E23+H23+I23+J23+M23+N23+O23+P23+Q23</f>
        <v>3716.4</v>
      </c>
      <c r="S23" s="100">
        <f>C23+F23</f>
        <v>0</v>
      </c>
      <c r="T23" s="100">
        <f>D23+G23</f>
        <v>1615.4</v>
      </c>
      <c r="U23" s="100">
        <f>I23+J23+K23+N23+O23</f>
        <v>1386.8</v>
      </c>
      <c r="V23" s="100">
        <f>L23+P23+Q23</f>
        <v>714.2</v>
      </c>
      <c r="W23" s="100">
        <f>SUM(U23:V23)</f>
        <v>2101</v>
      </c>
      <c r="X23" s="44"/>
    </row>
    <row r="24" spans="1:24" ht="30" customHeight="1">
      <c r="A24" s="36"/>
      <c r="B24" s="46" t="s">
        <v>681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4"/>
    </row>
    <row r="25" spans="1:24" ht="10.5" customHeight="1">
      <c r="A25" s="36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4"/>
    </row>
    <row r="26" spans="1:24">
      <c r="B26" s="435" t="s">
        <v>682</v>
      </c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</row>
    <row r="29" spans="1:24" ht="56.25" customHeight="1"/>
    <row r="31" spans="1:24">
      <c r="R31" s="38"/>
      <c r="S31" s="39"/>
      <c r="T31" s="39"/>
      <c r="U31" s="39"/>
      <c r="V31" s="39"/>
    </row>
    <row r="32" spans="1:24" ht="9.6" customHeight="1">
      <c r="R32" s="40"/>
      <c r="S32" s="39"/>
      <c r="T32" s="39"/>
      <c r="U32" s="39"/>
      <c r="V32" s="39"/>
    </row>
    <row r="33" ht="10.199999999999999" customHeight="1"/>
  </sheetData>
  <mergeCells count="11">
    <mergeCell ref="B26:W26"/>
    <mergeCell ref="S3:W3"/>
    <mergeCell ref="U4:W4"/>
    <mergeCell ref="R3:R5"/>
    <mergeCell ref="C3:E3"/>
    <mergeCell ref="E4:E5"/>
    <mergeCell ref="F3:H3"/>
    <mergeCell ref="H4:H5"/>
    <mergeCell ref="K3:M3"/>
    <mergeCell ref="K4:L4"/>
    <mergeCell ref="M4:M5"/>
  </mergeCells>
  <phoneticPr fontId="1"/>
  <pageMargins left="0.33" right="0.38" top="1.1499999999999999" bottom="0.55118110236220474" header="0.31496062992125984" footer="0.31496062992125984"/>
  <pageSetup paperSize="8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P58"/>
  <sheetViews>
    <sheetView showGridLines="0" topLeftCell="A46" zoomScale="70" zoomScaleNormal="70" workbookViewId="0">
      <selection activeCell="U27" sqref="U27"/>
    </sheetView>
  </sheetViews>
  <sheetFormatPr defaultColWidth="9" defaultRowHeight="19.2"/>
  <cols>
    <col min="1" max="1" width="3" style="2" customWidth="1"/>
    <col min="2" max="2" width="6.59765625" style="2" customWidth="1"/>
    <col min="3" max="3" width="9.59765625" style="2" customWidth="1"/>
    <col min="4" max="4" width="22.09765625" style="2" customWidth="1"/>
    <col min="5" max="5" width="12.59765625" style="9" customWidth="1"/>
    <col min="6" max="8" width="14.59765625" style="5" customWidth="1"/>
    <col min="9" max="12" width="14.3984375" style="5" customWidth="1"/>
    <col min="13" max="14" width="14.3984375" style="2" customWidth="1"/>
    <col min="15" max="16" width="13.19921875" style="2" customWidth="1"/>
    <col min="17" max="17" width="1.59765625" style="2" customWidth="1"/>
    <col min="18" max="16384" width="9" style="2"/>
  </cols>
  <sheetData>
    <row r="1" spans="2:16" ht="8.25" customHeight="1">
      <c r="K1" s="2"/>
      <c r="L1" s="2"/>
    </row>
    <row r="2" spans="2:16" ht="26.1" customHeight="1">
      <c r="B2" s="73" t="s">
        <v>625</v>
      </c>
      <c r="C2" s="52"/>
      <c r="D2" s="52"/>
      <c r="E2" s="72"/>
      <c r="F2" s="74"/>
      <c r="G2" s="173"/>
      <c r="H2" s="173"/>
      <c r="I2" s="173"/>
      <c r="K2" s="173" t="s">
        <v>418</v>
      </c>
      <c r="L2" s="3"/>
      <c r="M2" s="3"/>
      <c r="N2" s="3"/>
    </row>
    <row r="3" spans="2:16" ht="33" customHeight="1">
      <c r="B3" s="444" t="s">
        <v>312</v>
      </c>
      <c r="C3" s="444"/>
      <c r="D3" s="444"/>
      <c r="E3" s="444"/>
      <c r="F3" s="249" t="s">
        <v>405</v>
      </c>
      <c r="G3" s="249" t="s">
        <v>414</v>
      </c>
      <c r="H3" s="249" t="s">
        <v>419</v>
      </c>
      <c r="I3" s="249" t="s">
        <v>422</v>
      </c>
      <c r="J3" s="249" t="s">
        <v>448</v>
      </c>
      <c r="K3" s="249" t="s">
        <v>506</v>
      </c>
      <c r="L3" s="249" t="s">
        <v>529</v>
      </c>
      <c r="M3" s="249" t="s">
        <v>543</v>
      </c>
      <c r="N3" s="249" t="s">
        <v>568</v>
      </c>
      <c r="O3" s="249" t="s">
        <v>623</v>
      </c>
      <c r="P3" s="250" t="s">
        <v>644</v>
      </c>
    </row>
    <row r="4" spans="2:16" ht="45" customHeight="1">
      <c r="B4" s="445" t="s">
        <v>20</v>
      </c>
      <c r="C4" s="446" t="s">
        <v>319</v>
      </c>
      <c r="D4" s="248" t="s">
        <v>0</v>
      </c>
      <c r="E4" s="249" t="s">
        <v>31</v>
      </c>
      <c r="F4" s="32">
        <v>1</v>
      </c>
      <c r="G4" s="32">
        <v>1</v>
      </c>
      <c r="H4" s="32">
        <v>1</v>
      </c>
      <c r="I4" s="32">
        <v>1</v>
      </c>
      <c r="J4" s="32">
        <v>1</v>
      </c>
      <c r="K4" s="32">
        <v>1</v>
      </c>
      <c r="L4" s="32">
        <v>1</v>
      </c>
      <c r="M4" s="32">
        <v>1</v>
      </c>
      <c r="N4" s="32">
        <v>1</v>
      </c>
      <c r="O4" s="252">
        <v>1</v>
      </c>
      <c r="P4" s="252">
        <v>1</v>
      </c>
    </row>
    <row r="5" spans="2:16" ht="45" customHeight="1">
      <c r="B5" s="445"/>
      <c r="C5" s="447"/>
      <c r="D5" s="248" t="s">
        <v>1</v>
      </c>
      <c r="E5" s="249" t="s">
        <v>31</v>
      </c>
      <c r="F5" s="32">
        <v>1</v>
      </c>
      <c r="G5" s="32">
        <v>1</v>
      </c>
      <c r="H5" s="32">
        <v>1</v>
      </c>
      <c r="I5" s="32">
        <v>1</v>
      </c>
      <c r="J5" s="32">
        <v>1</v>
      </c>
      <c r="K5" s="32">
        <v>1</v>
      </c>
      <c r="L5" s="32">
        <v>1</v>
      </c>
      <c r="M5" s="32">
        <v>1</v>
      </c>
      <c r="N5" s="32">
        <v>1</v>
      </c>
      <c r="O5" s="252">
        <v>1</v>
      </c>
      <c r="P5" s="252">
        <v>1</v>
      </c>
    </row>
    <row r="6" spans="2:16" ht="45" customHeight="1">
      <c r="B6" s="445"/>
      <c r="C6" s="448"/>
      <c r="D6" s="248" t="s">
        <v>16</v>
      </c>
      <c r="E6" s="249" t="s">
        <v>31</v>
      </c>
      <c r="F6" s="32">
        <v>2</v>
      </c>
      <c r="G6" s="32">
        <f>G4+G5</f>
        <v>2</v>
      </c>
      <c r="H6" s="32">
        <f>H4+H5</f>
        <v>2</v>
      </c>
      <c r="I6" s="32">
        <v>2</v>
      </c>
      <c r="J6" s="32">
        <f t="shared" ref="J6:O6" si="0">SUM(J4:J5)</f>
        <v>2</v>
      </c>
      <c r="K6" s="32">
        <f t="shared" si="0"/>
        <v>2</v>
      </c>
      <c r="L6" s="32">
        <f t="shared" si="0"/>
        <v>2</v>
      </c>
      <c r="M6" s="32">
        <f t="shared" si="0"/>
        <v>2</v>
      </c>
      <c r="N6" s="32">
        <f t="shared" si="0"/>
        <v>2</v>
      </c>
      <c r="O6" s="252">
        <f t="shared" si="0"/>
        <v>2</v>
      </c>
      <c r="P6" s="252">
        <f t="shared" ref="P6" si="1">SUM(P4:P5)</f>
        <v>2</v>
      </c>
    </row>
    <row r="7" spans="2:16" ht="33" customHeight="1">
      <c r="B7" s="445"/>
      <c r="C7" s="449" t="s">
        <v>32</v>
      </c>
      <c r="D7" s="452" t="s">
        <v>317</v>
      </c>
      <c r="E7" s="249" t="s">
        <v>31</v>
      </c>
      <c r="F7" s="32">
        <v>60</v>
      </c>
      <c r="G7" s="32">
        <v>54</v>
      </c>
      <c r="H7" s="32">
        <v>59</v>
      </c>
      <c r="I7" s="32">
        <v>60</v>
      </c>
      <c r="J7" s="32">
        <v>58</v>
      </c>
      <c r="K7" s="32">
        <v>58</v>
      </c>
      <c r="L7" s="32">
        <v>57</v>
      </c>
      <c r="M7" s="32">
        <v>52</v>
      </c>
      <c r="N7" s="32">
        <v>54</v>
      </c>
      <c r="O7" s="252">
        <v>53</v>
      </c>
      <c r="P7" s="252">
        <v>55</v>
      </c>
    </row>
    <row r="8" spans="2:16" ht="33" customHeight="1">
      <c r="B8" s="445"/>
      <c r="C8" s="450"/>
      <c r="D8" s="453"/>
      <c r="E8" s="249" t="s">
        <v>29</v>
      </c>
      <c r="F8" s="32">
        <v>20</v>
      </c>
      <c r="G8" s="32">
        <v>20</v>
      </c>
      <c r="H8" s="32">
        <v>22</v>
      </c>
      <c r="I8" s="32">
        <v>22</v>
      </c>
      <c r="J8" s="32">
        <v>23</v>
      </c>
      <c r="K8" s="32">
        <v>23</v>
      </c>
      <c r="L8" s="32">
        <v>24</v>
      </c>
      <c r="M8" s="32">
        <v>24</v>
      </c>
      <c r="N8" s="32">
        <v>62</v>
      </c>
      <c r="O8" s="252">
        <v>65</v>
      </c>
      <c r="P8" s="252">
        <v>67</v>
      </c>
    </row>
    <row r="9" spans="2:16" ht="33" customHeight="1">
      <c r="B9" s="445"/>
      <c r="C9" s="450"/>
      <c r="D9" s="453"/>
      <c r="E9" s="249" t="s">
        <v>28</v>
      </c>
      <c r="F9" s="32">
        <v>105</v>
      </c>
      <c r="G9" s="32">
        <v>110</v>
      </c>
      <c r="H9" s="32">
        <v>105</v>
      </c>
      <c r="I9" s="32">
        <v>103</v>
      </c>
      <c r="J9" s="32">
        <v>103</v>
      </c>
      <c r="K9" s="32">
        <v>102</v>
      </c>
      <c r="L9" s="32">
        <v>105</v>
      </c>
      <c r="M9" s="32">
        <v>104</v>
      </c>
      <c r="N9" s="32">
        <v>86</v>
      </c>
      <c r="O9" s="252">
        <v>86</v>
      </c>
      <c r="P9" s="252">
        <v>87</v>
      </c>
    </row>
    <row r="10" spans="2:16" ht="33" customHeight="1">
      <c r="B10" s="445"/>
      <c r="C10" s="450"/>
      <c r="D10" s="454"/>
      <c r="E10" s="249" t="s">
        <v>27</v>
      </c>
      <c r="F10" s="32">
        <v>185</v>
      </c>
      <c r="G10" s="32">
        <f>G7+G8+G9</f>
        <v>184</v>
      </c>
      <c r="H10" s="32">
        <f>H7+H8+H9</f>
        <v>186</v>
      </c>
      <c r="I10" s="32">
        <v>163</v>
      </c>
      <c r="J10" s="32">
        <f t="shared" ref="J10:P10" si="2">SUM(J7:J9)</f>
        <v>184</v>
      </c>
      <c r="K10" s="32">
        <f t="shared" si="2"/>
        <v>183</v>
      </c>
      <c r="L10" s="32">
        <f t="shared" si="2"/>
        <v>186</v>
      </c>
      <c r="M10" s="32">
        <f t="shared" si="2"/>
        <v>180</v>
      </c>
      <c r="N10" s="32">
        <f t="shared" si="2"/>
        <v>202</v>
      </c>
      <c r="O10" s="252">
        <f t="shared" si="2"/>
        <v>204</v>
      </c>
      <c r="P10" s="252">
        <f t="shared" si="2"/>
        <v>209</v>
      </c>
    </row>
    <row r="11" spans="2:16" ht="33" customHeight="1">
      <c r="B11" s="445"/>
      <c r="C11" s="450"/>
      <c r="D11" s="452" t="s">
        <v>351</v>
      </c>
      <c r="E11" s="249" t="s">
        <v>31</v>
      </c>
      <c r="F11" s="32">
        <v>28</v>
      </c>
      <c r="G11" s="32">
        <v>28</v>
      </c>
      <c r="H11" s="32">
        <v>28</v>
      </c>
      <c r="I11" s="32">
        <v>29</v>
      </c>
      <c r="J11" s="32">
        <v>27</v>
      </c>
      <c r="K11" s="32">
        <v>28</v>
      </c>
      <c r="L11" s="32">
        <v>28</v>
      </c>
      <c r="M11" s="32">
        <v>28</v>
      </c>
      <c r="N11" s="32">
        <v>27</v>
      </c>
      <c r="O11" s="251">
        <v>26</v>
      </c>
      <c r="P11" s="251">
        <v>24</v>
      </c>
    </row>
    <row r="12" spans="2:16" ht="33" customHeight="1">
      <c r="B12" s="445"/>
      <c r="C12" s="450"/>
      <c r="D12" s="453"/>
      <c r="E12" s="249" t="s">
        <v>30</v>
      </c>
      <c r="F12" s="32">
        <v>22</v>
      </c>
      <c r="G12" s="32">
        <v>22</v>
      </c>
      <c r="H12" s="32">
        <v>22</v>
      </c>
      <c r="I12" s="32">
        <v>22</v>
      </c>
      <c r="J12" s="32">
        <v>22</v>
      </c>
      <c r="K12" s="32">
        <v>22</v>
      </c>
      <c r="L12" s="32">
        <v>19</v>
      </c>
      <c r="M12" s="32">
        <v>16</v>
      </c>
      <c r="N12" s="32">
        <v>13</v>
      </c>
      <c r="O12" s="251">
        <v>13</v>
      </c>
      <c r="P12" s="251">
        <v>13</v>
      </c>
    </row>
    <row r="13" spans="2:16" ht="33" customHeight="1">
      <c r="B13" s="445"/>
      <c r="C13" s="450"/>
      <c r="D13" s="453"/>
      <c r="E13" s="249" t="s">
        <v>29</v>
      </c>
      <c r="F13" s="32">
        <v>19</v>
      </c>
      <c r="G13" s="32">
        <v>19</v>
      </c>
      <c r="H13" s="32">
        <v>19</v>
      </c>
      <c r="I13" s="32">
        <v>19</v>
      </c>
      <c r="J13" s="32">
        <v>19</v>
      </c>
      <c r="K13" s="32">
        <v>19</v>
      </c>
      <c r="L13" s="32">
        <v>19</v>
      </c>
      <c r="M13" s="32">
        <v>19</v>
      </c>
      <c r="N13" s="32">
        <v>19</v>
      </c>
      <c r="O13" s="251">
        <v>19</v>
      </c>
      <c r="P13" s="251">
        <v>19</v>
      </c>
    </row>
    <row r="14" spans="2:16" ht="33" customHeight="1">
      <c r="B14" s="445"/>
      <c r="C14" s="450"/>
      <c r="D14" s="453"/>
      <c r="E14" s="249" t="s">
        <v>28</v>
      </c>
      <c r="F14" s="32">
        <v>90</v>
      </c>
      <c r="G14" s="32">
        <v>94</v>
      </c>
      <c r="H14" s="32">
        <v>96</v>
      </c>
      <c r="I14" s="32">
        <v>104</v>
      </c>
      <c r="J14" s="32">
        <v>105</v>
      </c>
      <c r="K14" s="32">
        <v>107</v>
      </c>
      <c r="L14" s="32">
        <v>108</v>
      </c>
      <c r="M14" s="32">
        <v>111</v>
      </c>
      <c r="N14" s="32">
        <v>110</v>
      </c>
      <c r="O14" s="251">
        <v>110</v>
      </c>
      <c r="P14" s="251">
        <v>108</v>
      </c>
    </row>
    <row r="15" spans="2:16" ht="33" customHeight="1">
      <c r="B15" s="445"/>
      <c r="C15" s="450"/>
      <c r="D15" s="454"/>
      <c r="E15" s="249" t="s">
        <v>27</v>
      </c>
      <c r="F15" s="32">
        <v>159</v>
      </c>
      <c r="G15" s="32">
        <f>G11+G12+G13+G14</f>
        <v>163</v>
      </c>
      <c r="H15" s="32">
        <f>H11+H12+H13+H14</f>
        <v>165</v>
      </c>
      <c r="I15" s="32">
        <v>174</v>
      </c>
      <c r="J15" s="32">
        <f t="shared" ref="J15:O15" si="3">SUM(J11:J14)</f>
        <v>173</v>
      </c>
      <c r="K15" s="32">
        <f t="shared" si="3"/>
        <v>176</v>
      </c>
      <c r="L15" s="32">
        <f t="shared" si="3"/>
        <v>174</v>
      </c>
      <c r="M15" s="32">
        <f t="shared" si="3"/>
        <v>174</v>
      </c>
      <c r="N15" s="32">
        <f t="shared" si="3"/>
        <v>169</v>
      </c>
      <c r="O15" s="252">
        <f t="shared" si="3"/>
        <v>168</v>
      </c>
      <c r="P15" s="252">
        <f t="shared" ref="P15" si="4">SUM(P11:P14)</f>
        <v>164</v>
      </c>
    </row>
    <row r="16" spans="2:16" ht="33" customHeight="1">
      <c r="B16" s="445"/>
      <c r="C16" s="450"/>
      <c r="D16" s="455" t="s">
        <v>16</v>
      </c>
      <c r="E16" s="249" t="s">
        <v>31</v>
      </c>
      <c r="F16" s="32">
        <f>F7+F11</f>
        <v>88</v>
      </c>
      <c r="G16" s="32">
        <f>G7+G11</f>
        <v>82</v>
      </c>
      <c r="H16" s="32">
        <f>H7+H11</f>
        <v>87</v>
      </c>
      <c r="I16" s="32">
        <v>89</v>
      </c>
      <c r="J16" s="32">
        <f>SUM(J7,J11)</f>
        <v>85</v>
      </c>
      <c r="K16" s="32">
        <f t="shared" ref="K16:O16" si="5">K7+K11</f>
        <v>86</v>
      </c>
      <c r="L16" s="32">
        <f t="shared" si="5"/>
        <v>85</v>
      </c>
      <c r="M16" s="32">
        <f t="shared" si="5"/>
        <v>80</v>
      </c>
      <c r="N16" s="32">
        <f t="shared" si="5"/>
        <v>81</v>
      </c>
      <c r="O16" s="252">
        <f t="shared" si="5"/>
        <v>79</v>
      </c>
      <c r="P16" s="252">
        <f>P7+P11</f>
        <v>79</v>
      </c>
    </row>
    <row r="17" spans="2:16" ht="33" customHeight="1">
      <c r="B17" s="445"/>
      <c r="C17" s="450"/>
      <c r="D17" s="455"/>
      <c r="E17" s="249" t="s">
        <v>30</v>
      </c>
      <c r="F17" s="75">
        <f>F12</f>
        <v>22</v>
      </c>
      <c r="G17" s="75">
        <f>G12</f>
        <v>22</v>
      </c>
      <c r="H17" s="75">
        <f>H12</f>
        <v>22</v>
      </c>
      <c r="I17" s="75">
        <v>22</v>
      </c>
      <c r="J17" s="75">
        <f>SUM(J12)</f>
        <v>22</v>
      </c>
      <c r="K17" s="32">
        <f t="shared" ref="K17:O17" si="6">K12</f>
        <v>22</v>
      </c>
      <c r="L17" s="32">
        <f t="shared" si="6"/>
        <v>19</v>
      </c>
      <c r="M17" s="32">
        <f t="shared" si="6"/>
        <v>16</v>
      </c>
      <c r="N17" s="32">
        <f t="shared" si="6"/>
        <v>13</v>
      </c>
      <c r="O17" s="252">
        <f t="shared" si="6"/>
        <v>13</v>
      </c>
      <c r="P17" s="252">
        <f>P12</f>
        <v>13</v>
      </c>
    </row>
    <row r="18" spans="2:16" ht="33" customHeight="1">
      <c r="B18" s="445"/>
      <c r="C18" s="450"/>
      <c r="D18" s="455"/>
      <c r="E18" s="249" t="s">
        <v>29</v>
      </c>
      <c r="F18" s="32">
        <f>F8+F13</f>
        <v>39</v>
      </c>
      <c r="G18" s="32">
        <f>G8+G13</f>
        <v>39</v>
      </c>
      <c r="H18" s="32">
        <f t="shared" ref="H18" si="7">H8+H13</f>
        <v>41</v>
      </c>
      <c r="I18" s="32">
        <v>19</v>
      </c>
      <c r="J18" s="32">
        <f>SUM(J8,J13)</f>
        <v>42</v>
      </c>
      <c r="K18" s="32">
        <f t="shared" ref="K18:N19" si="8">K8+K13</f>
        <v>42</v>
      </c>
      <c r="L18" s="32">
        <f t="shared" si="8"/>
        <v>43</v>
      </c>
      <c r="M18" s="32">
        <f t="shared" ref="M18" si="9">M8+M13</f>
        <v>43</v>
      </c>
      <c r="N18" s="32">
        <f t="shared" si="8"/>
        <v>81</v>
      </c>
      <c r="O18" s="252">
        <f t="shared" ref="O18" si="10">O8+O13</f>
        <v>84</v>
      </c>
      <c r="P18" s="252">
        <f>P8+P13</f>
        <v>86</v>
      </c>
    </row>
    <row r="19" spans="2:16" ht="33" customHeight="1">
      <c r="B19" s="445"/>
      <c r="C19" s="450"/>
      <c r="D19" s="455"/>
      <c r="E19" s="249" t="s">
        <v>28</v>
      </c>
      <c r="F19" s="32">
        <f>F9+F14</f>
        <v>195</v>
      </c>
      <c r="G19" s="32">
        <f>G9+G14</f>
        <v>204</v>
      </c>
      <c r="H19" s="32">
        <f>H9+H14</f>
        <v>201</v>
      </c>
      <c r="I19" s="32">
        <v>207</v>
      </c>
      <c r="J19" s="32">
        <f>SUM(J9,J14)</f>
        <v>208</v>
      </c>
      <c r="K19" s="32">
        <f t="shared" si="8"/>
        <v>209</v>
      </c>
      <c r="L19" s="32">
        <f t="shared" si="8"/>
        <v>213</v>
      </c>
      <c r="M19" s="32">
        <f t="shared" ref="M19" si="11">M9+M14</f>
        <v>215</v>
      </c>
      <c r="N19" s="32">
        <f t="shared" si="8"/>
        <v>196</v>
      </c>
      <c r="O19" s="252">
        <f t="shared" ref="O19" si="12">O9+O14</f>
        <v>196</v>
      </c>
      <c r="P19" s="252">
        <f>P9+P14</f>
        <v>195</v>
      </c>
    </row>
    <row r="20" spans="2:16" ht="33" customHeight="1">
      <c r="B20" s="445"/>
      <c r="C20" s="451"/>
      <c r="D20" s="455"/>
      <c r="E20" s="249" t="s">
        <v>27</v>
      </c>
      <c r="F20" s="32">
        <f>F16+F17+F18+F19</f>
        <v>344</v>
      </c>
      <c r="G20" s="32">
        <f>G16+G17+G18+G19</f>
        <v>347</v>
      </c>
      <c r="H20" s="32">
        <f>H16+H17+H18+H19</f>
        <v>351</v>
      </c>
      <c r="I20" s="32">
        <v>337</v>
      </c>
      <c r="J20" s="32">
        <v>334</v>
      </c>
      <c r="K20" s="32">
        <f t="shared" ref="K20:O20" si="13">SUM(K16:K19)</f>
        <v>359</v>
      </c>
      <c r="L20" s="32">
        <f t="shared" si="13"/>
        <v>360</v>
      </c>
      <c r="M20" s="32">
        <f t="shared" si="13"/>
        <v>354</v>
      </c>
      <c r="N20" s="32">
        <f t="shared" si="13"/>
        <v>371</v>
      </c>
      <c r="O20" s="252">
        <f t="shared" si="13"/>
        <v>372</v>
      </c>
      <c r="P20" s="252">
        <f>SUM(P16:P19)</f>
        <v>373</v>
      </c>
    </row>
    <row r="21" spans="2:16" ht="33" customHeight="1">
      <c r="B21" s="456" t="s">
        <v>21</v>
      </c>
      <c r="C21" s="467" t="s">
        <v>18</v>
      </c>
      <c r="D21" s="455" t="s">
        <v>3</v>
      </c>
      <c r="E21" s="249" t="s">
        <v>31</v>
      </c>
      <c r="F21" s="32">
        <v>83</v>
      </c>
      <c r="G21" s="32">
        <v>83</v>
      </c>
      <c r="H21" s="32">
        <v>80</v>
      </c>
      <c r="I21" s="32">
        <v>80</v>
      </c>
      <c r="J21" s="32">
        <v>80</v>
      </c>
      <c r="K21" s="32">
        <v>80</v>
      </c>
      <c r="L21" s="32">
        <v>78</v>
      </c>
      <c r="M21" s="32">
        <v>75</v>
      </c>
      <c r="N21" s="32">
        <v>74</v>
      </c>
      <c r="O21" s="251">
        <v>74</v>
      </c>
      <c r="P21" s="251">
        <v>72</v>
      </c>
    </row>
    <row r="22" spans="2:16" ht="33" customHeight="1">
      <c r="B22" s="466"/>
      <c r="C22" s="468"/>
      <c r="D22" s="455"/>
      <c r="E22" s="249" t="s">
        <v>29</v>
      </c>
      <c r="F22" s="32">
        <v>4</v>
      </c>
      <c r="G22" s="32">
        <v>4</v>
      </c>
      <c r="H22" s="32">
        <v>4</v>
      </c>
      <c r="I22" s="32">
        <v>4</v>
      </c>
      <c r="J22" s="32">
        <v>4</v>
      </c>
      <c r="K22" s="32">
        <v>4</v>
      </c>
      <c r="L22" s="32">
        <v>5</v>
      </c>
      <c r="M22" s="32">
        <v>5</v>
      </c>
      <c r="N22" s="32">
        <v>6</v>
      </c>
      <c r="O22" s="253">
        <v>6</v>
      </c>
      <c r="P22" s="253">
        <v>6</v>
      </c>
    </row>
    <row r="23" spans="2:16" ht="33" customHeight="1">
      <c r="B23" s="466"/>
      <c r="C23" s="468"/>
      <c r="D23" s="455"/>
      <c r="E23" s="249" t="s">
        <v>28</v>
      </c>
      <c r="F23" s="32">
        <v>106</v>
      </c>
      <c r="G23" s="32">
        <v>110</v>
      </c>
      <c r="H23" s="32">
        <v>111</v>
      </c>
      <c r="I23" s="32">
        <v>109</v>
      </c>
      <c r="J23" s="32">
        <v>103</v>
      </c>
      <c r="K23" s="32">
        <v>99</v>
      </c>
      <c r="L23" s="32">
        <v>99</v>
      </c>
      <c r="M23" s="32">
        <v>94</v>
      </c>
      <c r="N23" s="32">
        <v>92</v>
      </c>
      <c r="O23" s="251">
        <v>93</v>
      </c>
      <c r="P23" s="251">
        <v>88</v>
      </c>
    </row>
    <row r="24" spans="2:16" ht="33" customHeight="1">
      <c r="B24" s="466"/>
      <c r="C24" s="468"/>
      <c r="D24" s="455"/>
      <c r="E24" s="249" t="s">
        <v>27</v>
      </c>
      <c r="F24" s="32">
        <f>SUM(F21:F23)</f>
        <v>193</v>
      </c>
      <c r="G24" s="32">
        <f>SUM(G21:G23)</f>
        <v>197</v>
      </c>
      <c r="H24" s="32">
        <f>SUM(H21:H23)</f>
        <v>195</v>
      </c>
      <c r="I24" s="32">
        <v>193</v>
      </c>
      <c r="J24" s="32">
        <f t="shared" ref="J24:O24" si="14">SUM(J21:J23)</f>
        <v>187</v>
      </c>
      <c r="K24" s="32">
        <f t="shared" si="14"/>
        <v>183</v>
      </c>
      <c r="L24" s="32">
        <f t="shared" si="14"/>
        <v>182</v>
      </c>
      <c r="M24" s="32">
        <f t="shared" si="14"/>
        <v>174</v>
      </c>
      <c r="N24" s="32">
        <f t="shared" si="14"/>
        <v>172</v>
      </c>
      <c r="O24" s="252">
        <f t="shared" si="14"/>
        <v>173</v>
      </c>
      <c r="P24" s="252">
        <f>SUM(P21:P23)</f>
        <v>166</v>
      </c>
    </row>
    <row r="25" spans="2:16" ht="33" customHeight="1">
      <c r="B25" s="466"/>
      <c r="C25" s="468"/>
      <c r="D25" s="455" t="s">
        <v>4</v>
      </c>
      <c r="E25" s="249" t="s">
        <v>31</v>
      </c>
      <c r="F25" s="32">
        <v>35</v>
      </c>
      <c r="G25" s="32">
        <v>35</v>
      </c>
      <c r="H25" s="32">
        <v>35</v>
      </c>
      <c r="I25" s="32">
        <v>35</v>
      </c>
      <c r="J25" s="32">
        <v>36</v>
      </c>
      <c r="K25" s="32">
        <v>36</v>
      </c>
      <c r="L25" s="32">
        <v>36</v>
      </c>
      <c r="M25" s="32">
        <v>36</v>
      </c>
      <c r="N25" s="32">
        <v>36</v>
      </c>
      <c r="O25" s="251">
        <v>36</v>
      </c>
      <c r="P25" s="251">
        <v>36</v>
      </c>
    </row>
    <row r="26" spans="2:16" ht="33" customHeight="1">
      <c r="B26" s="466"/>
      <c r="C26" s="468"/>
      <c r="D26" s="455"/>
      <c r="E26" s="249" t="s">
        <v>29</v>
      </c>
      <c r="F26" s="32">
        <v>5</v>
      </c>
      <c r="G26" s="32">
        <v>5</v>
      </c>
      <c r="H26" s="32">
        <v>5</v>
      </c>
      <c r="I26" s="32">
        <v>5</v>
      </c>
      <c r="J26" s="32">
        <v>5</v>
      </c>
      <c r="K26" s="32">
        <v>5</v>
      </c>
      <c r="L26" s="32">
        <v>5</v>
      </c>
      <c r="M26" s="32">
        <v>5</v>
      </c>
      <c r="N26" s="32">
        <v>5</v>
      </c>
      <c r="O26" s="251">
        <v>5</v>
      </c>
      <c r="P26" s="251">
        <v>5</v>
      </c>
    </row>
    <row r="27" spans="2:16" ht="33" customHeight="1">
      <c r="B27" s="466"/>
      <c r="C27" s="468"/>
      <c r="D27" s="455"/>
      <c r="E27" s="249" t="s">
        <v>28</v>
      </c>
      <c r="F27" s="32">
        <v>41</v>
      </c>
      <c r="G27" s="32">
        <v>34</v>
      </c>
      <c r="H27" s="32">
        <v>37</v>
      </c>
      <c r="I27" s="32">
        <v>32</v>
      </c>
      <c r="J27" s="32">
        <v>36</v>
      </c>
      <c r="K27" s="32">
        <v>41</v>
      </c>
      <c r="L27" s="32">
        <v>40</v>
      </c>
      <c r="M27" s="32">
        <v>40</v>
      </c>
      <c r="N27" s="32">
        <v>40</v>
      </c>
      <c r="O27" s="32">
        <v>40</v>
      </c>
      <c r="P27" s="251">
        <v>41</v>
      </c>
    </row>
    <row r="28" spans="2:16" ht="33" customHeight="1">
      <c r="B28" s="466"/>
      <c r="C28" s="468"/>
      <c r="D28" s="455"/>
      <c r="E28" s="249" t="s">
        <v>27</v>
      </c>
      <c r="F28" s="32">
        <f>SUM(F25:F27)</f>
        <v>81</v>
      </c>
      <c r="G28" s="32">
        <f>SUM(G25:G27)</f>
        <v>74</v>
      </c>
      <c r="H28" s="32">
        <f>SUM(H25:H27)</f>
        <v>77</v>
      </c>
      <c r="I28" s="32">
        <v>72</v>
      </c>
      <c r="J28" s="32">
        <f t="shared" ref="J28:O28" si="15">SUM(J25:J27)</f>
        <v>77</v>
      </c>
      <c r="K28" s="32">
        <f t="shared" si="15"/>
        <v>82</v>
      </c>
      <c r="L28" s="32">
        <f t="shared" si="15"/>
        <v>81</v>
      </c>
      <c r="M28" s="32">
        <f t="shared" si="15"/>
        <v>81</v>
      </c>
      <c r="N28" s="32">
        <f t="shared" si="15"/>
        <v>81</v>
      </c>
      <c r="O28" s="252">
        <f t="shared" si="15"/>
        <v>81</v>
      </c>
      <c r="P28" s="252">
        <f>SUM(P25:P27)</f>
        <v>82</v>
      </c>
    </row>
    <row r="29" spans="2:16" ht="33" customHeight="1">
      <c r="B29" s="466"/>
      <c r="C29" s="468"/>
      <c r="D29" s="455" t="s">
        <v>5</v>
      </c>
      <c r="E29" s="249" t="s">
        <v>31</v>
      </c>
      <c r="F29" s="32">
        <v>15</v>
      </c>
      <c r="G29" s="32">
        <v>15</v>
      </c>
      <c r="H29" s="32">
        <v>15</v>
      </c>
      <c r="I29" s="32">
        <v>15</v>
      </c>
      <c r="J29" s="32">
        <v>15</v>
      </c>
      <c r="K29" s="32">
        <v>15</v>
      </c>
      <c r="L29" s="32">
        <v>15</v>
      </c>
      <c r="M29" s="32">
        <v>15</v>
      </c>
      <c r="N29" s="32">
        <v>15</v>
      </c>
      <c r="O29" s="252">
        <v>15</v>
      </c>
      <c r="P29" s="252">
        <v>15</v>
      </c>
    </row>
    <row r="30" spans="2:16" ht="33" customHeight="1">
      <c r="B30" s="466"/>
      <c r="C30" s="468"/>
      <c r="D30" s="455"/>
      <c r="E30" s="249" t="s">
        <v>29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252">
        <v>0</v>
      </c>
      <c r="P30" s="252">
        <v>0</v>
      </c>
    </row>
    <row r="31" spans="2:16" ht="33" customHeight="1">
      <c r="B31" s="466"/>
      <c r="C31" s="468"/>
      <c r="D31" s="455"/>
      <c r="E31" s="249" t="s">
        <v>28</v>
      </c>
      <c r="F31" s="32">
        <v>9</v>
      </c>
      <c r="G31" s="32">
        <v>9</v>
      </c>
      <c r="H31" s="32">
        <v>9</v>
      </c>
      <c r="I31" s="32">
        <v>9</v>
      </c>
      <c r="J31" s="32">
        <v>9</v>
      </c>
      <c r="K31" s="32">
        <v>9</v>
      </c>
      <c r="L31" s="32">
        <v>9</v>
      </c>
      <c r="M31" s="32">
        <v>9</v>
      </c>
      <c r="N31" s="32">
        <v>9</v>
      </c>
      <c r="O31" s="252">
        <v>9</v>
      </c>
      <c r="P31" s="252">
        <v>9</v>
      </c>
    </row>
    <row r="32" spans="2:16" ht="33" customHeight="1">
      <c r="B32" s="466"/>
      <c r="C32" s="468"/>
      <c r="D32" s="455"/>
      <c r="E32" s="249" t="s">
        <v>27</v>
      </c>
      <c r="F32" s="32">
        <f>SUM(F29:F31)</f>
        <v>24</v>
      </c>
      <c r="G32" s="32">
        <f>SUM(G29:G31)</f>
        <v>24</v>
      </c>
      <c r="H32" s="32">
        <f>SUM(H29:H31)</f>
        <v>24</v>
      </c>
      <c r="I32" s="32">
        <v>24</v>
      </c>
      <c r="J32" s="32">
        <f t="shared" ref="J32:O32" si="16">SUM(J29:J31)</f>
        <v>24</v>
      </c>
      <c r="K32" s="32">
        <f t="shared" si="16"/>
        <v>24</v>
      </c>
      <c r="L32" s="32">
        <f t="shared" si="16"/>
        <v>24</v>
      </c>
      <c r="M32" s="32">
        <f t="shared" si="16"/>
        <v>24</v>
      </c>
      <c r="N32" s="32">
        <f t="shared" si="16"/>
        <v>24</v>
      </c>
      <c r="O32" s="252">
        <f t="shared" si="16"/>
        <v>24</v>
      </c>
      <c r="P32" s="252">
        <f>SUM(P29:P31)</f>
        <v>24</v>
      </c>
    </row>
    <row r="33" spans="2:16" ht="33" customHeight="1">
      <c r="B33" s="466"/>
      <c r="C33" s="468"/>
      <c r="D33" s="455" t="s">
        <v>6</v>
      </c>
      <c r="E33" s="249" t="s">
        <v>31</v>
      </c>
      <c r="F33" s="32">
        <v>29</v>
      </c>
      <c r="G33" s="32">
        <v>29</v>
      </c>
      <c r="H33" s="32">
        <v>28</v>
      </c>
      <c r="I33" s="32">
        <v>25</v>
      </c>
      <c r="J33" s="32">
        <v>25</v>
      </c>
      <c r="K33" s="32">
        <v>26</v>
      </c>
      <c r="L33" s="32">
        <v>26</v>
      </c>
      <c r="M33" s="32">
        <v>26</v>
      </c>
      <c r="N33" s="32">
        <v>26</v>
      </c>
      <c r="O33" s="253">
        <v>26</v>
      </c>
      <c r="P33" s="251">
        <v>26</v>
      </c>
    </row>
    <row r="34" spans="2:16" ht="33" customHeight="1">
      <c r="B34" s="466"/>
      <c r="C34" s="468"/>
      <c r="D34" s="455"/>
      <c r="E34" s="249" t="s">
        <v>29</v>
      </c>
      <c r="F34" s="32">
        <v>2</v>
      </c>
      <c r="G34" s="32">
        <v>2</v>
      </c>
      <c r="H34" s="32">
        <v>2</v>
      </c>
      <c r="I34" s="32">
        <v>2</v>
      </c>
      <c r="J34" s="32">
        <v>2</v>
      </c>
      <c r="K34" s="32">
        <v>2</v>
      </c>
      <c r="L34" s="32">
        <v>2</v>
      </c>
      <c r="M34" s="32">
        <v>2</v>
      </c>
      <c r="N34" s="32">
        <v>2</v>
      </c>
      <c r="O34" s="251">
        <v>1</v>
      </c>
      <c r="P34" s="251">
        <v>1</v>
      </c>
    </row>
    <row r="35" spans="2:16" ht="33" customHeight="1">
      <c r="B35" s="466"/>
      <c r="C35" s="468"/>
      <c r="D35" s="455"/>
      <c r="E35" s="249" t="s">
        <v>28</v>
      </c>
      <c r="F35" s="32">
        <v>15</v>
      </c>
      <c r="G35" s="32">
        <v>15</v>
      </c>
      <c r="H35" s="32">
        <v>14</v>
      </c>
      <c r="I35" s="32">
        <v>14</v>
      </c>
      <c r="J35" s="32">
        <v>13</v>
      </c>
      <c r="K35" s="32">
        <v>13</v>
      </c>
      <c r="L35" s="32">
        <v>13</v>
      </c>
      <c r="M35" s="32">
        <v>14</v>
      </c>
      <c r="N35" s="32">
        <v>14</v>
      </c>
      <c r="O35" s="251">
        <v>14</v>
      </c>
      <c r="P35" s="251">
        <v>14</v>
      </c>
    </row>
    <row r="36" spans="2:16" ht="33" customHeight="1">
      <c r="B36" s="466"/>
      <c r="C36" s="468"/>
      <c r="D36" s="455"/>
      <c r="E36" s="249" t="s">
        <v>27</v>
      </c>
      <c r="F36" s="32">
        <f>SUM(F33:F35)</f>
        <v>46</v>
      </c>
      <c r="G36" s="32">
        <f>SUM(G33:G35)</f>
        <v>46</v>
      </c>
      <c r="H36" s="32">
        <f>SUM(H33:H35)</f>
        <v>44</v>
      </c>
      <c r="I36" s="32">
        <v>41</v>
      </c>
      <c r="J36" s="32">
        <f t="shared" ref="J36:O36" si="17">SUM(J33:J35)</f>
        <v>40</v>
      </c>
      <c r="K36" s="32">
        <f t="shared" si="17"/>
        <v>41</v>
      </c>
      <c r="L36" s="32">
        <f t="shared" si="17"/>
        <v>41</v>
      </c>
      <c r="M36" s="32">
        <f t="shared" si="17"/>
        <v>42</v>
      </c>
      <c r="N36" s="32">
        <f t="shared" si="17"/>
        <v>42</v>
      </c>
      <c r="O36" s="252">
        <f t="shared" si="17"/>
        <v>41</v>
      </c>
      <c r="P36" s="252">
        <f>SUM(P33:P35)</f>
        <v>41</v>
      </c>
    </row>
    <row r="37" spans="2:16" ht="33" customHeight="1">
      <c r="B37" s="466"/>
      <c r="C37" s="468"/>
      <c r="D37" s="455" t="s">
        <v>7</v>
      </c>
      <c r="E37" s="249" t="s">
        <v>31</v>
      </c>
      <c r="F37" s="32">
        <v>33</v>
      </c>
      <c r="G37" s="32">
        <v>31</v>
      </c>
      <c r="H37" s="32">
        <v>31</v>
      </c>
      <c r="I37" s="32">
        <v>31</v>
      </c>
      <c r="J37" s="32">
        <v>31</v>
      </c>
      <c r="K37" s="32">
        <v>31</v>
      </c>
      <c r="L37" s="32">
        <v>31</v>
      </c>
      <c r="M37" s="32">
        <v>31</v>
      </c>
      <c r="N37" s="32">
        <v>31</v>
      </c>
      <c r="O37" s="251">
        <v>31</v>
      </c>
      <c r="P37" s="251">
        <v>30</v>
      </c>
    </row>
    <row r="38" spans="2:16" ht="33" customHeight="1">
      <c r="B38" s="466"/>
      <c r="C38" s="468"/>
      <c r="D38" s="455"/>
      <c r="E38" s="249" t="s">
        <v>29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251">
        <v>0</v>
      </c>
      <c r="P38" s="251">
        <v>0</v>
      </c>
    </row>
    <row r="39" spans="2:16" ht="33" customHeight="1">
      <c r="B39" s="466"/>
      <c r="C39" s="468"/>
      <c r="D39" s="455"/>
      <c r="E39" s="249" t="s">
        <v>28</v>
      </c>
      <c r="F39" s="32">
        <v>6</v>
      </c>
      <c r="G39" s="32">
        <v>6</v>
      </c>
      <c r="H39" s="32">
        <v>10</v>
      </c>
      <c r="I39" s="32">
        <v>10</v>
      </c>
      <c r="J39" s="32">
        <v>6</v>
      </c>
      <c r="K39" s="32">
        <v>6</v>
      </c>
      <c r="L39" s="32">
        <v>6</v>
      </c>
      <c r="M39" s="32">
        <v>6</v>
      </c>
      <c r="N39" s="32">
        <v>6</v>
      </c>
      <c r="O39" s="251">
        <v>6</v>
      </c>
      <c r="P39" s="251">
        <v>6</v>
      </c>
    </row>
    <row r="40" spans="2:16" ht="33" customHeight="1">
      <c r="B40" s="466"/>
      <c r="C40" s="468"/>
      <c r="D40" s="455"/>
      <c r="E40" s="249" t="s">
        <v>27</v>
      </c>
      <c r="F40" s="32">
        <f>SUM(F37:F39)</f>
        <v>39</v>
      </c>
      <c r="G40" s="32">
        <f>SUM(G37:G39)</f>
        <v>37</v>
      </c>
      <c r="H40" s="32">
        <f>SUM(H37:H39)</f>
        <v>41</v>
      </c>
      <c r="I40" s="32">
        <v>41</v>
      </c>
      <c r="J40" s="32">
        <f>SUM(J37:J39)</f>
        <v>37</v>
      </c>
      <c r="K40" s="32">
        <f>SUM(K37:K39)</f>
        <v>37</v>
      </c>
      <c r="L40" s="32">
        <f>SUM(L37:L39)</f>
        <v>37</v>
      </c>
      <c r="M40" s="32">
        <f>SUM(M37:M39)</f>
        <v>37</v>
      </c>
      <c r="N40" s="32">
        <f t="shared" ref="N40:O40" si="18">SUM(N37:N39)</f>
        <v>37</v>
      </c>
      <c r="O40" s="252">
        <f t="shared" si="18"/>
        <v>37</v>
      </c>
      <c r="P40" s="252">
        <f>SUM(P37:P39)</f>
        <v>36</v>
      </c>
    </row>
    <row r="41" spans="2:16" ht="33" customHeight="1">
      <c r="B41" s="466"/>
      <c r="C41" s="468"/>
      <c r="D41" s="455" t="s">
        <v>16</v>
      </c>
      <c r="E41" s="249" t="s">
        <v>31</v>
      </c>
      <c r="F41" s="32">
        <f t="shared" ref="F41:H43" si="19">F21+F25+F29+F33+F37</f>
        <v>195</v>
      </c>
      <c r="G41" s="32">
        <f t="shared" si="19"/>
        <v>193</v>
      </c>
      <c r="H41" s="32">
        <f t="shared" si="19"/>
        <v>189</v>
      </c>
      <c r="I41" s="32">
        <v>186</v>
      </c>
      <c r="J41" s="32">
        <f>SUM(J21,J25,J29,J33,J37)</f>
        <v>187</v>
      </c>
      <c r="K41" s="32">
        <f t="shared" ref="K41:N42" si="20">K21+K25+K29+K33+K37</f>
        <v>188</v>
      </c>
      <c r="L41" s="32">
        <f t="shared" ref="L41:M41" si="21">L21+L25+L29+L33+L37</f>
        <v>186</v>
      </c>
      <c r="M41" s="32">
        <f t="shared" si="21"/>
        <v>183</v>
      </c>
      <c r="N41" s="32">
        <f t="shared" si="20"/>
        <v>182</v>
      </c>
      <c r="O41" s="252">
        <f t="shared" ref="O41" si="22">O21+O25+O29+O33+O37</f>
        <v>182</v>
      </c>
      <c r="P41" s="252">
        <f>P21+P25+P29+P33+P37</f>
        <v>179</v>
      </c>
    </row>
    <row r="42" spans="2:16" ht="33" customHeight="1">
      <c r="B42" s="466"/>
      <c r="C42" s="468"/>
      <c r="D42" s="455"/>
      <c r="E42" s="249" t="s">
        <v>29</v>
      </c>
      <c r="F42" s="32">
        <f t="shared" si="19"/>
        <v>11</v>
      </c>
      <c r="G42" s="32">
        <f t="shared" si="19"/>
        <v>11</v>
      </c>
      <c r="H42" s="32">
        <f t="shared" si="19"/>
        <v>11</v>
      </c>
      <c r="I42" s="32">
        <v>11</v>
      </c>
      <c r="J42" s="32">
        <f>SUM(J22,J26,J30,J34,J38)</f>
        <v>11</v>
      </c>
      <c r="K42" s="32">
        <f t="shared" si="20"/>
        <v>11</v>
      </c>
      <c r="L42" s="32">
        <f t="shared" ref="L42:M42" si="23">L22+L26+L30+L34+L38</f>
        <v>12</v>
      </c>
      <c r="M42" s="32">
        <f t="shared" si="23"/>
        <v>12</v>
      </c>
      <c r="N42" s="32">
        <f t="shared" si="20"/>
        <v>13</v>
      </c>
      <c r="O42" s="252">
        <f t="shared" ref="O42" si="24">O22+O26+O30+O34+O38</f>
        <v>12</v>
      </c>
      <c r="P42" s="252">
        <f>P22+P26+P30+P34+P38</f>
        <v>12</v>
      </c>
    </row>
    <row r="43" spans="2:16" ht="33" customHeight="1">
      <c r="B43" s="466"/>
      <c r="C43" s="468"/>
      <c r="D43" s="455"/>
      <c r="E43" s="249" t="s">
        <v>28</v>
      </c>
      <c r="F43" s="32">
        <f t="shared" si="19"/>
        <v>177</v>
      </c>
      <c r="G43" s="32">
        <f t="shared" si="19"/>
        <v>174</v>
      </c>
      <c r="H43" s="32">
        <f t="shared" si="19"/>
        <v>181</v>
      </c>
      <c r="I43" s="32">
        <v>174</v>
      </c>
      <c r="J43" s="32">
        <f>SUM(J23,J27,J31,J35,J39)</f>
        <v>167</v>
      </c>
      <c r="K43" s="32">
        <f t="shared" ref="K43:O43" si="25">K23+K27+K31+K35+K39</f>
        <v>168</v>
      </c>
      <c r="L43" s="32">
        <f t="shared" si="25"/>
        <v>167</v>
      </c>
      <c r="M43" s="32">
        <f t="shared" si="25"/>
        <v>163</v>
      </c>
      <c r="N43" s="32">
        <f t="shared" si="25"/>
        <v>161</v>
      </c>
      <c r="O43" s="252">
        <f t="shared" si="25"/>
        <v>162</v>
      </c>
      <c r="P43" s="252">
        <f>P23+P27+P31+P35+P39</f>
        <v>158</v>
      </c>
    </row>
    <row r="44" spans="2:16" ht="33" customHeight="1">
      <c r="B44" s="466"/>
      <c r="C44" s="469"/>
      <c r="D44" s="455"/>
      <c r="E44" s="249" t="s">
        <v>27</v>
      </c>
      <c r="F44" s="32">
        <f>SUM(F41:F43)</f>
        <v>383</v>
      </c>
      <c r="G44" s="32">
        <f>SUM(G41:G43)</f>
        <v>378</v>
      </c>
      <c r="H44" s="32">
        <f>SUM(H41:H43)</f>
        <v>381</v>
      </c>
      <c r="I44" s="32">
        <v>371</v>
      </c>
      <c r="J44" s="32">
        <f t="shared" ref="J44:O44" si="26">SUM(J41:J43)</f>
        <v>365</v>
      </c>
      <c r="K44" s="32">
        <f t="shared" si="26"/>
        <v>367</v>
      </c>
      <c r="L44" s="32">
        <f t="shared" si="26"/>
        <v>365</v>
      </c>
      <c r="M44" s="32">
        <f t="shared" si="26"/>
        <v>358</v>
      </c>
      <c r="N44" s="32">
        <f t="shared" si="26"/>
        <v>356</v>
      </c>
      <c r="O44" s="252">
        <f t="shared" si="26"/>
        <v>356</v>
      </c>
      <c r="P44" s="252">
        <f>SUM(P41:P43)</f>
        <v>349</v>
      </c>
    </row>
    <row r="45" spans="2:16" ht="33" customHeight="1">
      <c r="B45" s="457"/>
      <c r="C45" s="446" t="s">
        <v>371</v>
      </c>
      <c r="D45" s="248" t="s">
        <v>8</v>
      </c>
      <c r="E45" s="249" t="s">
        <v>25</v>
      </c>
      <c r="F45" s="32">
        <v>24</v>
      </c>
      <c r="G45" s="32">
        <v>24</v>
      </c>
      <c r="H45" s="32">
        <v>19</v>
      </c>
      <c r="I45" s="32">
        <v>19</v>
      </c>
      <c r="J45" s="32">
        <v>19</v>
      </c>
      <c r="K45" s="32">
        <v>19</v>
      </c>
      <c r="L45" s="32">
        <v>19</v>
      </c>
      <c r="M45" s="32">
        <v>20</v>
      </c>
      <c r="N45" s="32">
        <v>20</v>
      </c>
      <c r="O45" s="251">
        <v>20</v>
      </c>
      <c r="P45" s="251">
        <v>20</v>
      </c>
    </row>
    <row r="46" spans="2:16" ht="33" customHeight="1">
      <c r="B46" s="457"/>
      <c r="C46" s="470"/>
      <c r="D46" s="248" t="s">
        <v>9</v>
      </c>
      <c r="E46" s="249" t="s">
        <v>25</v>
      </c>
      <c r="F46" s="32">
        <v>93</v>
      </c>
      <c r="G46" s="32">
        <v>94</v>
      </c>
      <c r="H46" s="32">
        <v>95</v>
      </c>
      <c r="I46" s="32">
        <v>95</v>
      </c>
      <c r="J46" s="32">
        <v>92</v>
      </c>
      <c r="K46" s="32">
        <v>98</v>
      </c>
      <c r="L46" s="32">
        <v>109</v>
      </c>
      <c r="M46" s="32">
        <v>112</v>
      </c>
      <c r="N46" s="32">
        <v>112</v>
      </c>
      <c r="O46" s="251">
        <v>113</v>
      </c>
      <c r="P46" s="251">
        <v>114</v>
      </c>
    </row>
    <row r="47" spans="2:16" ht="33" customHeight="1">
      <c r="B47" s="457"/>
      <c r="C47" s="470"/>
      <c r="D47" s="248" t="s">
        <v>5</v>
      </c>
      <c r="E47" s="249" t="s">
        <v>25</v>
      </c>
      <c r="F47" s="32">
        <v>81</v>
      </c>
      <c r="G47" s="32">
        <v>75</v>
      </c>
      <c r="H47" s="32">
        <v>75</v>
      </c>
      <c r="I47" s="32">
        <v>70</v>
      </c>
      <c r="J47" s="32">
        <v>66</v>
      </c>
      <c r="K47" s="32">
        <v>66</v>
      </c>
      <c r="L47" s="32">
        <v>64</v>
      </c>
      <c r="M47" s="32">
        <v>67</v>
      </c>
      <c r="N47" s="32">
        <v>71</v>
      </c>
      <c r="O47" s="251">
        <v>72</v>
      </c>
      <c r="P47" s="251">
        <v>67</v>
      </c>
    </row>
    <row r="48" spans="2:16" ht="33" customHeight="1">
      <c r="B48" s="458"/>
      <c r="C48" s="471"/>
      <c r="D48" s="248" t="s">
        <v>16</v>
      </c>
      <c r="E48" s="249" t="s">
        <v>25</v>
      </c>
      <c r="F48" s="32">
        <f>SUM(F45:F47)</f>
        <v>198</v>
      </c>
      <c r="G48" s="32">
        <f>SUM(G45:G47)</f>
        <v>193</v>
      </c>
      <c r="H48" s="32">
        <f>SUM(H45:H47)</f>
        <v>189</v>
      </c>
      <c r="I48" s="32">
        <v>184</v>
      </c>
      <c r="J48" s="32">
        <f t="shared" ref="J48:O48" si="27">SUM(J45:J47)</f>
        <v>177</v>
      </c>
      <c r="K48" s="32">
        <f t="shared" si="27"/>
        <v>183</v>
      </c>
      <c r="L48" s="32">
        <f t="shared" si="27"/>
        <v>192</v>
      </c>
      <c r="M48" s="32">
        <f t="shared" si="27"/>
        <v>199</v>
      </c>
      <c r="N48" s="32">
        <f t="shared" si="27"/>
        <v>203</v>
      </c>
      <c r="O48" s="252">
        <f t="shared" si="27"/>
        <v>205</v>
      </c>
      <c r="P48" s="252">
        <f>SUM(P45:P47)</f>
        <v>201</v>
      </c>
    </row>
    <row r="49" spans="2:16" ht="33" customHeight="1">
      <c r="B49" s="456" t="s">
        <v>306</v>
      </c>
      <c r="C49" s="459" t="s">
        <v>122</v>
      </c>
      <c r="D49" s="460"/>
      <c r="E49" s="249" t="s">
        <v>31</v>
      </c>
      <c r="F49" s="32">
        <f t="shared" ref="F49" si="28">F6+F16+F41</f>
        <v>285</v>
      </c>
      <c r="G49" s="32">
        <f>G6+G16+G41</f>
        <v>277</v>
      </c>
      <c r="H49" s="32">
        <f>H6+H16+H41</f>
        <v>278</v>
      </c>
      <c r="I49" s="32">
        <v>277</v>
      </c>
      <c r="J49" s="32">
        <f t="shared" ref="J49:O49" si="29">SUM(J6,J16,J41)</f>
        <v>274</v>
      </c>
      <c r="K49" s="32">
        <f t="shared" si="29"/>
        <v>276</v>
      </c>
      <c r="L49" s="32">
        <f t="shared" si="29"/>
        <v>273</v>
      </c>
      <c r="M49" s="32">
        <f t="shared" si="29"/>
        <v>265</v>
      </c>
      <c r="N49" s="32">
        <f t="shared" si="29"/>
        <v>265</v>
      </c>
      <c r="O49" s="252">
        <f t="shared" si="29"/>
        <v>263</v>
      </c>
      <c r="P49" s="252">
        <f>SUM(P6,P16,P41)</f>
        <v>260</v>
      </c>
    </row>
    <row r="50" spans="2:16" ht="33" customHeight="1">
      <c r="B50" s="457"/>
      <c r="C50" s="461"/>
      <c r="D50" s="453"/>
      <c r="E50" s="249" t="s">
        <v>30</v>
      </c>
      <c r="F50" s="75">
        <f>F17</f>
        <v>22</v>
      </c>
      <c r="G50" s="75">
        <f>G17</f>
        <v>22</v>
      </c>
      <c r="H50" s="75">
        <f>H17</f>
        <v>22</v>
      </c>
      <c r="I50" s="75">
        <v>22</v>
      </c>
      <c r="J50" s="75">
        <f t="shared" ref="J50:O50" si="30">SUM(J17)</f>
        <v>22</v>
      </c>
      <c r="K50" s="75">
        <f t="shared" si="30"/>
        <v>22</v>
      </c>
      <c r="L50" s="75">
        <f t="shared" si="30"/>
        <v>19</v>
      </c>
      <c r="M50" s="75">
        <f t="shared" si="30"/>
        <v>16</v>
      </c>
      <c r="N50" s="75">
        <f t="shared" si="30"/>
        <v>13</v>
      </c>
      <c r="O50" s="254">
        <f t="shared" si="30"/>
        <v>13</v>
      </c>
      <c r="P50" s="254">
        <f>SUM(P17)</f>
        <v>13</v>
      </c>
    </row>
    <row r="51" spans="2:16" ht="33" customHeight="1">
      <c r="B51" s="457"/>
      <c r="C51" s="461"/>
      <c r="D51" s="453"/>
      <c r="E51" s="249" t="s">
        <v>29</v>
      </c>
      <c r="F51" s="32">
        <f>F18+F42</f>
        <v>50</v>
      </c>
      <c r="G51" s="32">
        <f>G18+G42</f>
        <v>50</v>
      </c>
      <c r="H51" s="32">
        <f t="shared" ref="H51" si="31">H18+H42</f>
        <v>52</v>
      </c>
      <c r="I51" s="32">
        <v>30</v>
      </c>
      <c r="J51" s="32">
        <f t="shared" ref="J51:K52" si="32">SUM(J18,J42)</f>
        <v>53</v>
      </c>
      <c r="K51" s="32">
        <f t="shared" si="32"/>
        <v>53</v>
      </c>
      <c r="L51" s="32">
        <f t="shared" ref="L51" si="33">SUM(L18,L42)</f>
        <v>55</v>
      </c>
      <c r="M51" s="32">
        <f t="shared" ref="M51:O52" si="34">SUM(M18,M42)</f>
        <v>55</v>
      </c>
      <c r="N51" s="32">
        <f t="shared" si="34"/>
        <v>94</v>
      </c>
      <c r="O51" s="252">
        <f t="shared" si="34"/>
        <v>96</v>
      </c>
      <c r="P51" s="252">
        <f>SUM(P18,P42)</f>
        <v>98</v>
      </c>
    </row>
    <row r="52" spans="2:16" ht="33" customHeight="1">
      <c r="B52" s="457"/>
      <c r="C52" s="461"/>
      <c r="D52" s="453"/>
      <c r="E52" s="249" t="s">
        <v>28</v>
      </c>
      <c r="F52" s="32">
        <f>F19+F43</f>
        <v>372</v>
      </c>
      <c r="G52" s="32">
        <f>G19+G43</f>
        <v>378</v>
      </c>
      <c r="H52" s="32">
        <f>H19+H43</f>
        <v>382</v>
      </c>
      <c r="I52" s="32">
        <v>381</v>
      </c>
      <c r="J52" s="32">
        <f t="shared" si="32"/>
        <v>375</v>
      </c>
      <c r="K52" s="32">
        <f t="shared" si="32"/>
        <v>377</v>
      </c>
      <c r="L52" s="32">
        <f t="shared" ref="L52" si="35">SUM(L19,L43)</f>
        <v>380</v>
      </c>
      <c r="M52" s="32">
        <f t="shared" si="34"/>
        <v>378</v>
      </c>
      <c r="N52" s="32">
        <f t="shared" si="34"/>
        <v>357</v>
      </c>
      <c r="O52" s="252">
        <f t="shared" si="34"/>
        <v>358</v>
      </c>
      <c r="P52" s="252">
        <f>SUM(P19,P43)</f>
        <v>353</v>
      </c>
    </row>
    <row r="53" spans="2:16" ht="33" customHeight="1">
      <c r="B53" s="457"/>
      <c r="C53" s="462"/>
      <c r="D53" s="454"/>
      <c r="E53" s="249" t="s">
        <v>27</v>
      </c>
      <c r="F53" s="32">
        <f>SUM(F49:F52)</f>
        <v>729</v>
      </c>
      <c r="G53" s="32">
        <f>SUM(G49:G52)</f>
        <v>727</v>
      </c>
      <c r="H53" s="32">
        <f>SUM(H49:H52)</f>
        <v>734</v>
      </c>
      <c r="I53" s="32">
        <v>710</v>
      </c>
      <c r="J53" s="32">
        <f t="shared" ref="J53:O53" si="36">SUM(J49:J52)</f>
        <v>724</v>
      </c>
      <c r="K53" s="32">
        <f t="shared" si="36"/>
        <v>728</v>
      </c>
      <c r="L53" s="32">
        <f t="shared" si="36"/>
        <v>727</v>
      </c>
      <c r="M53" s="32">
        <f t="shared" si="36"/>
        <v>714</v>
      </c>
      <c r="N53" s="32">
        <f t="shared" si="36"/>
        <v>729</v>
      </c>
      <c r="O53" s="252">
        <f t="shared" si="36"/>
        <v>730</v>
      </c>
      <c r="P53" s="252">
        <f>SUM(P49:P52)</f>
        <v>724</v>
      </c>
    </row>
    <row r="54" spans="2:16" ht="33" customHeight="1">
      <c r="B54" s="457"/>
      <c r="C54" s="463" t="s">
        <v>121</v>
      </c>
      <c r="D54" s="464"/>
      <c r="E54" s="249" t="s">
        <v>25</v>
      </c>
      <c r="F54" s="32">
        <f>F48</f>
        <v>198</v>
      </c>
      <c r="G54" s="32">
        <f>G48</f>
        <v>193</v>
      </c>
      <c r="H54" s="32">
        <f>H48</f>
        <v>189</v>
      </c>
      <c r="I54" s="32">
        <v>184</v>
      </c>
      <c r="J54" s="32">
        <f t="shared" ref="J54:O54" si="37">SUM(J48)</f>
        <v>177</v>
      </c>
      <c r="K54" s="32">
        <f t="shared" si="37"/>
        <v>183</v>
      </c>
      <c r="L54" s="32">
        <f t="shared" si="37"/>
        <v>192</v>
      </c>
      <c r="M54" s="32">
        <f t="shared" si="37"/>
        <v>199</v>
      </c>
      <c r="N54" s="32">
        <f t="shared" si="37"/>
        <v>203</v>
      </c>
      <c r="O54" s="252">
        <f t="shared" si="37"/>
        <v>205</v>
      </c>
      <c r="P54" s="252">
        <f>SUM(P48)</f>
        <v>201</v>
      </c>
    </row>
    <row r="55" spans="2:16" ht="33" customHeight="1">
      <c r="B55" s="458"/>
      <c r="C55" s="463" t="s">
        <v>307</v>
      </c>
      <c r="D55" s="465"/>
      <c r="E55" s="249" t="s">
        <v>25</v>
      </c>
      <c r="F55" s="32">
        <f>F53+F54</f>
        <v>927</v>
      </c>
      <c r="G55" s="32">
        <f>G53+G54</f>
        <v>920</v>
      </c>
      <c r="H55" s="32">
        <f>H53+H54</f>
        <v>923</v>
      </c>
      <c r="I55" s="32">
        <v>894</v>
      </c>
      <c r="J55" s="32">
        <f t="shared" ref="J55:N55" si="38">SUM(J53:J54)</f>
        <v>901</v>
      </c>
      <c r="K55" s="32">
        <f t="shared" si="38"/>
        <v>911</v>
      </c>
      <c r="L55" s="32">
        <f t="shared" si="38"/>
        <v>919</v>
      </c>
      <c r="M55" s="32">
        <f t="shared" si="38"/>
        <v>913</v>
      </c>
      <c r="N55" s="32">
        <f t="shared" si="38"/>
        <v>932</v>
      </c>
      <c r="O55" s="252">
        <f>SUM(O53:O54)</f>
        <v>935</v>
      </c>
      <c r="P55" s="252">
        <f>SUM(P53:P54)</f>
        <v>925</v>
      </c>
    </row>
    <row r="56" spans="2:16" ht="17.399999999999999" customHeight="1">
      <c r="B56" s="172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3"/>
      <c r="N56" s="3"/>
      <c r="O56" s="3"/>
    </row>
    <row r="57" spans="2:16" ht="15" customHeight="1"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3"/>
      <c r="N57" s="3"/>
      <c r="O57" s="3"/>
    </row>
    <row r="58" spans="2:16">
      <c r="B58" s="2" t="s">
        <v>535</v>
      </c>
    </row>
  </sheetData>
  <mergeCells count="20">
    <mergeCell ref="B49:B55"/>
    <mergeCell ref="C49:D53"/>
    <mergeCell ref="C54:D54"/>
    <mergeCell ref="C55:D55"/>
    <mergeCell ref="B21:B48"/>
    <mergeCell ref="C21:C44"/>
    <mergeCell ref="D21:D24"/>
    <mergeCell ref="D25:D28"/>
    <mergeCell ref="D29:D32"/>
    <mergeCell ref="D33:D36"/>
    <mergeCell ref="D37:D40"/>
    <mergeCell ref="D41:D44"/>
    <mergeCell ref="C45:C48"/>
    <mergeCell ref="B3:E3"/>
    <mergeCell ref="B4:B20"/>
    <mergeCell ref="C4:C6"/>
    <mergeCell ref="C7:C20"/>
    <mergeCell ref="D7:D10"/>
    <mergeCell ref="D11:D15"/>
    <mergeCell ref="D16:D20"/>
  </mergeCells>
  <phoneticPr fontId="1"/>
  <pageMargins left="1.8897637795275593" right="0.70866141732283472" top="1.1417322834645669" bottom="0.74803149606299213" header="0.31496062992125984" footer="0.31496062992125984"/>
  <pageSetup paperSize="8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M42"/>
  <sheetViews>
    <sheetView showGridLines="0" topLeftCell="A29" zoomScale="23" zoomScaleNormal="30" zoomScaleSheetLayoutView="25" workbookViewId="0">
      <selection activeCell="C42" sqref="C42"/>
    </sheetView>
  </sheetViews>
  <sheetFormatPr defaultColWidth="55.59765625" defaultRowHeight="46.2"/>
  <cols>
    <col min="1" max="1" width="7.59765625" style="138" customWidth="1"/>
    <col min="2" max="2" width="26.59765625" style="155" customWidth="1"/>
    <col min="3" max="3" width="70.09765625" style="138" customWidth="1"/>
    <col min="4" max="4" width="117.09765625" style="138" customWidth="1"/>
    <col min="5" max="5" width="33.09765625" style="139" customWidth="1"/>
    <col min="6" max="6" width="44.09765625" style="138" customWidth="1"/>
    <col min="7" max="7" width="33.09765625" style="140" customWidth="1"/>
    <col min="8" max="8" width="56.59765625" style="139" customWidth="1"/>
    <col min="9" max="9" width="40.59765625" style="139" customWidth="1"/>
    <col min="10" max="10" width="39.09765625" style="139" customWidth="1"/>
    <col min="11" max="11" width="38.09765625" style="139" customWidth="1"/>
    <col min="12" max="12" width="50.3984375" style="139" customWidth="1"/>
    <col min="13" max="13" width="49.8984375" style="139" customWidth="1"/>
    <col min="14" max="14" width="4.59765625" style="138" customWidth="1"/>
    <col min="15" max="16384" width="55.59765625" style="138"/>
  </cols>
  <sheetData>
    <row r="1" spans="2:13" ht="80.099999999999994" customHeight="1">
      <c r="B1" s="137" t="s">
        <v>618</v>
      </c>
    </row>
    <row r="2" spans="2:13" ht="80.099999999999994" customHeight="1">
      <c r="B2" s="497" t="s">
        <v>455</v>
      </c>
      <c r="C2" s="472" t="s">
        <v>250</v>
      </c>
      <c r="D2" s="472" t="s">
        <v>249</v>
      </c>
      <c r="E2" s="498" t="s">
        <v>248</v>
      </c>
      <c r="F2" s="499"/>
      <c r="G2" s="499"/>
      <c r="H2" s="500"/>
      <c r="I2" s="475" t="s">
        <v>363</v>
      </c>
      <c r="J2" s="475" t="s">
        <v>364</v>
      </c>
      <c r="K2" s="475" t="s">
        <v>365</v>
      </c>
      <c r="L2" s="472" t="s">
        <v>247</v>
      </c>
      <c r="M2" s="472" t="s">
        <v>246</v>
      </c>
    </row>
    <row r="3" spans="2:13" ht="121.5" customHeight="1">
      <c r="B3" s="495"/>
      <c r="C3" s="495"/>
      <c r="D3" s="495"/>
      <c r="E3" s="141" t="s">
        <v>245</v>
      </c>
      <c r="F3" s="141" t="s">
        <v>244</v>
      </c>
      <c r="G3" s="142" t="s">
        <v>243</v>
      </c>
      <c r="H3" s="143" t="s">
        <v>367</v>
      </c>
      <c r="I3" s="501"/>
      <c r="J3" s="482"/>
      <c r="K3" s="482"/>
      <c r="L3" s="482"/>
      <c r="M3" s="482"/>
    </row>
    <row r="4" spans="2:13" ht="70.5" customHeight="1">
      <c r="B4" s="474"/>
      <c r="C4" s="474"/>
      <c r="D4" s="474"/>
      <c r="E4" s="144"/>
      <c r="F4" s="144" t="s">
        <v>456</v>
      </c>
      <c r="G4" s="145" t="s">
        <v>457</v>
      </c>
      <c r="H4" s="144" t="s">
        <v>456</v>
      </c>
      <c r="I4" s="144" t="s">
        <v>671</v>
      </c>
      <c r="J4" s="473"/>
      <c r="K4" s="473"/>
      <c r="L4" s="473"/>
      <c r="M4" s="473"/>
    </row>
    <row r="5" spans="2:13" ht="132.9" customHeight="1">
      <c r="B5" s="146">
        <v>1</v>
      </c>
      <c r="C5" s="147" t="s">
        <v>242</v>
      </c>
      <c r="D5" s="148" t="s">
        <v>324</v>
      </c>
      <c r="E5" s="149" t="s">
        <v>191</v>
      </c>
      <c r="F5" s="150">
        <v>80.099999999999994</v>
      </c>
      <c r="G5" s="151">
        <v>200</v>
      </c>
      <c r="H5" s="149" t="s">
        <v>241</v>
      </c>
      <c r="I5" s="149">
        <v>1.99</v>
      </c>
      <c r="J5" s="149" t="s">
        <v>240</v>
      </c>
      <c r="K5" s="149" t="s">
        <v>128</v>
      </c>
      <c r="L5" s="152" t="s">
        <v>458</v>
      </c>
      <c r="M5" s="149" t="s">
        <v>218</v>
      </c>
    </row>
    <row r="6" spans="2:13" ht="132.9" customHeight="1">
      <c r="B6" s="146">
        <v>2</v>
      </c>
      <c r="C6" s="147" t="s">
        <v>239</v>
      </c>
      <c r="D6" s="148" t="s">
        <v>325</v>
      </c>
      <c r="E6" s="149" t="s">
        <v>191</v>
      </c>
      <c r="F6" s="150">
        <v>29</v>
      </c>
      <c r="G6" s="151">
        <v>200</v>
      </c>
      <c r="H6" s="149" t="s">
        <v>238</v>
      </c>
      <c r="I6" s="149">
        <v>3.41</v>
      </c>
      <c r="J6" s="149" t="s">
        <v>237</v>
      </c>
      <c r="K6" s="149" t="s">
        <v>128</v>
      </c>
      <c r="L6" s="152" t="s">
        <v>458</v>
      </c>
      <c r="M6" s="149" t="s">
        <v>218</v>
      </c>
    </row>
    <row r="7" spans="2:13" ht="132.9" customHeight="1">
      <c r="B7" s="146">
        <v>3</v>
      </c>
      <c r="C7" s="147" t="s">
        <v>236</v>
      </c>
      <c r="D7" s="148" t="s">
        <v>326</v>
      </c>
      <c r="E7" s="149" t="s">
        <v>191</v>
      </c>
      <c r="F7" s="150">
        <v>50.5</v>
      </c>
      <c r="G7" s="151">
        <v>200</v>
      </c>
      <c r="H7" s="149" t="s">
        <v>235</v>
      </c>
      <c r="I7" s="149">
        <v>3.29</v>
      </c>
      <c r="J7" s="149" t="s">
        <v>234</v>
      </c>
      <c r="K7" s="149" t="s">
        <v>128</v>
      </c>
      <c r="L7" s="152" t="s">
        <v>458</v>
      </c>
      <c r="M7" s="149" t="s">
        <v>218</v>
      </c>
    </row>
    <row r="8" spans="2:13" ht="132.9" customHeight="1">
      <c r="B8" s="146">
        <v>4</v>
      </c>
      <c r="C8" s="147" t="s">
        <v>233</v>
      </c>
      <c r="D8" s="148" t="s">
        <v>327</v>
      </c>
      <c r="E8" s="149" t="s">
        <v>191</v>
      </c>
      <c r="F8" s="150">
        <v>85</v>
      </c>
      <c r="G8" s="151">
        <v>200</v>
      </c>
      <c r="H8" s="149" t="s">
        <v>232</v>
      </c>
      <c r="I8" s="149">
        <v>1.94</v>
      </c>
      <c r="J8" s="149" t="s">
        <v>231</v>
      </c>
      <c r="K8" s="149" t="s">
        <v>128</v>
      </c>
      <c r="L8" s="152" t="s">
        <v>458</v>
      </c>
      <c r="M8" s="149" t="s">
        <v>218</v>
      </c>
    </row>
    <row r="9" spans="2:13" ht="132.9" customHeight="1">
      <c r="B9" s="486">
        <v>5</v>
      </c>
      <c r="C9" s="488" t="s">
        <v>230</v>
      </c>
      <c r="D9" s="483" t="s">
        <v>328</v>
      </c>
      <c r="E9" s="472" t="s">
        <v>188</v>
      </c>
      <c r="F9" s="502">
        <v>130.5</v>
      </c>
      <c r="G9" s="151">
        <v>150</v>
      </c>
      <c r="H9" s="472" t="s">
        <v>229</v>
      </c>
      <c r="I9" s="472">
        <v>4.6100000000000003</v>
      </c>
      <c r="J9" s="472" t="s">
        <v>228</v>
      </c>
      <c r="K9" s="472" t="s">
        <v>128</v>
      </c>
      <c r="L9" s="475" t="s">
        <v>458</v>
      </c>
      <c r="M9" s="476" t="s">
        <v>218</v>
      </c>
    </row>
    <row r="10" spans="2:13" ht="132.9" customHeight="1">
      <c r="B10" s="487"/>
      <c r="C10" s="485"/>
      <c r="D10" s="489"/>
      <c r="E10" s="473"/>
      <c r="F10" s="503"/>
      <c r="G10" s="151">
        <v>250</v>
      </c>
      <c r="H10" s="473"/>
      <c r="I10" s="473"/>
      <c r="J10" s="473"/>
      <c r="K10" s="474"/>
      <c r="L10" s="473"/>
      <c r="M10" s="477"/>
    </row>
    <row r="11" spans="2:13" ht="132.9" customHeight="1">
      <c r="B11" s="146">
        <v>6</v>
      </c>
      <c r="C11" s="147" t="s">
        <v>227</v>
      </c>
      <c r="D11" s="148" t="s">
        <v>329</v>
      </c>
      <c r="E11" s="149" t="s">
        <v>191</v>
      </c>
      <c r="F11" s="150">
        <v>59.9</v>
      </c>
      <c r="G11" s="151">
        <v>150</v>
      </c>
      <c r="H11" s="149" t="s">
        <v>226</v>
      </c>
      <c r="I11" s="149">
        <v>3.25</v>
      </c>
      <c r="J11" s="149" t="s">
        <v>219</v>
      </c>
      <c r="K11" s="149" t="s">
        <v>128</v>
      </c>
      <c r="L11" s="149" t="s">
        <v>196</v>
      </c>
      <c r="M11" s="149" t="s">
        <v>218</v>
      </c>
    </row>
    <row r="12" spans="2:13" ht="132.9" customHeight="1">
      <c r="B12" s="146">
        <v>7</v>
      </c>
      <c r="C12" s="147" t="s">
        <v>225</v>
      </c>
      <c r="D12" s="148" t="s">
        <v>330</v>
      </c>
      <c r="E12" s="149" t="s">
        <v>191</v>
      </c>
      <c r="F12" s="150">
        <v>34.5</v>
      </c>
      <c r="G12" s="151">
        <v>200</v>
      </c>
      <c r="H12" s="149" t="s">
        <v>224</v>
      </c>
      <c r="I12" s="149">
        <v>13.56</v>
      </c>
      <c r="J12" s="149" t="s">
        <v>219</v>
      </c>
      <c r="K12" s="149" t="s">
        <v>128</v>
      </c>
      <c r="L12" s="149" t="s">
        <v>196</v>
      </c>
      <c r="M12" s="149" t="s">
        <v>218</v>
      </c>
    </row>
    <row r="13" spans="2:13" ht="132.9" customHeight="1">
      <c r="B13" s="146">
        <v>8</v>
      </c>
      <c r="C13" s="147" t="s">
        <v>223</v>
      </c>
      <c r="D13" s="148" t="s">
        <v>331</v>
      </c>
      <c r="E13" s="149" t="s">
        <v>191</v>
      </c>
      <c r="F13" s="150">
        <v>36.799999999999997</v>
      </c>
      <c r="G13" s="151">
        <v>150</v>
      </c>
      <c r="H13" s="149" t="s">
        <v>222</v>
      </c>
      <c r="I13" s="149">
        <v>10.47</v>
      </c>
      <c r="J13" s="149" t="s">
        <v>219</v>
      </c>
      <c r="K13" s="149" t="s">
        <v>128</v>
      </c>
      <c r="L13" s="149" t="s">
        <v>196</v>
      </c>
      <c r="M13" s="149" t="s">
        <v>218</v>
      </c>
    </row>
    <row r="14" spans="2:13" ht="132.9" customHeight="1">
      <c r="B14" s="146">
        <v>9</v>
      </c>
      <c r="C14" s="147" t="s">
        <v>221</v>
      </c>
      <c r="D14" s="148" t="s">
        <v>346</v>
      </c>
      <c r="E14" s="149" t="s">
        <v>191</v>
      </c>
      <c r="F14" s="150">
        <v>25.3</v>
      </c>
      <c r="G14" s="151">
        <v>150</v>
      </c>
      <c r="H14" s="149" t="s">
        <v>220</v>
      </c>
      <c r="I14" s="149">
        <v>19.55</v>
      </c>
      <c r="J14" s="149" t="s">
        <v>219</v>
      </c>
      <c r="K14" s="149" t="s">
        <v>128</v>
      </c>
      <c r="L14" s="149" t="s">
        <v>196</v>
      </c>
      <c r="M14" s="149" t="s">
        <v>218</v>
      </c>
    </row>
    <row r="15" spans="2:13" ht="132.9" customHeight="1">
      <c r="B15" s="146">
        <v>29</v>
      </c>
      <c r="C15" s="147" t="s">
        <v>217</v>
      </c>
      <c r="D15" s="148" t="s">
        <v>347</v>
      </c>
      <c r="E15" s="149" t="s">
        <v>191</v>
      </c>
      <c r="F15" s="150">
        <v>300</v>
      </c>
      <c r="G15" s="151">
        <v>200</v>
      </c>
      <c r="H15" s="149" t="s">
        <v>216</v>
      </c>
      <c r="I15" s="149">
        <v>58.3</v>
      </c>
      <c r="J15" s="149" t="s">
        <v>215</v>
      </c>
      <c r="K15" s="149" t="s">
        <v>128</v>
      </c>
      <c r="L15" s="149" t="s">
        <v>196</v>
      </c>
      <c r="M15" s="149" t="s">
        <v>211</v>
      </c>
    </row>
    <row r="16" spans="2:13" ht="132.9" customHeight="1">
      <c r="B16" s="146">
        <v>30</v>
      </c>
      <c r="C16" s="147" t="s">
        <v>214</v>
      </c>
      <c r="D16" s="148" t="s">
        <v>332</v>
      </c>
      <c r="E16" s="149" t="s">
        <v>191</v>
      </c>
      <c r="F16" s="150">
        <v>301</v>
      </c>
      <c r="G16" s="151">
        <v>200</v>
      </c>
      <c r="H16" s="149" t="s">
        <v>213</v>
      </c>
      <c r="I16" s="149">
        <v>57.4</v>
      </c>
      <c r="J16" s="149" t="s">
        <v>212</v>
      </c>
      <c r="K16" s="149" t="s">
        <v>128</v>
      </c>
      <c r="L16" s="149" t="s">
        <v>196</v>
      </c>
      <c r="M16" s="149" t="s">
        <v>211</v>
      </c>
    </row>
    <row r="17" spans="2:13" ht="132.9" customHeight="1">
      <c r="B17" s="146">
        <v>10</v>
      </c>
      <c r="C17" s="147" t="s">
        <v>210</v>
      </c>
      <c r="D17" s="147" t="s">
        <v>209</v>
      </c>
      <c r="E17" s="149" t="s">
        <v>191</v>
      </c>
      <c r="F17" s="150">
        <v>66</v>
      </c>
      <c r="G17" s="151">
        <v>200</v>
      </c>
      <c r="H17" s="149" t="s">
        <v>459</v>
      </c>
      <c r="I17" s="149">
        <v>1.47</v>
      </c>
      <c r="J17" s="149" t="s">
        <v>460</v>
      </c>
      <c r="K17" s="149" t="s">
        <v>129</v>
      </c>
      <c r="L17" s="152" t="s">
        <v>458</v>
      </c>
      <c r="M17" s="265" t="s">
        <v>211</v>
      </c>
    </row>
    <row r="18" spans="2:13" ht="132.9" customHeight="1">
      <c r="B18" s="146">
        <v>11</v>
      </c>
      <c r="C18" s="147" t="s">
        <v>208</v>
      </c>
      <c r="D18" s="147" t="s">
        <v>207</v>
      </c>
      <c r="E18" s="149" t="s">
        <v>191</v>
      </c>
      <c r="F18" s="150">
        <v>57</v>
      </c>
      <c r="G18" s="151">
        <v>200</v>
      </c>
      <c r="H18" s="149" t="s">
        <v>461</v>
      </c>
      <c r="I18" s="149">
        <v>2.83</v>
      </c>
      <c r="J18" s="149" t="s">
        <v>462</v>
      </c>
      <c r="K18" s="149" t="s">
        <v>129</v>
      </c>
      <c r="L18" s="152" t="s">
        <v>458</v>
      </c>
      <c r="M18" s="265" t="s">
        <v>211</v>
      </c>
    </row>
    <row r="19" spans="2:13" ht="132.9" customHeight="1">
      <c r="B19" s="486">
        <v>12</v>
      </c>
      <c r="C19" s="483" t="s">
        <v>368</v>
      </c>
      <c r="D19" s="488" t="s">
        <v>677</v>
      </c>
      <c r="E19" s="149" t="s">
        <v>191</v>
      </c>
      <c r="F19" s="150">
        <v>16</v>
      </c>
      <c r="G19" s="151">
        <v>200</v>
      </c>
      <c r="H19" s="149" t="s">
        <v>463</v>
      </c>
      <c r="I19" s="149">
        <v>10.89</v>
      </c>
      <c r="J19" s="472" t="s">
        <v>464</v>
      </c>
      <c r="K19" s="472" t="s">
        <v>129</v>
      </c>
      <c r="L19" s="475" t="s">
        <v>458</v>
      </c>
      <c r="M19" s="472" t="s">
        <v>211</v>
      </c>
    </row>
    <row r="20" spans="2:13" ht="132.9" customHeight="1">
      <c r="B20" s="487"/>
      <c r="C20" s="485"/>
      <c r="D20" s="489"/>
      <c r="E20" s="149" t="s">
        <v>188</v>
      </c>
      <c r="F20" s="150">
        <v>88</v>
      </c>
      <c r="G20" s="149">
        <v>250</v>
      </c>
      <c r="H20" s="149" t="s">
        <v>465</v>
      </c>
      <c r="I20" s="149">
        <v>10.86</v>
      </c>
      <c r="J20" s="478"/>
      <c r="K20" s="474"/>
      <c r="L20" s="474"/>
      <c r="M20" s="473"/>
    </row>
    <row r="21" spans="2:13" ht="132.9" customHeight="1">
      <c r="B21" s="146">
        <v>13</v>
      </c>
      <c r="C21" s="147" t="s">
        <v>206</v>
      </c>
      <c r="D21" s="148" t="s">
        <v>333</v>
      </c>
      <c r="E21" s="149" t="s">
        <v>191</v>
      </c>
      <c r="F21" s="150">
        <v>32</v>
      </c>
      <c r="G21" s="149">
        <v>200</v>
      </c>
      <c r="H21" s="149" t="s">
        <v>466</v>
      </c>
      <c r="I21" s="149">
        <v>2.11</v>
      </c>
      <c r="J21" s="149" t="s">
        <v>467</v>
      </c>
      <c r="K21" s="149" t="s">
        <v>129</v>
      </c>
      <c r="L21" s="152" t="s">
        <v>458</v>
      </c>
      <c r="M21" s="265" t="s">
        <v>211</v>
      </c>
    </row>
    <row r="22" spans="2:13" ht="132.9" customHeight="1">
      <c r="B22" s="486">
        <v>14</v>
      </c>
      <c r="C22" s="488" t="s">
        <v>205</v>
      </c>
      <c r="D22" s="483" t="s">
        <v>334</v>
      </c>
      <c r="E22" s="149" t="s">
        <v>191</v>
      </c>
      <c r="F22" s="150">
        <v>40</v>
      </c>
      <c r="G22" s="149">
        <v>200</v>
      </c>
      <c r="H22" s="149" t="s">
        <v>468</v>
      </c>
      <c r="I22" s="149">
        <v>4.25</v>
      </c>
      <c r="J22" s="472" t="s">
        <v>469</v>
      </c>
      <c r="K22" s="472" t="s">
        <v>129</v>
      </c>
      <c r="L22" s="475" t="s">
        <v>458</v>
      </c>
      <c r="M22" s="472" t="s">
        <v>211</v>
      </c>
    </row>
    <row r="23" spans="2:13" ht="132.9" customHeight="1">
      <c r="B23" s="487"/>
      <c r="C23" s="485"/>
      <c r="D23" s="489"/>
      <c r="E23" s="149" t="s">
        <v>191</v>
      </c>
      <c r="F23" s="150">
        <v>80</v>
      </c>
      <c r="G23" s="149">
        <v>100</v>
      </c>
      <c r="H23" s="152" t="s">
        <v>470</v>
      </c>
      <c r="I23" s="149">
        <v>4.26</v>
      </c>
      <c r="J23" s="478"/>
      <c r="K23" s="474"/>
      <c r="L23" s="473"/>
      <c r="M23" s="473"/>
    </row>
    <row r="24" spans="2:13" ht="132.9" customHeight="1">
      <c r="B24" s="146">
        <v>15</v>
      </c>
      <c r="C24" s="147" t="s">
        <v>204</v>
      </c>
      <c r="D24" s="153" t="s">
        <v>203</v>
      </c>
      <c r="E24" s="149" t="s">
        <v>188</v>
      </c>
      <c r="F24" s="150">
        <v>150</v>
      </c>
      <c r="G24" s="149">
        <v>175</v>
      </c>
      <c r="H24" s="149" t="s">
        <v>471</v>
      </c>
      <c r="I24" s="149">
        <v>18.329999999999998</v>
      </c>
      <c r="J24" s="149" t="s">
        <v>472</v>
      </c>
      <c r="K24" s="149" t="s">
        <v>129</v>
      </c>
      <c r="L24" s="152" t="s">
        <v>458</v>
      </c>
      <c r="M24" s="265" t="s">
        <v>211</v>
      </c>
    </row>
    <row r="25" spans="2:13" ht="132.9" customHeight="1">
      <c r="B25" s="146">
        <v>16</v>
      </c>
      <c r="C25" s="147" t="s">
        <v>676</v>
      </c>
      <c r="D25" s="154" t="s">
        <v>678</v>
      </c>
      <c r="E25" s="149" t="s">
        <v>191</v>
      </c>
      <c r="F25" s="150">
        <v>120</v>
      </c>
      <c r="G25" s="479" t="s">
        <v>497</v>
      </c>
      <c r="H25" s="480"/>
      <c r="I25" s="480"/>
      <c r="J25" s="481"/>
      <c r="K25" s="149" t="s">
        <v>129</v>
      </c>
      <c r="L25" s="152" t="s">
        <v>458</v>
      </c>
      <c r="M25" s="152" t="s">
        <v>498</v>
      </c>
    </row>
    <row r="26" spans="2:13" ht="132.9" customHeight="1">
      <c r="B26" s="486">
        <v>17</v>
      </c>
      <c r="C26" s="483" t="s">
        <v>348</v>
      </c>
      <c r="D26" s="483" t="s">
        <v>335</v>
      </c>
      <c r="E26" s="149" t="s">
        <v>191</v>
      </c>
      <c r="F26" s="150">
        <v>25</v>
      </c>
      <c r="G26" s="149">
        <v>200</v>
      </c>
      <c r="H26" s="149" t="s">
        <v>473</v>
      </c>
      <c r="I26" s="149">
        <v>7.97</v>
      </c>
      <c r="J26" s="472" t="s">
        <v>474</v>
      </c>
      <c r="K26" s="472" t="s">
        <v>129</v>
      </c>
      <c r="L26" s="475" t="s">
        <v>458</v>
      </c>
      <c r="M26" s="472" t="s">
        <v>211</v>
      </c>
    </row>
    <row r="27" spans="2:13" ht="132.9" customHeight="1">
      <c r="B27" s="493"/>
      <c r="C27" s="484"/>
      <c r="D27" s="494"/>
      <c r="E27" s="149" t="s">
        <v>191</v>
      </c>
      <c r="F27" s="150">
        <v>60</v>
      </c>
      <c r="G27" s="149">
        <v>200</v>
      </c>
      <c r="H27" s="149" t="s">
        <v>475</v>
      </c>
      <c r="I27" s="149">
        <v>7.99</v>
      </c>
      <c r="J27" s="496"/>
      <c r="K27" s="495"/>
      <c r="L27" s="495"/>
      <c r="M27" s="482"/>
    </row>
    <row r="28" spans="2:13" ht="132.9" customHeight="1">
      <c r="B28" s="487"/>
      <c r="C28" s="485"/>
      <c r="D28" s="489"/>
      <c r="E28" s="149" t="s">
        <v>188</v>
      </c>
      <c r="F28" s="150">
        <v>117</v>
      </c>
      <c r="G28" s="149">
        <v>300</v>
      </c>
      <c r="H28" s="149" t="s">
        <v>476</v>
      </c>
      <c r="I28" s="157">
        <v>7.9</v>
      </c>
      <c r="J28" s="478"/>
      <c r="K28" s="474"/>
      <c r="L28" s="474"/>
      <c r="M28" s="473"/>
    </row>
    <row r="29" spans="2:13" ht="132.9" customHeight="1">
      <c r="B29" s="146">
        <v>18</v>
      </c>
      <c r="C29" s="483" t="s">
        <v>323</v>
      </c>
      <c r="D29" s="148" t="s">
        <v>336</v>
      </c>
      <c r="E29" s="149" t="s">
        <v>191</v>
      </c>
      <c r="F29" s="150">
        <v>10</v>
      </c>
      <c r="G29" s="149">
        <v>150</v>
      </c>
      <c r="H29" s="149" t="s">
        <v>477</v>
      </c>
      <c r="I29" s="149">
        <v>13.48</v>
      </c>
      <c r="J29" s="149" t="s">
        <v>478</v>
      </c>
      <c r="K29" s="149" t="s">
        <v>129</v>
      </c>
      <c r="L29" s="149" t="s">
        <v>196</v>
      </c>
      <c r="M29" s="265" t="s">
        <v>211</v>
      </c>
    </row>
    <row r="30" spans="2:13" ht="132.9" customHeight="1">
      <c r="B30" s="146">
        <v>19</v>
      </c>
      <c r="C30" s="484"/>
      <c r="D30" s="148" t="s">
        <v>337</v>
      </c>
      <c r="E30" s="149" t="s">
        <v>191</v>
      </c>
      <c r="F30" s="150">
        <v>15</v>
      </c>
      <c r="G30" s="479" t="s">
        <v>479</v>
      </c>
      <c r="H30" s="480"/>
      <c r="I30" s="480"/>
      <c r="J30" s="481"/>
      <c r="K30" s="149" t="s">
        <v>129</v>
      </c>
      <c r="L30" s="149" t="s">
        <v>196</v>
      </c>
      <c r="M30" s="152" t="s">
        <v>480</v>
      </c>
    </row>
    <row r="31" spans="2:13" ht="132.9" customHeight="1">
      <c r="B31" s="146">
        <v>20</v>
      </c>
      <c r="C31" s="485"/>
      <c r="D31" s="148" t="s">
        <v>338</v>
      </c>
      <c r="E31" s="149" t="s">
        <v>191</v>
      </c>
      <c r="F31" s="150">
        <v>15</v>
      </c>
      <c r="G31" s="158">
        <v>150</v>
      </c>
      <c r="H31" s="149" t="s">
        <v>481</v>
      </c>
      <c r="I31" s="159">
        <v>11.25</v>
      </c>
      <c r="J31" s="159" t="s">
        <v>478</v>
      </c>
      <c r="K31" s="149" t="s">
        <v>129</v>
      </c>
      <c r="L31" s="149" t="s">
        <v>196</v>
      </c>
      <c r="M31" s="265" t="s">
        <v>211</v>
      </c>
    </row>
    <row r="32" spans="2:13" ht="132.9" customHeight="1">
      <c r="B32" s="146">
        <v>21</v>
      </c>
      <c r="C32" s="148" t="s">
        <v>369</v>
      </c>
      <c r="D32" s="148" t="s">
        <v>339</v>
      </c>
      <c r="E32" s="149" t="s">
        <v>191</v>
      </c>
      <c r="F32" s="150">
        <v>37</v>
      </c>
      <c r="G32" s="490" t="s">
        <v>482</v>
      </c>
      <c r="H32" s="491"/>
      <c r="I32" s="491"/>
      <c r="J32" s="492"/>
      <c r="K32" s="149" t="s">
        <v>129</v>
      </c>
      <c r="L32" s="149" t="s">
        <v>196</v>
      </c>
      <c r="M32" s="152" t="s">
        <v>496</v>
      </c>
    </row>
    <row r="33" spans="2:13" ht="132.9" customHeight="1">
      <c r="B33" s="146">
        <v>22</v>
      </c>
      <c r="C33" s="148" t="s">
        <v>349</v>
      </c>
      <c r="D33" s="148" t="s">
        <v>340</v>
      </c>
      <c r="E33" s="149" t="s">
        <v>191</v>
      </c>
      <c r="F33" s="150">
        <v>11</v>
      </c>
      <c r="G33" s="479" t="s">
        <v>483</v>
      </c>
      <c r="H33" s="480"/>
      <c r="I33" s="480"/>
      <c r="J33" s="481"/>
      <c r="K33" s="149" t="s">
        <v>129</v>
      </c>
      <c r="L33" s="149" t="s">
        <v>196</v>
      </c>
      <c r="M33" s="152" t="s">
        <v>484</v>
      </c>
    </row>
    <row r="34" spans="2:13" ht="132.9" customHeight="1">
      <c r="B34" s="146">
        <v>23</v>
      </c>
      <c r="C34" s="148" t="s">
        <v>370</v>
      </c>
      <c r="D34" s="148" t="s">
        <v>341</v>
      </c>
      <c r="E34" s="149" t="s">
        <v>191</v>
      </c>
      <c r="F34" s="150">
        <v>17</v>
      </c>
      <c r="G34" s="151">
        <v>50</v>
      </c>
      <c r="H34" s="149" t="s">
        <v>485</v>
      </c>
      <c r="I34" s="149">
        <v>4.99</v>
      </c>
      <c r="J34" s="149" t="s">
        <v>486</v>
      </c>
      <c r="K34" s="149" t="s">
        <v>129</v>
      </c>
      <c r="L34" s="149" t="s">
        <v>196</v>
      </c>
      <c r="M34" s="265" t="s">
        <v>211</v>
      </c>
    </row>
    <row r="35" spans="2:13" ht="132.9" customHeight="1">
      <c r="B35" s="146">
        <v>24</v>
      </c>
      <c r="C35" s="147" t="s">
        <v>202</v>
      </c>
      <c r="D35" s="148" t="s">
        <v>342</v>
      </c>
      <c r="E35" s="149" t="s">
        <v>188</v>
      </c>
      <c r="F35" s="150">
        <v>80</v>
      </c>
      <c r="G35" s="479" t="s">
        <v>487</v>
      </c>
      <c r="H35" s="480"/>
      <c r="I35" s="480"/>
      <c r="J35" s="481"/>
      <c r="K35" s="149" t="s">
        <v>56</v>
      </c>
      <c r="L35" s="152" t="s">
        <v>458</v>
      </c>
      <c r="M35" s="152" t="s">
        <v>404</v>
      </c>
    </row>
    <row r="36" spans="2:13" ht="132.9" customHeight="1">
      <c r="B36" s="146">
        <v>25</v>
      </c>
      <c r="C36" s="147" t="s">
        <v>201</v>
      </c>
      <c r="D36" s="148" t="s">
        <v>343</v>
      </c>
      <c r="E36" s="149" t="s">
        <v>188</v>
      </c>
      <c r="F36" s="150">
        <v>98.6</v>
      </c>
      <c r="G36" s="151">
        <v>200</v>
      </c>
      <c r="H36" s="150" t="s">
        <v>488</v>
      </c>
      <c r="I36" s="149">
        <v>4.74</v>
      </c>
      <c r="J36" s="149" t="s">
        <v>200</v>
      </c>
      <c r="K36" s="149" t="s">
        <v>59</v>
      </c>
      <c r="L36" s="152" t="s">
        <v>489</v>
      </c>
      <c r="M36" s="149" t="s">
        <v>490</v>
      </c>
    </row>
    <row r="37" spans="2:13" ht="132.9" customHeight="1">
      <c r="B37" s="146">
        <v>26</v>
      </c>
      <c r="C37" s="147" t="s">
        <v>199</v>
      </c>
      <c r="D37" s="147" t="s">
        <v>198</v>
      </c>
      <c r="E37" s="149" t="s">
        <v>191</v>
      </c>
      <c r="F37" s="150">
        <v>192.5</v>
      </c>
      <c r="G37" s="151">
        <v>50.8</v>
      </c>
      <c r="H37" s="150" t="s">
        <v>491</v>
      </c>
      <c r="I37" s="149">
        <v>9.3000000000000007</v>
      </c>
      <c r="J37" s="149" t="s">
        <v>197</v>
      </c>
      <c r="K37" s="149" t="s">
        <v>59</v>
      </c>
      <c r="L37" s="149" t="s">
        <v>196</v>
      </c>
      <c r="M37" s="149" t="s">
        <v>490</v>
      </c>
    </row>
    <row r="38" spans="2:13" ht="132.9" customHeight="1">
      <c r="B38" s="146">
        <v>27</v>
      </c>
      <c r="C38" s="147" t="s">
        <v>195</v>
      </c>
      <c r="D38" s="147" t="s">
        <v>194</v>
      </c>
      <c r="E38" s="149" t="s">
        <v>188</v>
      </c>
      <c r="F38" s="150">
        <v>135.19999999999999</v>
      </c>
      <c r="G38" s="151">
        <v>200</v>
      </c>
      <c r="H38" s="150" t="s">
        <v>492</v>
      </c>
      <c r="I38" s="149">
        <v>8.4700000000000006</v>
      </c>
      <c r="J38" s="149" t="s">
        <v>193</v>
      </c>
      <c r="K38" s="149" t="s">
        <v>59</v>
      </c>
      <c r="L38" s="152" t="s">
        <v>489</v>
      </c>
      <c r="M38" s="149" t="s">
        <v>490</v>
      </c>
    </row>
    <row r="39" spans="2:13" ht="132.9" customHeight="1">
      <c r="B39" s="486">
        <v>28</v>
      </c>
      <c r="C39" s="488" t="s">
        <v>192</v>
      </c>
      <c r="D39" s="483" t="s">
        <v>344</v>
      </c>
      <c r="E39" s="149" t="s">
        <v>191</v>
      </c>
      <c r="F39" s="150" t="s">
        <v>310</v>
      </c>
      <c r="G39" s="151">
        <v>50</v>
      </c>
      <c r="H39" s="150" t="s">
        <v>493</v>
      </c>
      <c r="I39" s="149">
        <v>10.84</v>
      </c>
      <c r="J39" s="472" t="s">
        <v>190</v>
      </c>
      <c r="K39" s="472" t="s">
        <v>59</v>
      </c>
      <c r="L39" s="475" t="s">
        <v>489</v>
      </c>
      <c r="M39" s="476" t="s">
        <v>490</v>
      </c>
    </row>
    <row r="40" spans="2:13" ht="132.9" customHeight="1">
      <c r="B40" s="487"/>
      <c r="C40" s="485"/>
      <c r="D40" s="489"/>
      <c r="E40" s="149" t="s">
        <v>188</v>
      </c>
      <c r="F40" s="150">
        <v>120</v>
      </c>
      <c r="G40" s="151">
        <v>250</v>
      </c>
      <c r="H40" s="150" t="s">
        <v>538</v>
      </c>
      <c r="I40" s="149">
        <v>11.34</v>
      </c>
      <c r="J40" s="474"/>
      <c r="K40" s="474"/>
      <c r="L40" s="473"/>
      <c r="M40" s="477"/>
    </row>
    <row r="41" spans="2:13" ht="132.9" customHeight="1">
      <c r="B41" s="146" t="s">
        <v>366</v>
      </c>
      <c r="C41" s="147" t="s">
        <v>189</v>
      </c>
      <c r="D41" s="148" t="s">
        <v>345</v>
      </c>
      <c r="E41" s="149" t="s">
        <v>188</v>
      </c>
      <c r="F41" s="150">
        <v>147</v>
      </c>
      <c r="G41" s="151">
        <v>250</v>
      </c>
      <c r="H41" s="150" t="s">
        <v>494</v>
      </c>
      <c r="I41" s="149" t="s">
        <v>187</v>
      </c>
      <c r="J41" s="149" t="s">
        <v>186</v>
      </c>
      <c r="K41" s="149" t="s">
        <v>55</v>
      </c>
      <c r="L41" s="152" t="s">
        <v>458</v>
      </c>
      <c r="M41" s="152" t="s">
        <v>495</v>
      </c>
    </row>
    <row r="42" spans="2:13" ht="13.5" customHeight="1">
      <c r="M42" s="156"/>
    </row>
  </sheetData>
  <mergeCells count="54">
    <mergeCell ref="M9:M10"/>
    <mergeCell ref="B2:B4"/>
    <mergeCell ref="C2:C4"/>
    <mergeCell ref="D2:D4"/>
    <mergeCell ref="E2:H2"/>
    <mergeCell ref="J2:J4"/>
    <mergeCell ref="I2:I3"/>
    <mergeCell ref="B9:B10"/>
    <mergeCell ref="C9:C10"/>
    <mergeCell ref="D9:D10"/>
    <mergeCell ref="E9:E10"/>
    <mergeCell ref="F9:F10"/>
    <mergeCell ref="L2:L4"/>
    <mergeCell ref="M2:M4"/>
    <mergeCell ref="H9:H10"/>
    <mergeCell ref="K2:K4"/>
    <mergeCell ref="B19:B20"/>
    <mergeCell ref="C19:C20"/>
    <mergeCell ref="D19:D20"/>
    <mergeCell ref="K19:K20"/>
    <mergeCell ref="L19:L20"/>
    <mergeCell ref="B26:B28"/>
    <mergeCell ref="C26:C28"/>
    <mergeCell ref="D26:D28"/>
    <mergeCell ref="K26:K28"/>
    <mergeCell ref="L26:L28"/>
    <mergeCell ref="J26:J28"/>
    <mergeCell ref="B22:B23"/>
    <mergeCell ref="C22:C23"/>
    <mergeCell ref="D22:D23"/>
    <mergeCell ref="K22:K23"/>
    <mergeCell ref="L22:L23"/>
    <mergeCell ref="J22:J23"/>
    <mergeCell ref="C29:C31"/>
    <mergeCell ref="B39:B40"/>
    <mergeCell ref="C39:C40"/>
    <mergeCell ref="D39:D40"/>
    <mergeCell ref="J39:J40"/>
    <mergeCell ref="G30:J30"/>
    <mergeCell ref="G33:J33"/>
    <mergeCell ref="G35:J35"/>
    <mergeCell ref="G32:J32"/>
    <mergeCell ref="M39:M40"/>
    <mergeCell ref="K39:K40"/>
    <mergeCell ref="J19:J20"/>
    <mergeCell ref="G25:J25"/>
    <mergeCell ref="M19:M20"/>
    <mergeCell ref="M22:M23"/>
    <mergeCell ref="M26:M28"/>
    <mergeCell ref="I9:I10"/>
    <mergeCell ref="J9:J10"/>
    <mergeCell ref="K9:K10"/>
    <mergeCell ref="L9:L10"/>
    <mergeCell ref="L39:L40"/>
  </mergeCells>
  <phoneticPr fontId="1"/>
  <pageMargins left="1.299212598425197" right="0.51181102362204722" top="1.5354330708661419" bottom="0.55118110236220474" header="0.31496062992125984" footer="0.31496062992125984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表1　令和６年沈下面積等（市町別）</vt:lpstr>
      <vt:lpstr>表2　令和６年沈下水準点数等（市町別）</vt:lpstr>
      <vt:lpstr>表3　市町別最大沈下量（年間・累計）</vt:lpstr>
      <vt:lpstr>表4　沈下状況の経年変化（全域）</vt:lpstr>
      <vt:lpstr>表5　令和６年地下水採取量調査結果の概要</vt:lpstr>
      <vt:lpstr>表6　令和６年地下水採取量の用途別経月変化</vt:lpstr>
      <vt:lpstr>表7　地下水採取量の経年変化</vt:lpstr>
      <vt:lpstr>表8　井戸数の用途別経年変化</vt:lpstr>
      <vt:lpstr>表9　地下水位等の観測所の諸元</vt:lpstr>
      <vt:lpstr>表10-1　令和６年地下水位の経月変化（川崎市）</vt:lpstr>
      <vt:lpstr>表10-2 令和６年地下水位の経月変化（横浜市1)</vt:lpstr>
      <vt:lpstr>表10-3 令和６年地下水位の経月変化（横浜市2)</vt:lpstr>
      <vt:lpstr>表10-4　令和６年地下水位の経月変化（平塚市）</vt:lpstr>
      <vt:lpstr>表11-1　地下水位の経年変化（川崎市）</vt:lpstr>
      <vt:lpstr>表11-2-1　地下水位の経年変化（横浜市1）</vt:lpstr>
      <vt:lpstr>表11-2-2　地下水位の経年変化（横浜市2）</vt:lpstr>
      <vt:lpstr>表11-3　地下水位の経年変化（平塚市、海老名市、寒川町）</vt:lpstr>
      <vt:lpstr>表12　測量地域の降水量（令和６年）</vt:lpstr>
      <vt:lpstr>'表10-1　令和６年地下水位の経月変化（川崎市）'!Print_Area</vt:lpstr>
      <vt:lpstr>'表10-2 令和６年地下水位の経月変化（横浜市1)'!Print_Area</vt:lpstr>
      <vt:lpstr>'表10-3 令和６年地下水位の経月変化（横浜市2)'!Print_Area</vt:lpstr>
      <vt:lpstr>'表10-4　令和６年地下水位の経月変化（平塚市）'!Print_Area</vt:lpstr>
      <vt:lpstr>'表11-1　地下水位の経年変化（川崎市）'!Print_Area</vt:lpstr>
      <vt:lpstr>'表11-2-1　地下水位の経年変化（横浜市1）'!Print_Area</vt:lpstr>
      <vt:lpstr>'表11-2-2　地下水位の経年変化（横浜市2）'!Print_Area</vt:lpstr>
      <vt:lpstr>'表11-3　地下水位の経年変化（平塚市、海老名市、寒川町）'!Print_Area</vt:lpstr>
      <vt:lpstr>'表12　測量地域の降水量（令和６年）'!Print_Area</vt:lpstr>
      <vt:lpstr>'表2　令和６年沈下水準点数等（市町別）'!Print_Area</vt:lpstr>
      <vt:lpstr>'表3　市町別最大沈下量（年間・累計）'!Print_Area</vt:lpstr>
      <vt:lpstr>'表4　沈下状況の経年変化（全域）'!Print_Area</vt:lpstr>
      <vt:lpstr>'表5　令和６年地下水採取量調査結果の概要'!Print_Area</vt:lpstr>
      <vt:lpstr>'表6　令和６年地下水採取量の用途別経月変化'!Print_Area</vt:lpstr>
      <vt:lpstr>'表7　地下水採取量の経年変化'!Print_Area</vt:lpstr>
      <vt:lpstr>'表8　井戸数の用途別経年変化'!Print_Area</vt:lpstr>
      <vt:lpstr>'表9　地下水位等の観測所の諸元'!Print_Area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2025-06-25T07:39:03Z</cp:lastPrinted>
  <dcterms:created xsi:type="dcterms:W3CDTF">2014-02-06T04:16:52Z</dcterms:created>
  <dcterms:modified xsi:type="dcterms:W3CDTF">2025-09-09T05:22:52Z</dcterms:modified>
</cp:coreProperties>
</file>