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kfs01\s0523\04_水環境グループ（庁外可）\12_地盤沈下防止対策\03_地盤沈下調査報告書\01_地盤沈下調査報告書\04_修正\"/>
    </mc:Choice>
  </mc:AlternateContent>
  <xr:revisionPtr revIDLastSave="0" documentId="13_ncr:1_{E1C9E1C1-2386-472E-8326-9DB0C0ED39E3}" xr6:coauthVersionLast="47" xr6:coauthVersionMax="47" xr10:uidLastSave="{00000000-0000-0000-0000-000000000000}"/>
  <bookViews>
    <workbookView xWindow="28680" yWindow="-120" windowWidth="29040" windowHeight="15720" tabRatio="882" xr2:uid="{00000000-000D-0000-FFFF-FFFF00000000}"/>
  </bookViews>
  <sheets>
    <sheet name="表1　令和７年沈下面積等（市町別）" sheetId="57" r:id="rId1"/>
    <sheet name="表2　令和７年沈下水準点数等（市町別）" sheetId="62" r:id="rId2"/>
    <sheet name="表3　市町別最大沈下量（年間・累計）" sheetId="30" r:id="rId3"/>
    <sheet name="表4　沈下状況の経年変化（全域）" sheetId="58" r:id="rId4"/>
    <sheet name="表5　令和７年地下水採取量調査結果の概要" sheetId="53" r:id="rId5"/>
    <sheet name="表6　令和７年地下水採取量の用途別経月変化" sheetId="55" r:id="rId6"/>
    <sheet name="表7　地下水採取量の経年変化" sheetId="29" r:id="rId7"/>
    <sheet name="表8　井戸数の用途別経年変化" sheetId="64" r:id="rId8"/>
    <sheet name="表9　地下水位等の観測所の諸元" sheetId="39" r:id="rId9"/>
    <sheet name="表10-1　令和7年地下水位の経月変化（川崎市）" sheetId="44" r:id="rId10"/>
    <sheet name="表10-2 令和7年地下水位の経月変化（横浜市1)" sheetId="71" r:id="rId11"/>
    <sheet name="表10-3 令和7年地下水位の経月変化（横浜市2)" sheetId="72" r:id="rId12"/>
    <sheet name="表10-4　令和7年地下水位の経月変化（平塚市）" sheetId="45" r:id="rId13"/>
    <sheet name="表11-1　地下水位の経年変化（川崎市）" sheetId="59" r:id="rId14"/>
    <sheet name="表11-2-1　地下水位の経年変化（横浜市1）" sheetId="60" r:id="rId15"/>
    <sheet name="表11-2-2　地下水位の経年変化（横浜市2）" sheetId="61" r:id="rId16"/>
    <sheet name="表11-3　地下水位の経年変化（平塚市、海老名市、寒川町）" sheetId="43" r:id="rId17"/>
    <sheet name="表12　測量地域の降水量（令和６年）" sheetId="46" r:id="rId18"/>
  </sheets>
  <definedNames>
    <definedName name="_xlnm.Print_Area" localSheetId="9">'表10-1　令和7年地下水位の経月変化（川崎市）'!$B$2:$N$22</definedName>
    <definedName name="_xlnm.Print_Area" localSheetId="10">'表10-2 令和7年地下水位の経月変化（横浜市1)'!$B$3:$M$21</definedName>
    <definedName name="_xlnm.Print_Area" localSheetId="11">'表10-3 令和7年地下水位の経月変化（横浜市2)'!$B$2:$J$20</definedName>
    <definedName name="_xlnm.Print_Area" localSheetId="12">'表10-4　令和7年地下水位の経月変化（平塚市）'!$B$2:$G$18</definedName>
    <definedName name="_xlnm.Print_Area" localSheetId="13">'表11-1　地下水位の経年変化（川崎市）'!$B$2:$N$53</definedName>
    <definedName name="_xlnm.Print_Area" localSheetId="14">'表11-2-1　地下水位の経年変化（横浜市1）'!$B$2:$L$53</definedName>
    <definedName name="_xlnm.Print_Area" localSheetId="15">'表11-2-2　地下水位の経年変化（横浜市2）'!$B$2:$L$53</definedName>
    <definedName name="_xlnm.Print_Area" localSheetId="16">'表11-3　地下水位の経年変化（平塚市、海老名市、寒川町）'!$B$2:$I$54</definedName>
    <definedName name="_xlnm.Print_Area" localSheetId="17">'表12　測量地域の降水量（令和６年）'!$B$2:$H$47</definedName>
    <definedName name="_xlnm.Print_Area" localSheetId="1">'表2　令和７年沈下水準点数等（市町別）'!$B$2:$Q$37</definedName>
    <definedName name="_xlnm.Print_Area" localSheetId="2">'表3　市町別最大沈下量（年間・累計）'!$B$2:$M$43</definedName>
    <definedName name="_xlnm.Print_Area" localSheetId="3">'表4　沈下状況の経年変化（全域）'!$B$2:$L$60</definedName>
    <definedName name="_xlnm.Print_Area" localSheetId="4">'表5　令和７年地下水採取量調査結果の概要'!$A$1:$H$51</definedName>
    <definedName name="_xlnm.Print_Area" localSheetId="5">'表6　令和７年地下水採取量の用途別経月変化'!$A$1:$S$60</definedName>
    <definedName name="_xlnm.Print_Area" localSheetId="6">'表7　地下水採取量の経年変化'!$B$2:$X$25</definedName>
    <definedName name="_xlnm.Print_Area" localSheetId="7">'表8　井戸数の用途別経年変化'!$B$2:$L$57</definedName>
    <definedName name="_xlnm.Print_Area" localSheetId="8">'表9　地下水位等の観測所の諸元'!$B$1:$N$42</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4" i="64" l="1"/>
  <c r="N24" i="64"/>
  <c r="M24" i="64"/>
  <c r="L24" i="64"/>
  <c r="K24" i="64"/>
  <c r="J24" i="64"/>
  <c r="I24" i="64"/>
  <c r="H24" i="64"/>
  <c r="G24" i="64"/>
  <c r="O33" i="62"/>
  <c r="O31" i="62"/>
  <c r="O28" i="62"/>
  <c r="O22" i="62"/>
  <c r="O30" i="62" s="1"/>
  <c r="O32" i="62" s="1"/>
  <c r="O11" i="62"/>
  <c r="O10" i="62"/>
  <c r="M20" i="57"/>
  <c r="M22" i="57"/>
  <c r="M24" i="57"/>
  <c r="O36" i="57"/>
  <c r="O30" i="57"/>
  <c r="O17" i="57"/>
  <c r="O19" i="57" s="1"/>
  <c r="O41" i="57" s="1"/>
  <c r="O16" i="57"/>
  <c r="O18" i="57" s="1"/>
  <c r="O11" i="57"/>
  <c r="O10" i="57"/>
  <c r="W24" i="29"/>
  <c r="M22" i="29"/>
  <c r="M21" i="29"/>
  <c r="M20" i="29"/>
  <c r="M19" i="29"/>
  <c r="M18" i="29"/>
  <c r="M17" i="29"/>
  <c r="M16" i="29"/>
  <c r="M15" i="29"/>
  <c r="M14" i="29"/>
  <c r="M13" i="29"/>
  <c r="M12" i="29"/>
  <c r="M11" i="29"/>
  <c r="M10" i="29"/>
  <c r="M9" i="29"/>
  <c r="M8" i="29"/>
  <c r="M7" i="29"/>
  <c r="M6" i="29"/>
  <c r="S8" i="55"/>
  <c r="V24" i="29"/>
  <c r="U24" i="29"/>
  <c r="T24" i="29"/>
  <c r="S24" i="29"/>
  <c r="O38" i="57" l="1"/>
  <c r="O40" i="57" s="1"/>
  <c r="B25" i="46"/>
  <c r="B26" i="46" s="1"/>
  <c r="B27" i="46" s="1"/>
  <c r="B28" i="46" s="1"/>
  <c r="B24" i="46"/>
  <c r="B20" i="46"/>
  <c r="B21" i="46" s="1"/>
  <c r="B8" i="46"/>
  <c r="B9" i="46" s="1"/>
  <c r="B10" i="46" s="1"/>
  <c r="B11" i="46" s="1"/>
  <c r="B12" i="46" s="1"/>
  <c r="B13" i="46" s="1"/>
  <c r="B14" i="46" s="1"/>
  <c r="B15" i="46" s="1"/>
  <c r="B16" i="46" s="1"/>
  <c r="B17" i="46" s="1"/>
  <c r="B18" i="46" s="1"/>
  <c r="B19" i="46" s="1"/>
  <c r="B7" i="46"/>
  <c r="P31" i="62"/>
  <c r="N31" i="62"/>
  <c r="M31" i="62"/>
  <c r="L31" i="62"/>
  <c r="K31" i="62"/>
  <c r="J31" i="62"/>
  <c r="I31" i="62"/>
  <c r="H31" i="62"/>
  <c r="G31" i="62"/>
  <c r="F31" i="62"/>
  <c r="E31" i="62"/>
  <c r="H24" i="29" l="1"/>
  <c r="S16" i="55"/>
  <c r="S15" i="55"/>
  <c r="N30" i="57" l="1"/>
  <c r="L30" i="57"/>
  <c r="K30" i="57"/>
  <c r="J30" i="57"/>
  <c r="I30" i="57"/>
  <c r="G30" i="57"/>
  <c r="F30" i="57"/>
  <c r="V49" i="55"/>
  <c r="S52" i="55" l="1"/>
  <c r="O19" i="64" l="1"/>
  <c r="O18" i="64"/>
  <c r="O17" i="64"/>
  <c r="O16" i="64"/>
  <c r="O49" i="64" s="1"/>
  <c r="O15" i="64"/>
  <c r="O10" i="64"/>
  <c r="O50" i="64"/>
  <c r="O54" i="64"/>
  <c r="O48" i="64"/>
  <c r="O44" i="64"/>
  <c r="O43" i="64"/>
  <c r="O42" i="64"/>
  <c r="O41" i="64"/>
  <c r="O52" i="64" l="1"/>
  <c r="O51" i="64"/>
  <c r="O20" i="64"/>
  <c r="O53" i="64"/>
  <c r="O55" i="64" s="1"/>
  <c r="M24" i="29"/>
  <c r="S23" i="55"/>
  <c r="N30" i="62"/>
  <c r="F30" i="62"/>
  <c r="E30" i="62"/>
  <c r="P28" i="62"/>
  <c r="N28" i="62"/>
  <c r="M28" i="62"/>
  <c r="M30" i="62" s="1"/>
  <c r="L28" i="62"/>
  <c r="L30" i="62" s="1"/>
  <c r="K28" i="62"/>
  <c r="K30" i="62" s="1"/>
  <c r="J28" i="62"/>
  <c r="J30" i="62" s="1"/>
  <c r="I28" i="62"/>
  <c r="H28" i="62"/>
  <c r="G28" i="62"/>
  <c r="G30" i="62" s="1"/>
  <c r="F28" i="62"/>
  <c r="E28" i="62"/>
  <c r="P22" i="62"/>
  <c r="N22" i="62"/>
  <c r="M22" i="62"/>
  <c r="L22" i="62"/>
  <c r="K22" i="62"/>
  <c r="J22" i="62"/>
  <c r="I22" i="62"/>
  <c r="H22" i="62"/>
  <c r="G22" i="62"/>
  <c r="F22" i="62"/>
  <c r="E22" i="62"/>
  <c r="I38" i="57"/>
  <c r="P36" i="57"/>
  <c r="N36" i="57"/>
  <c r="N38" i="57" s="1"/>
  <c r="M36" i="57"/>
  <c r="L36" i="57"/>
  <c r="L38" i="57" s="1"/>
  <c r="K36" i="57"/>
  <c r="K38" i="57" s="1"/>
  <c r="J36" i="57"/>
  <c r="J38" i="57" s="1"/>
  <c r="I36" i="57"/>
  <c r="H36" i="57"/>
  <c r="H38" i="57" s="1"/>
  <c r="G36" i="57"/>
  <c r="G38" i="57" s="1"/>
  <c r="F36" i="57"/>
  <c r="F38" i="57" s="1"/>
  <c r="H26" i="57"/>
  <c r="H30" i="57" s="1"/>
  <c r="P30" i="57"/>
  <c r="F17" i="45"/>
  <c r="E17" i="45"/>
  <c r="C17" i="45"/>
  <c r="G21" i="44"/>
  <c r="F21" i="44"/>
  <c r="E21" i="44"/>
  <c r="D21" i="44"/>
  <c r="C21" i="44"/>
  <c r="G49" i="55"/>
  <c r="G55" i="55" s="1"/>
  <c r="S6" i="55"/>
  <c r="S9" i="55"/>
  <c r="S10" i="55"/>
  <c r="S12" i="55"/>
  <c r="S13" i="55"/>
  <c r="S14" i="55"/>
  <c r="S27" i="55"/>
  <c r="S30" i="55"/>
  <c r="S31" i="55"/>
  <c r="S32" i="55"/>
  <c r="S34" i="55"/>
  <c r="S35" i="55"/>
  <c r="S36" i="55"/>
  <c r="S38" i="55"/>
  <c r="S39" i="55"/>
  <c r="S40" i="55"/>
  <c r="S46" i="55"/>
  <c r="R44" i="55"/>
  <c r="G44" i="55"/>
  <c r="G43" i="55"/>
  <c r="G42" i="55"/>
  <c r="M29" i="55"/>
  <c r="N29" i="55"/>
  <c r="O29" i="55"/>
  <c r="P29" i="55"/>
  <c r="Q29" i="55"/>
  <c r="R29" i="55"/>
  <c r="H25" i="55"/>
  <c r="I25" i="55"/>
  <c r="J25" i="55"/>
  <c r="K25" i="55"/>
  <c r="L25" i="55"/>
  <c r="M25" i="55"/>
  <c r="N25" i="55"/>
  <c r="O25" i="55"/>
  <c r="P25" i="55"/>
  <c r="Q25" i="55"/>
  <c r="R25" i="55"/>
  <c r="G25" i="55"/>
  <c r="G16" i="55"/>
  <c r="G7" i="55"/>
  <c r="G40" i="53"/>
  <c r="G39" i="53"/>
  <c r="G32" i="53"/>
  <c r="G31" i="53"/>
  <c r="G18" i="53"/>
  <c r="G17" i="53"/>
  <c r="F17" i="53"/>
  <c r="E17" i="53"/>
  <c r="G12" i="53"/>
  <c r="F12" i="53"/>
  <c r="E12" i="53"/>
  <c r="G11" i="53"/>
  <c r="F11" i="53"/>
  <c r="E11" i="53"/>
  <c r="P11" i="62"/>
  <c r="P33" i="62" s="1"/>
  <c r="E10" i="62"/>
  <c r="E32" i="62" s="1"/>
  <c r="P17" i="57"/>
  <c r="N17" i="57"/>
  <c r="M17" i="57"/>
  <c r="L17" i="57"/>
  <c r="K17" i="57"/>
  <c r="J17" i="57"/>
  <c r="I17" i="57"/>
  <c r="H17" i="57"/>
  <c r="G17" i="57"/>
  <c r="F17" i="57"/>
  <c r="P16" i="57"/>
  <c r="N16" i="57"/>
  <c r="N18" i="57" s="1"/>
  <c r="L16" i="57"/>
  <c r="L18" i="57" s="1"/>
  <c r="K16" i="57"/>
  <c r="K18" i="57" s="1"/>
  <c r="J16" i="57"/>
  <c r="J18" i="57" s="1"/>
  <c r="I16" i="57"/>
  <c r="I18" i="57" s="1"/>
  <c r="G16" i="57"/>
  <c r="G18" i="57" s="1"/>
  <c r="F16" i="57"/>
  <c r="F18" i="57" s="1"/>
  <c r="P30" i="62" l="1"/>
  <c r="H30" i="62"/>
  <c r="I30" i="62"/>
  <c r="P38" i="57"/>
  <c r="G40" i="57"/>
  <c r="J40" i="57"/>
  <c r="M30" i="57"/>
  <c r="M38" i="57" s="1"/>
  <c r="G19" i="53"/>
  <c r="G43" i="53" s="1"/>
  <c r="F19" i="53"/>
  <c r="K40" i="57"/>
  <c r="L40" i="57"/>
  <c r="F40" i="57"/>
  <c r="N40" i="57"/>
  <c r="I40" i="57"/>
  <c r="G41" i="53"/>
  <c r="G42" i="53"/>
  <c r="G45" i="55"/>
  <c r="S33" i="55"/>
  <c r="S41" i="55"/>
  <c r="S29" i="55"/>
  <c r="H45" i="55"/>
  <c r="S11" i="55" l="1"/>
  <c r="M6" i="62"/>
  <c r="G6" i="62"/>
  <c r="G10" i="57" l="1"/>
  <c r="H16" i="57" l="1"/>
  <c r="H18" i="57" s="1"/>
  <c r="H40" i="57" s="1"/>
  <c r="M16" i="57"/>
  <c r="M18" i="57" s="1"/>
  <c r="M40" i="57" s="1"/>
  <c r="G8" i="62" l="1"/>
  <c r="H21" i="44" l="1"/>
  <c r="I21" i="44"/>
  <c r="J21" i="44"/>
  <c r="K21" i="44"/>
  <c r="L21" i="44"/>
  <c r="M21" i="44"/>
  <c r="T22" i="29" l="1"/>
  <c r="J18" i="55" l="1"/>
  <c r="H16" i="55"/>
  <c r="K56" i="58" l="1"/>
  <c r="H19" i="55" l="1"/>
  <c r="G19" i="55"/>
  <c r="G52" i="55" s="1"/>
  <c r="I19" i="55"/>
  <c r="J19" i="55"/>
  <c r="K19" i="55"/>
  <c r="L19" i="55"/>
  <c r="M19" i="55"/>
  <c r="N19" i="55"/>
  <c r="O19" i="55"/>
  <c r="P19" i="55"/>
  <c r="Q19" i="55"/>
  <c r="R19" i="55"/>
  <c r="S19" i="55" l="1"/>
  <c r="E32" i="53"/>
  <c r="E31" i="53"/>
  <c r="M40" i="64"/>
  <c r="L40" i="64" l="1"/>
  <c r="M36" i="64"/>
  <c r="M32" i="64"/>
  <c r="M28" i="64"/>
  <c r="M10" i="64"/>
  <c r="M6" i="64"/>
  <c r="M15" i="64"/>
  <c r="M16" i="64"/>
  <c r="M17" i="64"/>
  <c r="M50" i="64" s="1"/>
  <c r="M18" i="64"/>
  <c r="M19" i="64"/>
  <c r="M43" i="64"/>
  <c r="M41" i="64"/>
  <c r="M42" i="64"/>
  <c r="M48" i="64"/>
  <c r="M54" i="64" s="1"/>
  <c r="M44" i="64" l="1"/>
  <c r="M52" i="64"/>
  <c r="M51" i="64"/>
  <c r="M20" i="64"/>
  <c r="M49" i="64"/>
  <c r="M53" i="64" l="1"/>
  <c r="M55" i="64" s="1"/>
  <c r="G18" i="55"/>
  <c r="G51" i="55" s="1"/>
  <c r="C28" i="46" l="1"/>
  <c r="Q33" i="62" l="1"/>
  <c r="E11" i="62"/>
  <c r="E33" i="62" s="1"/>
  <c r="H19" i="57" l="1"/>
  <c r="H41" i="57" s="1"/>
  <c r="G19" i="57"/>
  <c r="G41" i="57" s="1"/>
  <c r="F19" i="57"/>
  <c r="F41" i="57" s="1"/>
  <c r="G11" i="57"/>
  <c r="E18" i="57"/>
  <c r="E40" i="57" s="1"/>
  <c r="P11" i="57"/>
  <c r="N11" i="57"/>
  <c r="M11" i="57"/>
  <c r="L11" i="57"/>
  <c r="K11" i="57"/>
  <c r="J11" i="57"/>
  <c r="I11" i="57"/>
  <c r="H11" i="57"/>
  <c r="P10" i="57"/>
  <c r="N10" i="57"/>
  <c r="M10" i="57"/>
  <c r="L10" i="57"/>
  <c r="K10" i="57"/>
  <c r="J10" i="57"/>
  <c r="I10" i="57"/>
  <c r="H10" i="57"/>
  <c r="V22" i="29"/>
  <c r="U22" i="29"/>
  <c r="S22" i="29"/>
  <c r="H22" i="29"/>
  <c r="E22" i="29"/>
  <c r="W22" i="29" l="1"/>
  <c r="R22" i="29"/>
  <c r="S6" i="29"/>
  <c r="T6" i="29"/>
  <c r="V6" i="29"/>
  <c r="U8" i="29"/>
  <c r="U9" i="29"/>
  <c r="U10" i="29"/>
  <c r="U11" i="29"/>
  <c r="U12" i="29"/>
  <c r="U13" i="29"/>
  <c r="U14" i="29"/>
  <c r="U15" i="29"/>
  <c r="U16" i="29"/>
  <c r="U17" i="29"/>
  <c r="U18" i="29"/>
  <c r="U19" i="29"/>
  <c r="U20" i="29"/>
  <c r="U21" i="29"/>
  <c r="U6" i="29"/>
  <c r="U7" i="29"/>
  <c r="V7" i="29"/>
  <c r="V8" i="29"/>
  <c r="V9" i="29"/>
  <c r="V10" i="29"/>
  <c r="V11" i="29"/>
  <c r="V12" i="29"/>
  <c r="V13" i="29"/>
  <c r="V14" i="29"/>
  <c r="V15" i="29"/>
  <c r="V16" i="29"/>
  <c r="V17" i="29"/>
  <c r="V18" i="29"/>
  <c r="V19" i="29"/>
  <c r="V20" i="29"/>
  <c r="V21" i="29"/>
  <c r="T7" i="29"/>
  <c r="T8" i="29"/>
  <c r="T9" i="29"/>
  <c r="T10" i="29"/>
  <c r="T11" i="29"/>
  <c r="T12" i="29"/>
  <c r="T13" i="29"/>
  <c r="T14" i="29"/>
  <c r="T15" i="29"/>
  <c r="T16" i="29"/>
  <c r="T17" i="29"/>
  <c r="T18" i="29"/>
  <c r="T19" i="29"/>
  <c r="T20" i="29"/>
  <c r="T21" i="29"/>
  <c r="S7" i="29"/>
  <c r="S8" i="29"/>
  <c r="S9" i="29"/>
  <c r="S10" i="29"/>
  <c r="S11" i="29"/>
  <c r="S12" i="29"/>
  <c r="S13" i="29"/>
  <c r="S14" i="29"/>
  <c r="S15" i="29"/>
  <c r="S16" i="29"/>
  <c r="S17" i="29"/>
  <c r="S18" i="29"/>
  <c r="S19" i="29"/>
  <c r="S20" i="29"/>
  <c r="S21" i="29"/>
  <c r="H21" i="29"/>
  <c r="H7" i="29"/>
  <c r="H8" i="29"/>
  <c r="H9" i="29"/>
  <c r="H10" i="29"/>
  <c r="H11" i="29"/>
  <c r="H12" i="29"/>
  <c r="H13" i="29"/>
  <c r="H14" i="29"/>
  <c r="H15" i="29"/>
  <c r="H16" i="29"/>
  <c r="H17" i="29"/>
  <c r="H18" i="29"/>
  <c r="H19" i="29"/>
  <c r="H20" i="29"/>
  <c r="H6" i="29"/>
  <c r="E7" i="29"/>
  <c r="E8" i="29"/>
  <c r="E9" i="29"/>
  <c r="E10" i="29"/>
  <c r="E11" i="29"/>
  <c r="E12" i="29"/>
  <c r="E13" i="29"/>
  <c r="E14" i="29"/>
  <c r="E15" i="29"/>
  <c r="E16" i="29"/>
  <c r="E17" i="29"/>
  <c r="E18" i="29"/>
  <c r="E19" i="29"/>
  <c r="E20" i="29"/>
  <c r="E21" i="29"/>
  <c r="E6" i="29"/>
  <c r="R6" i="29" s="1"/>
  <c r="W21" i="29" l="1"/>
  <c r="R20" i="29"/>
  <c r="W20" i="29"/>
  <c r="W19" i="29"/>
  <c r="R19" i="29"/>
  <c r="W17" i="29"/>
  <c r="R17" i="29"/>
  <c r="W16" i="29"/>
  <c r="R16" i="29"/>
  <c r="W15" i="29"/>
  <c r="R15" i="29"/>
  <c r="R14" i="29"/>
  <c r="R12" i="29"/>
  <c r="W11" i="29"/>
  <c r="R11" i="29"/>
  <c r="W9" i="29"/>
  <c r="R9" i="29"/>
  <c r="W8" i="29"/>
  <c r="R8" i="29"/>
  <c r="R21" i="29"/>
  <c r="R13" i="29"/>
  <c r="W12" i="29"/>
  <c r="R18" i="29"/>
  <c r="R10" i="29"/>
  <c r="W18" i="29"/>
  <c r="W10" i="29"/>
  <c r="W13" i="29"/>
  <c r="R7" i="29"/>
  <c r="W14" i="29"/>
  <c r="W6" i="29"/>
  <c r="W7" i="29"/>
  <c r="L15" i="64" l="1"/>
  <c r="K48" i="64"/>
  <c r="K54" i="64" s="1"/>
  <c r="K43" i="64"/>
  <c r="K42" i="64"/>
  <c r="K41" i="64"/>
  <c r="K40" i="64"/>
  <c r="K36" i="64"/>
  <c r="K32" i="64"/>
  <c r="K28" i="64"/>
  <c r="K19" i="64"/>
  <c r="K52" i="64" s="1"/>
  <c r="K18" i="64"/>
  <c r="K17" i="64"/>
  <c r="K50" i="64" s="1"/>
  <c r="K16" i="64"/>
  <c r="K15" i="64"/>
  <c r="K10" i="64"/>
  <c r="K6" i="64"/>
  <c r="K44" i="64" l="1"/>
  <c r="K51" i="64"/>
  <c r="K20" i="64"/>
  <c r="K49" i="64"/>
  <c r="K53" i="64" s="1"/>
  <c r="K55" i="64" s="1"/>
  <c r="G17" i="55" l="1"/>
  <c r="G50" i="55" l="1"/>
  <c r="P19" i="57"/>
  <c r="P41" i="57" s="1"/>
  <c r="L11" i="62" l="1"/>
  <c r="L33" i="62" s="1"/>
  <c r="L36" i="64" l="1"/>
  <c r="J48" i="64" l="1"/>
  <c r="J54" i="64" s="1"/>
  <c r="J43" i="64"/>
  <c r="J42" i="64"/>
  <c r="J41" i="64"/>
  <c r="J40" i="64"/>
  <c r="J36" i="64"/>
  <c r="J32" i="64"/>
  <c r="J28" i="64"/>
  <c r="J19" i="64"/>
  <c r="J52" i="64" s="1"/>
  <c r="J18" i="64"/>
  <c r="J17" i="64"/>
  <c r="J16" i="64"/>
  <c r="J15" i="64"/>
  <c r="J10" i="64"/>
  <c r="J6" i="64"/>
  <c r="J51" i="64" l="1"/>
  <c r="J49" i="64"/>
  <c r="J44" i="64"/>
  <c r="J20" i="64"/>
  <c r="J50" i="64"/>
  <c r="J53" i="64" l="1"/>
  <c r="J55" i="64" s="1"/>
  <c r="L6" i="64" l="1"/>
  <c r="L10" i="64"/>
  <c r="L16" i="64"/>
  <c r="L17" i="64"/>
  <c r="L18" i="64"/>
  <c r="L19" i="64"/>
  <c r="L28" i="64"/>
  <c r="L32" i="64"/>
  <c r="L41" i="64"/>
  <c r="L42" i="64"/>
  <c r="L43" i="64"/>
  <c r="L48" i="64"/>
  <c r="L54" i="64" s="1"/>
  <c r="L50" i="64" l="1"/>
  <c r="L52" i="64"/>
  <c r="L51" i="64"/>
  <c r="L49" i="64"/>
  <c r="L44" i="64"/>
  <c r="L20" i="64"/>
  <c r="L53" i="64" l="1"/>
  <c r="L55" i="64" s="1"/>
  <c r="G20" i="55" l="1"/>
  <c r="G53" i="55" s="1"/>
  <c r="G54" i="55" s="1"/>
  <c r="G56" i="55" s="1"/>
  <c r="G21" i="55" l="1"/>
  <c r="I48" i="64"/>
  <c r="M11" i="62" l="1"/>
  <c r="M33" i="62" s="1"/>
  <c r="N11" i="62"/>
  <c r="N33" i="62" s="1"/>
  <c r="J11" i="62"/>
  <c r="J33" i="62" s="1"/>
  <c r="K11" i="62"/>
  <c r="K33" i="62" s="1"/>
  <c r="I11" i="62"/>
  <c r="I33" i="62" s="1"/>
  <c r="J10" i="62"/>
  <c r="J32" i="62" s="1"/>
  <c r="I16" i="55" l="1"/>
  <c r="J16" i="55"/>
  <c r="K16" i="55"/>
  <c r="L16" i="55"/>
  <c r="M16" i="55"/>
  <c r="N16" i="55"/>
  <c r="O16" i="55"/>
  <c r="P16" i="55"/>
  <c r="Q16" i="55"/>
  <c r="R16" i="55"/>
  <c r="I54" i="64" l="1"/>
  <c r="I43" i="64" l="1"/>
  <c r="I42" i="64"/>
  <c r="I41" i="64"/>
  <c r="I40" i="64"/>
  <c r="I44" i="64" l="1"/>
  <c r="I36" i="64"/>
  <c r="I32" i="64"/>
  <c r="I28" i="64" l="1"/>
  <c r="I19" i="64" l="1"/>
  <c r="I52" i="64" s="1"/>
  <c r="I18" i="64"/>
  <c r="I17" i="64"/>
  <c r="I50" i="64" s="1"/>
  <c r="I16" i="64"/>
  <c r="I15" i="64"/>
  <c r="I10" i="64"/>
  <c r="I6" i="64"/>
  <c r="I49" i="64" s="1"/>
  <c r="I20" i="64" l="1"/>
  <c r="I51" i="64"/>
  <c r="I53" i="64" l="1"/>
  <c r="I55" i="64" l="1"/>
  <c r="H41" i="64" l="1"/>
  <c r="H48" i="64"/>
  <c r="H43" i="64"/>
  <c r="H42" i="64"/>
  <c r="H40" i="64"/>
  <c r="H36" i="64"/>
  <c r="H32" i="64"/>
  <c r="H28" i="64"/>
  <c r="H19" i="64"/>
  <c r="H18" i="64"/>
  <c r="H17" i="64"/>
  <c r="H16" i="64"/>
  <c r="H15" i="64"/>
  <c r="H10" i="64"/>
  <c r="H6" i="64"/>
  <c r="H51" i="64" l="1"/>
  <c r="H52" i="64"/>
  <c r="H49" i="64"/>
  <c r="H54" i="64"/>
  <c r="H50" i="64"/>
  <c r="H44" i="64"/>
  <c r="H53" i="64" l="1"/>
  <c r="H55" i="64" l="1"/>
  <c r="I19" i="57" l="1"/>
  <c r="I41" i="57" s="1"/>
  <c r="J19" i="57"/>
  <c r="J41" i="57" s="1"/>
  <c r="K19" i="57"/>
  <c r="K41" i="57" s="1"/>
  <c r="L19" i="57"/>
  <c r="L41" i="57" s="1"/>
  <c r="M19" i="57"/>
  <c r="M41" i="57" s="1"/>
  <c r="N19" i="57"/>
  <c r="N41" i="57" s="1"/>
  <c r="E40" i="53" l="1"/>
  <c r="E39" i="53"/>
  <c r="E41" i="53" s="1"/>
  <c r="E20" i="53" l="1"/>
  <c r="F20" i="53"/>
  <c r="F39" i="53" l="1"/>
  <c r="F31" i="53"/>
  <c r="E19" i="53"/>
  <c r="E43" i="53" l="1"/>
  <c r="F41" i="53"/>
  <c r="H11" i="62" l="1"/>
  <c r="H33" i="62" s="1"/>
  <c r="G11" i="62"/>
  <c r="G33" i="62" s="1"/>
  <c r="F11" i="62"/>
  <c r="F33" i="62" s="1"/>
  <c r="P10" i="62"/>
  <c r="P32" i="62" s="1"/>
  <c r="L10" i="62"/>
  <c r="L32" i="62" s="1"/>
  <c r="K10" i="62"/>
  <c r="K32" i="62" s="1"/>
  <c r="F10" i="62"/>
  <c r="F32" i="62" s="1"/>
  <c r="N10" i="62"/>
  <c r="N32" i="62" s="1"/>
  <c r="I10" i="62"/>
  <c r="I32" i="62" s="1"/>
  <c r="G10" i="62"/>
  <c r="G32" i="62" s="1"/>
  <c r="P18" i="57" l="1"/>
  <c r="P40" i="57" s="1"/>
  <c r="M10" i="62"/>
  <c r="M32" i="62" s="1"/>
  <c r="H10" i="62"/>
  <c r="H32" i="62" s="1"/>
  <c r="Q44" i="55" l="1"/>
  <c r="P44" i="55"/>
  <c r="O44" i="55"/>
  <c r="N44" i="55"/>
  <c r="M44" i="55"/>
  <c r="L44" i="55"/>
  <c r="K44" i="55"/>
  <c r="J44" i="55"/>
  <c r="I44" i="55"/>
  <c r="H44" i="55"/>
  <c r="R43" i="55"/>
  <c r="Q43" i="55"/>
  <c r="P43" i="55"/>
  <c r="O43" i="55"/>
  <c r="N43" i="55"/>
  <c r="M43" i="55"/>
  <c r="L43" i="55"/>
  <c r="K43" i="55"/>
  <c r="J43" i="55"/>
  <c r="I43" i="55"/>
  <c r="H43" i="55"/>
  <c r="Q42" i="55"/>
  <c r="P42" i="55"/>
  <c r="O42" i="55"/>
  <c r="M42" i="55"/>
  <c r="L42" i="55"/>
  <c r="K42" i="55"/>
  <c r="I42" i="55"/>
  <c r="H42" i="55"/>
  <c r="S43" i="55" l="1"/>
  <c r="S44" i="55"/>
  <c r="K45" i="55"/>
  <c r="O45" i="55"/>
  <c r="J45" i="55"/>
  <c r="N45" i="55"/>
  <c r="R45" i="55"/>
  <c r="N42" i="55"/>
  <c r="R42" i="55"/>
  <c r="L45" i="55"/>
  <c r="P45" i="55"/>
  <c r="J42" i="55"/>
  <c r="I45" i="55"/>
  <c r="M45" i="55"/>
  <c r="Q45" i="55"/>
  <c r="S45" i="55" l="1"/>
  <c r="S42" i="55"/>
  <c r="F32" i="53"/>
  <c r="G28" i="46" l="1"/>
  <c r="F28" i="46"/>
  <c r="D28" i="46"/>
  <c r="E28" i="46"/>
  <c r="F48" i="64" l="1"/>
  <c r="F54" i="64" s="1"/>
  <c r="F43" i="64"/>
  <c r="F42" i="64"/>
  <c r="F41" i="64"/>
  <c r="F40" i="64"/>
  <c r="F36" i="64"/>
  <c r="F32" i="64"/>
  <c r="F28" i="64"/>
  <c r="F24" i="64"/>
  <c r="F19" i="64"/>
  <c r="F52" i="64" s="1"/>
  <c r="F18" i="64"/>
  <c r="F17" i="64"/>
  <c r="F50" i="64" s="1"/>
  <c r="F16" i="64"/>
  <c r="F15" i="64"/>
  <c r="F10" i="64"/>
  <c r="F6" i="64"/>
  <c r="F20" i="64" l="1"/>
  <c r="F44" i="64"/>
  <c r="F51" i="64"/>
  <c r="F49" i="64"/>
  <c r="F53" i="64" s="1"/>
  <c r="F55" i="64" s="1"/>
  <c r="H18" i="55"/>
  <c r="I18" i="55"/>
  <c r="K18" i="55"/>
  <c r="L18" i="55"/>
  <c r="M18" i="55"/>
  <c r="N18" i="55"/>
  <c r="O18" i="55"/>
  <c r="P18" i="55"/>
  <c r="Q18" i="55"/>
  <c r="R18" i="55"/>
  <c r="H20" i="55"/>
  <c r="I20" i="55"/>
  <c r="J20" i="55"/>
  <c r="K20" i="55"/>
  <c r="L20" i="55"/>
  <c r="M20" i="55"/>
  <c r="N20" i="55"/>
  <c r="O20" i="55"/>
  <c r="P20" i="55"/>
  <c r="Q20" i="55"/>
  <c r="R20" i="55"/>
  <c r="S20" i="55" l="1"/>
  <c r="S18" i="55"/>
  <c r="E18" i="53" l="1"/>
  <c r="R49" i="55"/>
  <c r="Q49" i="55"/>
  <c r="P49" i="55"/>
  <c r="O49" i="55"/>
  <c r="N49" i="55"/>
  <c r="M49" i="55"/>
  <c r="L49" i="55"/>
  <c r="K49" i="55"/>
  <c r="J49" i="55"/>
  <c r="I49" i="55"/>
  <c r="H49" i="55"/>
  <c r="S49" i="55" l="1"/>
  <c r="L55" i="55" l="1"/>
  <c r="I55" i="55"/>
  <c r="H55" i="55"/>
  <c r="R55" i="55"/>
  <c r="Q55" i="55"/>
  <c r="P55" i="55"/>
  <c r="O55" i="55"/>
  <c r="N55" i="55"/>
  <c r="M55" i="55"/>
  <c r="K55" i="55"/>
  <c r="J55" i="55"/>
  <c r="S55" i="55" l="1"/>
  <c r="H52" i="55"/>
  <c r="H51" i="55"/>
  <c r="H53" i="55"/>
  <c r="R7" i="55"/>
  <c r="R17" i="55" s="1"/>
  <c r="Q7" i="55"/>
  <c r="P7" i="55"/>
  <c r="O7" i="55"/>
  <c r="N7" i="55"/>
  <c r="M7" i="55"/>
  <c r="L7" i="55"/>
  <c r="K7" i="55"/>
  <c r="J7" i="55"/>
  <c r="I7" i="55"/>
  <c r="H7" i="55"/>
  <c r="L17" i="55" l="1"/>
  <c r="L21" i="55" s="1"/>
  <c r="N17" i="55"/>
  <c r="N21" i="55" s="1"/>
  <c r="H17" i="55"/>
  <c r="J17" i="55"/>
  <c r="J21" i="55" s="1"/>
  <c r="K17" i="55"/>
  <c r="K21" i="55" s="1"/>
  <c r="M17" i="55"/>
  <c r="M21" i="55" s="1"/>
  <c r="O17" i="55"/>
  <c r="O21" i="55" s="1"/>
  <c r="I17" i="55"/>
  <c r="I50" i="55" s="1"/>
  <c r="Q17" i="55"/>
  <c r="Q21" i="55" s="1"/>
  <c r="P17" i="55"/>
  <c r="P21" i="55" s="1"/>
  <c r="R21" i="55"/>
  <c r="I52" i="55"/>
  <c r="I51" i="55"/>
  <c r="I53" i="55"/>
  <c r="F18" i="53"/>
  <c r="F40" i="53"/>
  <c r="S17" i="55" l="1"/>
  <c r="H21" i="55"/>
  <c r="H50" i="55"/>
  <c r="H54" i="55" s="1"/>
  <c r="H56" i="55" s="1"/>
  <c r="I21" i="55"/>
  <c r="G20" i="53"/>
  <c r="G44" i="53" s="1"/>
  <c r="E42" i="53"/>
  <c r="F42" i="53"/>
  <c r="I54" i="55"/>
  <c r="I56" i="55" s="1"/>
  <c r="J52" i="55"/>
  <c r="J51" i="55"/>
  <c r="J53" i="55"/>
  <c r="J50" i="55"/>
  <c r="S21" i="55" l="1"/>
  <c r="F44" i="53"/>
  <c r="E44" i="53"/>
  <c r="F43" i="53"/>
  <c r="J54" i="55"/>
  <c r="J56" i="55" s="1"/>
  <c r="K50" i="55"/>
  <c r="K52" i="55"/>
  <c r="K53" i="55"/>
  <c r="K51" i="55"/>
  <c r="K54" i="55" l="1"/>
  <c r="K56" i="55" s="1"/>
  <c r="L51" i="55"/>
  <c r="L52" i="55"/>
  <c r="L50" i="55"/>
  <c r="L53" i="55"/>
  <c r="L54" i="55" l="1"/>
  <c r="L56" i="55" s="1"/>
  <c r="M53" i="55"/>
  <c r="M51" i="55"/>
  <c r="M50" i="55"/>
  <c r="M52" i="55"/>
  <c r="M54" i="55" l="1"/>
  <c r="M56" i="55" s="1"/>
  <c r="N52" i="55"/>
  <c r="N53" i="55"/>
  <c r="N50" i="55"/>
  <c r="N51" i="55"/>
  <c r="N54" i="55" l="1"/>
  <c r="N56" i="55" s="1"/>
  <c r="O53" i="55"/>
  <c r="O51" i="55"/>
  <c r="O52" i="55"/>
  <c r="O50" i="55"/>
  <c r="O54" i="55" l="1"/>
  <c r="O56" i="55" s="1"/>
  <c r="P52" i="55"/>
  <c r="P53" i="55"/>
  <c r="P50" i="55"/>
  <c r="P51" i="55"/>
  <c r="P54" i="55" l="1"/>
  <c r="P56" i="55" s="1"/>
  <c r="Q51" i="55"/>
  <c r="R51" i="55"/>
  <c r="Q50" i="55"/>
  <c r="R52" i="55"/>
  <c r="Q52" i="55"/>
  <c r="R53" i="55"/>
  <c r="Q53" i="55"/>
  <c r="S51" i="55" l="1"/>
  <c r="S53" i="55"/>
  <c r="Q54" i="55"/>
  <c r="Q56" i="55" s="1"/>
  <c r="R50" i="55"/>
  <c r="R54" i="55" l="1"/>
  <c r="S50" i="55"/>
  <c r="R56" i="55" l="1"/>
  <c r="S56" i="55" s="1"/>
  <c r="S54" i="55"/>
</calcChain>
</file>

<file path=xl/sharedStrings.xml><?xml version="1.0" encoding="utf-8"?>
<sst xmlns="http://schemas.openxmlformats.org/spreadsheetml/2006/main" count="1659" uniqueCount="665">
  <si>
    <t>横浜市一部</t>
    <rPh sb="0" eb="3">
      <t>ヨコハマシ</t>
    </rPh>
    <rPh sb="3" eb="5">
      <t>イチブ</t>
    </rPh>
    <phoneticPr fontId="1"/>
  </si>
  <si>
    <t>川崎市一部</t>
    <rPh sb="0" eb="3">
      <t>カワサキシ</t>
    </rPh>
    <rPh sb="3" eb="5">
      <t>イチブ</t>
    </rPh>
    <phoneticPr fontId="1"/>
  </si>
  <si>
    <t>市条例指定地域</t>
    <rPh sb="0" eb="1">
      <t>シ</t>
    </rPh>
    <rPh sb="1" eb="3">
      <t>ジョウレイ</t>
    </rPh>
    <rPh sb="3" eb="5">
      <t>シテイ</t>
    </rPh>
    <rPh sb="5" eb="7">
      <t>チイキ</t>
    </rPh>
    <phoneticPr fontId="1"/>
  </si>
  <si>
    <t>平塚市全域</t>
    <rPh sb="0" eb="3">
      <t>ヒラツカシ</t>
    </rPh>
    <rPh sb="3" eb="5">
      <t>ゼンイキ</t>
    </rPh>
    <phoneticPr fontId="1"/>
  </si>
  <si>
    <t>茅ヶ崎市全域</t>
    <rPh sb="0" eb="4">
      <t>チガサキシ</t>
    </rPh>
    <rPh sb="4" eb="6">
      <t>ゼンイキ</t>
    </rPh>
    <phoneticPr fontId="1"/>
  </si>
  <si>
    <t>厚木市一部</t>
    <rPh sb="0" eb="2">
      <t>アツギ</t>
    </rPh>
    <rPh sb="2" eb="3">
      <t>シ</t>
    </rPh>
    <rPh sb="3" eb="5">
      <t>イチブ</t>
    </rPh>
    <phoneticPr fontId="1"/>
  </si>
  <si>
    <t>海老名市全域</t>
    <rPh sb="0" eb="4">
      <t>エビナシ</t>
    </rPh>
    <rPh sb="4" eb="6">
      <t>ゼンイキ</t>
    </rPh>
    <phoneticPr fontId="1"/>
  </si>
  <si>
    <t>寒川町全域</t>
    <rPh sb="0" eb="3">
      <t>サムカワマチ</t>
    </rPh>
    <rPh sb="3" eb="5">
      <t>ゼンイキ</t>
    </rPh>
    <phoneticPr fontId="1"/>
  </si>
  <si>
    <t>鎌倉市全域</t>
    <rPh sb="0" eb="3">
      <t>カマクラシ</t>
    </rPh>
    <rPh sb="3" eb="5">
      <t>ゼンイキ</t>
    </rPh>
    <phoneticPr fontId="1"/>
  </si>
  <si>
    <t>藤沢市全域</t>
    <rPh sb="0" eb="3">
      <t>フジサワシ</t>
    </rPh>
    <rPh sb="3" eb="5">
      <t>ゼンイキ</t>
    </rPh>
    <phoneticPr fontId="1"/>
  </si>
  <si>
    <t>事業所数</t>
    <rPh sb="0" eb="3">
      <t>ジギョウショ</t>
    </rPh>
    <rPh sb="3" eb="4">
      <t>スウ</t>
    </rPh>
    <phoneticPr fontId="1"/>
  </si>
  <si>
    <t>井戸数</t>
    <rPh sb="0" eb="2">
      <t>イド</t>
    </rPh>
    <rPh sb="2" eb="3">
      <t>スウ</t>
    </rPh>
    <phoneticPr fontId="1"/>
  </si>
  <si>
    <t>年間採取量</t>
    <rPh sb="0" eb="2">
      <t>ネンカン</t>
    </rPh>
    <rPh sb="2" eb="4">
      <t>サイシュ</t>
    </rPh>
    <rPh sb="4" eb="5">
      <t>リョウ</t>
    </rPh>
    <phoneticPr fontId="1"/>
  </si>
  <si>
    <t>指定地域の面積</t>
    <rPh sb="0" eb="2">
      <t>シテイ</t>
    </rPh>
    <rPh sb="2" eb="4">
      <t>チイキ</t>
    </rPh>
    <rPh sb="5" eb="7">
      <t>メンセキ</t>
    </rPh>
    <phoneticPr fontId="1"/>
  </si>
  <si>
    <t>測量延長</t>
    <rPh sb="0" eb="2">
      <t>ソクリョウ</t>
    </rPh>
    <rPh sb="2" eb="4">
      <t>エンチョウ</t>
    </rPh>
    <phoneticPr fontId="1"/>
  </si>
  <si>
    <t>調査面積</t>
    <rPh sb="0" eb="2">
      <t>チョウサ</t>
    </rPh>
    <rPh sb="2" eb="4">
      <t>メンセキ</t>
    </rPh>
    <phoneticPr fontId="1"/>
  </si>
  <si>
    <t>小　　　計</t>
    <rPh sb="0" eb="1">
      <t>ショウ</t>
    </rPh>
    <rPh sb="4" eb="5">
      <t>ケイ</t>
    </rPh>
    <phoneticPr fontId="1"/>
  </si>
  <si>
    <t>県　条　例　指　定　地　域</t>
    <rPh sb="0" eb="1">
      <t>ケン</t>
    </rPh>
    <rPh sb="2" eb="3">
      <t>ジョウ</t>
    </rPh>
    <rPh sb="4" eb="5">
      <t>レイ</t>
    </rPh>
    <rPh sb="6" eb="7">
      <t>ユビ</t>
    </rPh>
    <rPh sb="8" eb="9">
      <t>サダム</t>
    </rPh>
    <rPh sb="10" eb="11">
      <t>チ</t>
    </rPh>
    <rPh sb="12" eb="13">
      <t>イキ</t>
    </rPh>
    <phoneticPr fontId="1"/>
  </si>
  <si>
    <t>京　浜　地　域</t>
    <rPh sb="0" eb="1">
      <t>キョウ</t>
    </rPh>
    <rPh sb="2" eb="3">
      <t>ハマ</t>
    </rPh>
    <rPh sb="4" eb="5">
      <t>チ</t>
    </rPh>
    <rPh sb="6" eb="7">
      <t>イキ</t>
    </rPh>
    <phoneticPr fontId="1"/>
  </si>
  <si>
    <t>県　央　・　湘　南　地　域</t>
    <rPh sb="0" eb="1">
      <t>ケン</t>
    </rPh>
    <rPh sb="2" eb="3">
      <t>ヒサシ</t>
    </rPh>
    <rPh sb="6" eb="7">
      <t>ショウ</t>
    </rPh>
    <rPh sb="8" eb="9">
      <t>ミナミ</t>
    </rPh>
    <rPh sb="10" eb="11">
      <t>チ</t>
    </rPh>
    <rPh sb="12" eb="13">
      <t>イキ</t>
    </rPh>
    <phoneticPr fontId="1"/>
  </si>
  <si>
    <t>区　　　　　　　　　　分</t>
    <rPh sb="0" eb="1">
      <t>ク</t>
    </rPh>
    <rPh sb="11" eb="12">
      <t>ブン</t>
    </rPh>
    <phoneticPr fontId="1"/>
  </si>
  <si>
    <t>地　下　水　採　取　量　調　査</t>
    <rPh sb="0" eb="1">
      <t>チ</t>
    </rPh>
    <rPh sb="2" eb="3">
      <t>シタ</t>
    </rPh>
    <rPh sb="4" eb="5">
      <t>ミズ</t>
    </rPh>
    <rPh sb="6" eb="7">
      <t>サイ</t>
    </rPh>
    <rPh sb="8" eb="9">
      <t>トリ</t>
    </rPh>
    <rPh sb="10" eb="11">
      <t>リョウ</t>
    </rPh>
    <rPh sb="12" eb="13">
      <t>チョウ</t>
    </rPh>
    <rPh sb="14" eb="15">
      <t>サ</t>
    </rPh>
    <phoneticPr fontId="1"/>
  </si>
  <si>
    <t>全用途</t>
    <rPh sb="0" eb="1">
      <t>ゼン</t>
    </rPh>
    <rPh sb="1" eb="3">
      <t>ヨウト</t>
    </rPh>
    <phoneticPr fontId="1"/>
  </si>
  <si>
    <t>合　　　計</t>
    <rPh sb="0" eb="1">
      <t>ゴウ</t>
    </rPh>
    <rPh sb="4" eb="5">
      <t>ケイ</t>
    </rPh>
    <phoneticPr fontId="1"/>
  </si>
  <si>
    <t>小計</t>
    <rPh sb="0" eb="2">
      <t>ショウケイ</t>
    </rPh>
    <phoneticPr fontId="1"/>
  </si>
  <si>
    <t>その他</t>
    <rPh sb="2" eb="3">
      <t>タ</t>
    </rPh>
    <phoneticPr fontId="1"/>
  </si>
  <si>
    <t>農業用</t>
    <rPh sb="0" eb="3">
      <t>ノウギョウヨウ</t>
    </rPh>
    <phoneticPr fontId="1"/>
  </si>
  <si>
    <t>水道用</t>
    <rPh sb="0" eb="3">
      <t>スイドウヨウ</t>
    </rPh>
    <phoneticPr fontId="1"/>
  </si>
  <si>
    <t>工業用</t>
    <rPh sb="0" eb="3">
      <t>コウギョウヨウ</t>
    </rPh>
    <phoneticPr fontId="1"/>
  </si>
  <si>
    <t>市 条 例 指 定 地 域</t>
    <rPh sb="0" eb="1">
      <t>シ</t>
    </rPh>
    <rPh sb="2" eb="3">
      <t>ジョウ</t>
    </rPh>
    <rPh sb="4" eb="5">
      <t>レイ</t>
    </rPh>
    <rPh sb="6" eb="7">
      <t>ユビ</t>
    </rPh>
    <rPh sb="8" eb="9">
      <t>サダム</t>
    </rPh>
    <rPh sb="10" eb="11">
      <t>チ</t>
    </rPh>
    <rPh sb="12" eb="13">
      <t>イキ</t>
    </rPh>
    <phoneticPr fontId="1"/>
  </si>
  <si>
    <t>年間</t>
    <rPh sb="0" eb="2">
      <t>ネンカン</t>
    </rPh>
    <phoneticPr fontId="1"/>
  </si>
  <si>
    <t>12月</t>
  </si>
  <si>
    <t>11月</t>
  </si>
  <si>
    <t>10月</t>
  </si>
  <si>
    <t>9月</t>
  </si>
  <si>
    <t>8月</t>
  </si>
  <si>
    <t>7月</t>
  </si>
  <si>
    <t>6月</t>
  </si>
  <si>
    <t>5月</t>
  </si>
  <si>
    <t>4月</t>
  </si>
  <si>
    <t>3月</t>
  </si>
  <si>
    <t>2月</t>
  </si>
  <si>
    <t>1月</t>
    <rPh sb="1" eb="2">
      <t>ガツ</t>
    </rPh>
    <phoneticPr fontId="1"/>
  </si>
  <si>
    <t>周辺地域</t>
    <rPh sb="0" eb="2">
      <t>シュウヘン</t>
    </rPh>
    <rPh sb="2" eb="4">
      <t>チイキ</t>
    </rPh>
    <phoneticPr fontId="1"/>
  </si>
  <si>
    <t>指定地域</t>
    <rPh sb="0" eb="2">
      <t>シテイ</t>
    </rPh>
    <rPh sb="2" eb="4">
      <t>チイキ</t>
    </rPh>
    <phoneticPr fontId="1"/>
  </si>
  <si>
    <t>県　　条　　例</t>
    <rPh sb="0" eb="1">
      <t>ケン</t>
    </rPh>
    <rPh sb="3" eb="4">
      <t>ジョウ</t>
    </rPh>
    <rPh sb="6" eb="7">
      <t>レイ</t>
    </rPh>
    <phoneticPr fontId="1"/>
  </si>
  <si>
    <t>市条例</t>
    <rPh sb="0" eb="1">
      <t>シ</t>
    </rPh>
    <rPh sb="1" eb="3">
      <t>ジョウレイ</t>
    </rPh>
    <phoneticPr fontId="1"/>
  </si>
  <si>
    <t>工業用水法</t>
    <rPh sb="0" eb="2">
      <t>コウギョウ</t>
    </rPh>
    <rPh sb="2" eb="4">
      <t>ヨウスイ</t>
    </rPh>
    <rPh sb="4" eb="5">
      <t>ホウ</t>
    </rPh>
    <phoneticPr fontId="1"/>
  </si>
  <si>
    <t>県条例</t>
    <rPh sb="0" eb="1">
      <t>ケン</t>
    </rPh>
    <rPh sb="1" eb="3">
      <t>ジョウレイ</t>
    </rPh>
    <phoneticPr fontId="1"/>
  </si>
  <si>
    <t>合計</t>
    <rPh sb="0" eb="2">
      <t>ゴウケイ</t>
    </rPh>
    <phoneticPr fontId="1"/>
  </si>
  <si>
    <t>藤沢市</t>
    <rPh sb="0" eb="3">
      <t>フジサワシ</t>
    </rPh>
    <phoneticPr fontId="1"/>
  </si>
  <si>
    <t>鎌倉市</t>
    <rPh sb="0" eb="3">
      <t>カマクラシ</t>
    </rPh>
    <phoneticPr fontId="1"/>
  </si>
  <si>
    <t>寒川町</t>
    <rPh sb="0" eb="3">
      <t>サムカワマチ</t>
    </rPh>
    <phoneticPr fontId="1"/>
  </si>
  <si>
    <t>海老名市</t>
    <rPh sb="0" eb="4">
      <t>エビナシ</t>
    </rPh>
    <phoneticPr fontId="1"/>
  </si>
  <si>
    <t>厚　　木　　市</t>
    <rPh sb="0" eb="1">
      <t>アツシ</t>
    </rPh>
    <rPh sb="3" eb="4">
      <t>キ</t>
    </rPh>
    <rPh sb="6" eb="7">
      <t>シ</t>
    </rPh>
    <phoneticPr fontId="1"/>
  </si>
  <si>
    <t>茅ヶ崎市</t>
    <rPh sb="0" eb="4">
      <t>チガサキシ</t>
    </rPh>
    <phoneticPr fontId="1"/>
  </si>
  <si>
    <t>平塚市</t>
    <rPh sb="0" eb="3">
      <t>ヒラツカシ</t>
    </rPh>
    <phoneticPr fontId="1"/>
  </si>
  <si>
    <t>川　　崎　　市</t>
    <rPh sb="0" eb="1">
      <t>カワ</t>
    </rPh>
    <rPh sb="3" eb="4">
      <t>ザキ</t>
    </rPh>
    <rPh sb="6" eb="7">
      <t>シ</t>
    </rPh>
    <phoneticPr fontId="1"/>
  </si>
  <si>
    <t>横　　浜　　市</t>
    <rPh sb="0" eb="1">
      <t>ヨコ</t>
    </rPh>
    <rPh sb="3" eb="4">
      <t>ハマ</t>
    </rPh>
    <rPh sb="6" eb="7">
      <t>シ</t>
    </rPh>
    <phoneticPr fontId="1"/>
  </si>
  <si>
    <t>区分</t>
    <rPh sb="0" eb="2">
      <t>クブン</t>
    </rPh>
    <phoneticPr fontId="1"/>
  </si>
  <si>
    <t>藤沢</t>
    <rPh sb="0" eb="2">
      <t>フジサワ</t>
    </rPh>
    <phoneticPr fontId="1"/>
  </si>
  <si>
    <t>江の島</t>
    <rPh sb="0" eb="1">
      <t>エ</t>
    </rPh>
    <rPh sb="2" eb="3">
      <t>シマ</t>
    </rPh>
    <phoneticPr fontId="1"/>
  </si>
  <si>
    <t>藤　沢　市</t>
    <rPh sb="0" eb="1">
      <t>フジ</t>
    </rPh>
    <rPh sb="2" eb="3">
      <t>サワ</t>
    </rPh>
    <rPh sb="4" eb="5">
      <t>シ</t>
    </rPh>
    <phoneticPr fontId="1"/>
  </si>
  <si>
    <t>№7</t>
    <phoneticPr fontId="1"/>
  </si>
  <si>
    <t>大船</t>
    <rPh sb="0" eb="2">
      <t>オオフナ</t>
    </rPh>
    <phoneticPr fontId="1"/>
  </si>
  <si>
    <t>鎌　倉　市</t>
    <rPh sb="0" eb="1">
      <t>カマ</t>
    </rPh>
    <rPh sb="2" eb="3">
      <t>クラ</t>
    </rPh>
    <rPh sb="4" eb="5">
      <t>シ</t>
    </rPh>
    <phoneticPr fontId="1"/>
  </si>
  <si>
    <t>№下3　H23</t>
    <rPh sb="1" eb="2">
      <t>シモ</t>
    </rPh>
    <phoneticPr fontId="1"/>
  </si>
  <si>
    <t>一之宮</t>
    <rPh sb="0" eb="3">
      <t>イチノミヤ</t>
    </rPh>
    <phoneticPr fontId="1"/>
  </si>
  <si>
    <t>倉見</t>
    <rPh sb="0" eb="2">
      <t>クラミ</t>
    </rPh>
    <phoneticPr fontId="1"/>
  </si>
  <si>
    <t>寒　川　町</t>
    <rPh sb="0" eb="1">
      <t>カン</t>
    </rPh>
    <rPh sb="2" eb="3">
      <t>カワ</t>
    </rPh>
    <rPh sb="4" eb="5">
      <t>マチ</t>
    </rPh>
    <phoneticPr fontId="1"/>
  </si>
  <si>
    <t>№8</t>
    <phoneticPr fontId="1"/>
  </si>
  <si>
    <t>№6</t>
    <phoneticPr fontId="1"/>
  </si>
  <si>
    <t>№21</t>
    <phoneticPr fontId="1"/>
  </si>
  <si>
    <t>社家</t>
    <rPh sb="0" eb="2">
      <t>シャケ</t>
    </rPh>
    <phoneticPr fontId="1"/>
  </si>
  <si>
    <t>海 老 名 市</t>
    <rPh sb="0" eb="1">
      <t>ウミ</t>
    </rPh>
    <rPh sb="2" eb="3">
      <t>ロウ</t>
    </rPh>
    <rPh sb="4" eb="5">
      <t>ナ</t>
    </rPh>
    <rPh sb="6" eb="7">
      <t>シ</t>
    </rPh>
    <phoneticPr fontId="1"/>
  </si>
  <si>
    <t>№29</t>
    <phoneticPr fontId="1"/>
  </si>
  <si>
    <t>№5</t>
    <phoneticPr fontId="1"/>
  </si>
  <si>
    <t>酒井</t>
    <rPh sb="0" eb="2">
      <t>サカイ</t>
    </rPh>
    <phoneticPr fontId="1"/>
  </si>
  <si>
    <t>厚　木　市</t>
    <rPh sb="0" eb="1">
      <t>アツシ</t>
    </rPh>
    <rPh sb="2" eb="3">
      <t>キ</t>
    </rPh>
    <rPh sb="4" eb="5">
      <t>シ</t>
    </rPh>
    <phoneticPr fontId="1"/>
  </si>
  <si>
    <t>№20</t>
    <phoneticPr fontId="1"/>
  </si>
  <si>
    <t>№2</t>
    <phoneticPr fontId="1"/>
  </si>
  <si>
    <t>№30</t>
    <phoneticPr fontId="1"/>
  </si>
  <si>
    <t>堤</t>
    <rPh sb="0" eb="1">
      <t>ツツミ</t>
    </rPh>
    <phoneticPr fontId="1"/>
  </si>
  <si>
    <t>茅 ヶ 崎 市</t>
    <rPh sb="0" eb="1">
      <t>チガヤ</t>
    </rPh>
    <rPh sb="4" eb="5">
      <t>ザキ</t>
    </rPh>
    <rPh sb="6" eb="7">
      <t>シ</t>
    </rPh>
    <phoneticPr fontId="1"/>
  </si>
  <si>
    <t>№26</t>
    <phoneticPr fontId="1"/>
  </si>
  <si>
    <t>№15</t>
    <phoneticPr fontId="1"/>
  </si>
  <si>
    <t>岡崎</t>
    <rPh sb="0" eb="2">
      <t>オカザキ</t>
    </rPh>
    <phoneticPr fontId="1"/>
  </si>
  <si>
    <t>南金目</t>
    <rPh sb="0" eb="3">
      <t>ミナミカナメ</t>
    </rPh>
    <phoneticPr fontId="1"/>
  </si>
  <si>
    <t>平　塚　市</t>
    <rPh sb="0" eb="1">
      <t>ヒラ</t>
    </rPh>
    <rPh sb="2" eb="3">
      <t>ツカ</t>
    </rPh>
    <rPh sb="4" eb="5">
      <t>シ</t>
    </rPh>
    <phoneticPr fontId="1"/>
  </si>
  <si>
    <t>№432</t>
    <phoneticPr fontId="1"/>
  </si>
  <si>
    <t>№247B</t>
    <phoneticPr fontId="1"/>
  </si>
  <si>
    <t>№148B</t>
    <phoneticPr fontId="1"/>
  </si>
  <si>
    <t>川崎区浮島町</t>
    <rPh sb="0" eb="3">
      <t>カワサキク</t>
    </rPh>
    <rPh sb="3" eb="5">
      <t>ウキシマ</t>
    </rPh>
    <rPh sb="5" eb="6">
      <t>チョウ</t>
    </rPh>
    <phoneticPr fontId="1"/>
  </si>
  <si>
    <t>川　崎　市</t>
    <rPh sb="0" eb="1">
      <t>カワ</t>
    </rPh>
    <rPh sb="2" eb="3">
      <t>ザキ</t>
    </rPh>
    <rPh sb="4" eb="5">
      <t>シ</t>
    </rPh>
    <phoneticPr fontId="1"/>
  </si>
  <si>
    <t>№T-53</t>
    <phoneticPr fontId="1"/>
  </si>
  <si>
    <t>№M-17</t>
    <phoneticPr fontId="1"/>
  </si>
  <si>
    <t>港北区篠原町</t>
    <rPh sb="0" eb="3">
      <t>コウホクク</t>
    </rPh>
    <rPh sb="3" eb="6">
      <t>シノハラチョウ</t>
    </rPh>
    <phoneticPr fontId="1"/>
  </si>
  <si>
    <t>横　浜　市</t>
    <rPh sb="0" eb="1">
      <t>ヨコ</t>
    </rPh>
    <rPh sb="2" eb="3">
      <t>ハマ</t>
    </rPh>
    <rPh sb="4" eb="5">
      <t>シ</t>
    </rPh>
    <phoneticPr fontId="1"/>
  </si>
  <si>
    <t>区　分</t>
    <rPh sb="0" eb="1">
      <t>ク</t>
    </rPh>
    <rPh sb="2" eb="3">
      <t>ブン</t>
    </rPh>
    <phoneticPr fontId="1"/>
  </si>
  <si>
    <t>川崎市川崎区浮島町</t>
    <rPh sb="0" eb="3">
      <t>カワサキシ</t>
    </rPh>
    <rPh sb="3" eb="6">
      <t>カワサキク</t>
    </rPh>
    <rPh sb="6" eb="8">
      <t>ウキシマ</t>
    </rPh>
    <rPh sb="8" eb="9">
      <t>チョウ</t>
    </rPh>
    <phoneticPr fontId="1"/>
  </si>
  <si>
    <t>厚木市中町</t>
    <rPh sb="0" eb="2">
      <t>アツギ</t>
    </rPh>
    <rPh sb="2" eb="3">
      <t>シ</t>
    </rPh>
    <rPh sb="3" eb="5">
      <t>ナカマチ</t>
    </rPh>
    <phoneticPr fontId="1"/>
  </si>
  <si>
    <t>水 準 点 所 在 地</t>
    <rPh sb="0" eb="1">
      <t>ミズ</t>
    </rPh>
    <rPh sb="2" eb="3">
      <t>ジュン</t>
    </rPh>
    <rPh sb="4" eb="5">
      <t>テン</t>
    </rPh>
    <rPh sb="6" eb="7">
      <t>ショ</t>
    </rPh>
    <rPh sb="8" eb="9">
      <t>ザイ</t>
    </rPh>
    <rPh sb="10" eb="11">
      <t>チ</t>
    </rPh>
    <phoneticPr fontId="1"/>
  </si>
  <si>
    <t>総　　　　　計</t>
    <rPh sb="0" eb="1">
      <t>ソウ</t>
    </rPh>
    <rPh sb="6" eb="7">
      <t>ケイ</t>
    </rPh>
    <phoneticPr fontId="1"/>
  </si>
  <si>
    <t>欠測</t>
    <rPh sb="0" eb="1">
      <t>ケツ</t>
    </rPh>
    <rPh sb="1" eb="2">
      <t>ソク</t>
    </rPh>
    <phoneticPr fontId="1"/>
  </si>
  <si>
    <t>県条例対象地域</t>
    <rPh sb="0" eb="1">
      <t>ケン</t>
    </rPh>
    <rPh sb="1" eb="3">
      <t>ジョウレイ</t>
    </rPh>
    <rPh sb="3" eb="5">
      <t>タイショウ</t>
    </rPh>
    <rPh sb="5" eb="7">
      <t>チイキ</t>
    </rPh>
    <phoneticPr fontId="1"/>
  </si>
  <si>
    <t>市条例対象地域</t>
    <rPh sb="0" eb="1">
      <t>シ</t>
    </rPh>
    <rPh sb="1" eb="3">
      <t>ジョウレイ</t>
    </rPh>
    <rPh sb="3" eb="5">
      <t>タイショウ</t>
    </rPh>
    <rPh sb="5" eb="7">
      <t>チイキ</t>
    </rPh>
    <phoneticPr fontId="1"/>
  </si>
  <si>
    <t>1㎝未満</t>
    <rPh sb="2" eb="4">
      <t>ミマン</t>
    </rPh>
    <phoneticPr fontId="1"/>
  </si>
  <si>
    <t>計</t>
    <rPh sb="0" eb="1">
      <t>ケイ</t>
    </rPh>
    <phoneticPr fontId="1"/>
  </si>
  <si>
    <t>2㎝以上</t>
    <rPh sb="2" eb="4">
      <t>イジョウ</t>
    </rPh>
    <phoneticPr fontId="1"/>
  </si>
  <si>
    <t>不動水準点数</t>
    <rPh sb="0" eb="2">
      <t>フドウ</t>
    </rPh>
    <rPh sb="2" eb="4">
      <t>スイジュン</t>
    </rPh>
    <rPh sb="4" eb="6">
      <t>テンスウ</t>
    </rPh>
    <phoneticPr fontId="1"/>
  </si>
  <si>
    <t>有効水準点数</t>
    <rPh sb="0" eb="2">
      <t>ユウコウ</t>
    </rPh>
    <rPh sb="2" eb="4">
      <t>スイジュン</t>
    </rPh>
    <rPh sb="4" eb="6">
      <t>テンスウ</t>
    </rPh>
    <phoneticPr fontId="1"/>
  </si>
  <si>
    <t>調査水準点数　　</t>
    <rPh sb="0" eb="2">
      <t>チョウサ</t>
    </rPh>
    <rPh sb="2" eb="4">
      <t>スイジュン</t>
    </rPh>
    <rPh sb="4" eb="6">
      <t>テンスウ</t>
    </rPh>
    <phoneticPr fontId="1"/>
  </si>
  <si>
    <t>区　　　分</t>
    <rPh sb="0" eb="1">
      <t>ク</t>
    </rPh>
    <rPh sb="4" eb="5">
      <t>ブン</t>
    </rPh>
    <phoneticPr fontId="1"/>
  </si>
  <si>
    <t>周　辺　地　域</t>
    <rPh sb="0" eb="1">
      <t>シュウ</t>
    </rPh>
    <rPh sb="2" eb="3">
      <t>ヘン</t>
    </rPh>
    <rPh sb="4" eb="5">
      <t>チ</t>
    </rPh>
    <rPh sb="6" eb="7">
      <t>イキ</t>
    </rPh>
    <phoneticPr fontId="1"/>
  </si>
  <si>
    <t>指　定　地　域</t>
    <rPh sb="0" eb="1">
      <t>ユビ</t>
    </rPh>
    <rPh sb="2" eb="3">
      <t>サダム</t>
    </rPh>
    <rPh sb="4" eb="5">
      <t>チ</t>
    </rPh>
    <rPh sb="6" eb="7">
      <t>イキ</t>
    </rPh>
    <phoneticPr fontId="1"/>
  </si>
  <si>
    <t>隆　起　面　積　（㎢）</t>
    <rPh sb="0" eb="1">
      <t>タカシ</t>
    </rPh>
    <rPh sb="2" eb="3">
      <t>ハジメ</t>
    </rPh>
    <rPh sb="4" eb="5">
      <t>メン</t>
    </rPh>
    <rPh sb="6" eb="7">
      <t>セキ</t>
    </rPh>
    <phoneticPr fontId="1"/>
  </si>
  <si>
    <t>沈　　下　　面　　積　　（㎢）</t>
    <rPh sb="0" eb="1">
      <t>チン</t>
    </rPh>
    <rPh sb="3" eb="4">
      <t>シタ</t>
    </rPh>
    <rPh sb="6" eb="7">
      <t>メン</t>
    </rPh>
    <rPh sb="9" eb="10">
      <t>セキ</t>
    </rPh>
    <phoneticPr fontId="1"/>
  </si>
  <si>
    <t>区　　　　　分</t>
    <rPh sb="0" eb="1">
      <t>ク</t>
    </rPh>
    <rPh sb="6" eb="7">
      <t>ブン</t>
    </rPh>
    <phoneticPr fontId="1"/>
  </si>
  <si>
    <t>川崎市</t>
    <rPh sb="0" eb="3">
      <t>カワサキシ</t>
    </rPh>
    <phoneticPr fontId="1"/>
  </si>
  <si>
    <t>横浜市</t>
    <rPh sb="0" eb="3">
      <t>ヨコハマシ</t>
    </rPh>
    <phoneticPr fontId="1"/>
  </si>
  <si>
    <t>川崎市川崎区水江町</t>
    <rPh sb="0" eb="3">
      <t>カワサキシ</t>
    </rPh>
    <rPh sb="3" eb="6">
      <t>カワサキク</t>
    </rPh>
    <rPh sb="6" eb="8">
      <t>ミズエ</t>
    </rPh>
    <rPh sb="8" eb="9">
      <t>チョウ</t>
    </rPh>
    <phoneticPr fontId="1"/>
  </si>
  <si>
    <t>川崎市川崎区東扇島</t>
    <rPh sb="0" eb="3">
      <t>カワサキシ</t>
    </rPh>
    <rPh sb="3" eb="6">
      <t>カワサキク</t>
    </rPh>
    <rPh sb="6" eb="7">
      <t>ヒガシ</t>
    </rPh>
    <rPh sb="7" eb="9">
      <t>オウギシマ</t>
    </rPh>
    <phoneticPr fontId="1"/>
  </si>
  <si>
    <t>横浜市栄区笠間四丁目</t>
    <rPh sb="0" eb="3">
      <t>ヨコハマシ</t>
    </rPh>
    <rPh sb="3" eb="5">
      <t>サカエク</t>
    </rPh>
    <rPh sb="5" eb="7">
      <t>カサマ</t>
    </rPh>
    <rPh sb="7" eb="10">
      <t>ヨンチョウメ</t>
    </rPh>
    <phoneticPr fontId="1"/>
  </si>
  <si>
    <t>横浜市栄区金井町</t>
    <rPh sb="0" eb="3">
      <t>ヨコハマシ</t>
    </rPh>
    <rPh sb="3" eb="5">
      <t>サカエク</t>
    </rPh>
    <rPh sb="5" eb="8">
      <t>カナイチョウ</t>
    </rPh>
    <phoneticPr fontId="1"/>
  </si>
  <si>
    <t>№T-37</t>
    <phoneticPr fontId="1"/>
  </si>
  <si>
    <t>№T-49</t>
    <phoneticPr fontId="1"/>
  </si>
  <si>
    <t>横浜市中区扇町1丁目</t>
    <rPh sb="0" eb="3">
      <t>ヨコハマシ</t>
    </rPh>
    <rPh sb="3" eb="5">
      <t>ナカク</t>
    </rPh>
    <rPh sb="5" eb="7">
      <t>オオギチョウ</t>
    </rPh>
    <rPh sb="8" eb="10">
      <t>チョウメ</t>
    </rPh>
    <phoneticPr fontId="1"/>
  </si>
  <si>
    <t>№336</t>
    <phoneticPr fontId="1"/>
  </si>
  <si>
    <t>横浜市中区石川町</t>
    <rPh sb="0" eb="3">
      <t>ヨコハマシ</t>
    </rPh>
    <rPh sb="3" eb="5">
      <t>ナカク</t>
    </rPh>
    <rPh sb="5" eb="7">
      <t>イシカワ</t>
    </rPh>
    <rPh sb="7" eb="8">
      <t>チョウ</t>
    </rPh>
    <phoneticPr fontId="1"/>
  </si>
  <si>
    <t>№318</t>
    <phoneticPr fontId="1"/>
  </si>
  <si>
    <t>横浜市栄区桂町</t>
    <rPh sb="0" eb="3">
      <t>ヨコハマシ</t>
    </rPh>
    <rPh sb="3" eb="5">
      <t>サカエク</t>
    </rPh>
    <rPh sb="5" eb="6">
      <t>カツラ</t>
    </rPh>
    <rPh sb="6" eb="7">
      <t>チョウ</t>
    </rPh>
    <phoneticPr fontId="1"/>
  </si>
  <si>
    <t>№T-63</t>
    <phoneticPr fontId="1"/>
  </si>
  <si>
    <t>横浜市神奈川区大野町</t>
    <rPh sb="0" eb="3">
      <t>ヨコハマシ</t>
    </rPh>
    <rPh sb="3" eb="6">
      <t>カナガワ</t>
    </rPh>
    <rPh sb="6" eb="7">
      <t>ク</t>
    </rPh>
    <rPh sb="7" eb="10">
      <t>オオノチョウ</t>
    </rPh>
    <phoneticPr fontId="1"/>
  </si>
  <si>
    <t>№121</t>
    <phoneticPr fontId="1"/>
  </si>
  <si>
    <t>横浜市鶴見区馬場</t>
    <rPh sb="0" eb="3">
      <t>ヨコハマシ</t>
    </rPh>
    <rPh sb="3" eb="6">
      <t>ツルミク</t>
    </rPh>
    <rPh sb="6" eb="8">
      <t>ババ</t>
    </rPh>
    <phoneticPr fontId="1"/>
  </si>
  <si>
    <t>№49</t>
    <phoneticPr fontId="1"/>
  </si>
  <si>
    <t>平塚市片岡</t>
    <rPh sb="0" eb="3">
      <t>ヒラツカシ</t>
    </rPh>
    <rPh sb="3" eb="5">
      <t>カタオカ</t>
    </rPh>
    <phoneticPr fontId="1"/>
  </si>
  <si>
    <t>№130</t>
    <phoneticPr fontId="1"/>
  </si>
  <si>
    <t>厚木市旭町</t>
    <rPh sb="0" eb="2">
      <t>アツギ</t>
    </rPh>
    <rPh sb="2" eb="3">
      <t>シ</t>
    </rPh>
    <rPh sb="3" eb="5">
      <t>アサヒチョウ</t>
    </rPh>
    <phoneticPr fontId="1"/>
  </si>
  <si>
    <t>№1</t>
    <phoneticPr fontId="1"/>
  </si>
  <si>
    <t>川崎市幸区南幸町</t>
    <rPh sb="0" eb="3">
      <t>カワサキシ</t>
    </rPh>
    <rPh sb="3" eb="5">
      <t>サイワイク</t>
    </rPh>
    <rPh sb="5" eb="6">
      <t>ミナミ</t>
    </rPh>
    <rPh sb="6" eb="8">
      <t>サイワイチョウ</t>
    </rPh>
    <phoneticPr fontId="1"/>
  </si>
  <si>
    <t>№43</t>
    <phoneticPr fontId="1"/>
  </si>
  <si>
    <t>平塚市河内</t>
    <rPh sb="0" eb="3">
      <t>ヒラツカシ</t>
    </rPh>
    <rPh sb="3" eb="5">
      <t>カワチ</t>
    </rPh>
    <phoneticPr fontId="1"/>
  </si>
  <si>
    <t>№79</t>
    <phoneticPr fontId="1"/>
  </si>
  <si>
    <t>横浜市緑区白山町</t>
    <rPh sb="0" eb="3">
      <t>ヨコハマシ</t>
    </rPh>
    <rPh sb="3" eb="5">
      <t>ミドリク</t>
    </rPh>
    <rPh sb="5" eb="7">
      <t>シロヤマ</t>
    </rPh>
    <rPh sb="7" eb="8">
      <t>チョウ</t>
    </rPh>
    <phoneticPr fontId="1"/>
  </si>
  <si>
    <t>№M-22</t>
    <phoneticPr fontId="1"/>
  </si>
  <si>
    <t>№257</t>
    <phoneticPr fontId="1"/>
  </si>
  <si>
    <t>№13</t>
    <phoneticPr fontId="1"/>
  </si>
  <si>
    <t>横浜市神奈川区西寺尾</t>
    <rPh sb="0" eb="3">
      <t>ヨコハマシ</t>
    </rPh>
    <rPh sb="3" eb="6">
      <t>カナガワ</t>
    </rPh>
    <rPh sb="6" eb="7">
      <t>ク</t>
    </rPh>
    <rPh sb="7" eb="10">
      <t>ニシテラオ</t>
    </rPh>
    <phoneticPr fontId="1"/>
  </si>
  <si>
    <t>№140</t>
    <phoneticPr fontId="1"/>
  </si>
  <si>
    <t>№258</t>
    <phoneticPr fontId="1"/>
  </si>
  <si>
    <t>横浜市鶴見区市場下町</t>
    <rPh sb="0" eb="3">
      <t>ヨコハマシ</t>
    </rPh>
    <rPh sb="3" eb="6">
      <t>ツルミク</t>
    </rPh>
    <rPh sb="6" eb="8">
      <t>イチバ</t>
    </rPh>
    <rPh sb="8" eb="9">
      <t>シタ</t>
    </rPh>
    <rPh sb="9" eb="10">
      <t>チョウ</t>
    </rPh>
    <phoneticPr fontId="1"/>
  </si>
  <si>
    <t>№34</t>
    <phoneticPr fontId="1"/>
  </si>
  <si>
    <t>横浜市港北区篠原町</t>
    <rPh sb="0" eb="3">
      <t>ヨコハマシ</t>
    </rPh>
    <rPh sb="3" eb="6">
      <t>コウホクク</t>
    </rPh>
    <rPh sb="6" eb="9">
      <t>シノハラチョウ</t>
    </rPh>
    <phoneticPr fontId="1"/>
  </si>
  <si>
    <t>№982</t>
    <phoneticPr fontId="1"/>
  </si>
  <si>
    <t>№978</t>
    <phoneticPr fontId="1"/>
  </si>
  <si>
    <t>横浜市戸塚区上矢部町</t>
    <rPh sb="0" eb="3">
      <t>ヨコハマシ</t>
    </rPh>
    <rPh sb="3" eb="6">
      <t>トツカク</t>
    </rPh>
    <rPh sb="6" eb="9">
      <t>カミヤベ</t>
    </rPh>
    <rPh sb="9" eb="10">
      <t>チョウ</t>
    </rPh>
    <phoneticPr fontId="1"/>
  </si>
  <si>
    <t>№T-14</t>
    <phoneticPr fontId="1"/>
  </si>
  <si>
    <t>横浜市戸塚区上倉田町</t>
    <rPh sb="0" eb="3">
      <t>ヨコハマシ</t>
    </rPh>
    <rPh sb="3" eb="6">
      <t>トツカク</t>
    </rPh>
    <rPh sb="6" eb="7">
      <t>カミ</t>
    </rPh>
    <rPh sb="7" eb="9">
      <t>クラタ</t>
    </rPh>
    <rPh sb="9" eb="10">
      <t>チョウ</t>
    </rPh>
    <phoneticPr fontId="1"/>
  </si>
  <si>
    <t>№T-23</t>
    <phoneticPr fontId="1"/>
  </si>
  <si>
    <t>№261</t>
    <phoneticPr fontId="1"/>
  </si>
  <si>
    <t>横浜市港北区勝田町</t>
    <rPh sb="0" eb="3">
      <t>ヨコハマシ</t>
    </rPh>
    <rPh sb="3" eb="6">
      <t>コウホクク</t>
    </rPh>
    <rPh sb="6" eb="9">
      <t>カツタチョウ</t>
    </rPh>
    <phoneticPr fontId="1"/>
  </si>
  <si>
    <t>№967</t>
    <phoneticPr fontId="1"/>
  </si>
  <si>
    <t>横浜市戸塚区金井町</t>
    <rPh sb="0" eb="3">
      <t>ヨコハマシ</t>
    </rPh>
    <rPh sb="3" eb="6">
      <t>トツカク</t>
    </rPh>
    <rPh sb="6" eb="9">
      <t>カナイチョウ</t>
    </rPh>
    <phoneticPr fontId="1"/>
  </si>
  <si>
    <t>横浜市西区岡野</t>
    <rPh sb="0" eb="3">
      <t>ヨコハマシ</t>
    </rPh>
    <rPh sb="3" eb="5">
      <t>ニシク</t>
    </rPh>
    <rPh sb="5" eb="7">
      <t>オカノ</t>
    </rPh>
    <phoneticPr fontId="1"/>
  </si>
  <si>
    <t>№206</t>
    <phoneticPr fontId="1"/>
  </si>
  <si>
    <t>横浜市西区平沼</t>
    <rPh sb="0" eb="3">
      <t>ヨコハマシ</t>
    </rPh>
    <rPh sb="3" eb="5">
      <t>ニシク</t>
    </rPh>
    <rPh sb="5" eb="7">
      <t>ヒラヌマ</t>
    </rPh>
    <phoneticPr fontId="1"/>
  </si>
  <si>
    <t>№227</t>
    <phoneticPr fontId="1"/>
  </si>
  <si>
    <t>水準点№</t>
    <rPh sb="0" eb="2">
      <t>スイジュン</t>
    </rPh>
    <rPh sb="2" eb="3">
      <t>テン</t>
    </rPh>
    <phoneticPr fontId="1"/>
  </si>
  <si>
    <t>沈 下 面 積 （㎢）</t>
    <rPh sb="0" eb="1">
      <t>チン</t>
    </rPh>
    <rPh sb="2" eb="3">
      <t>シタ</t>
    </rPh>
    <rPh sb="4" eb="5">
      <t>メン</t>
    </rPh>
    <rPh sb="6" eb="7">
      <t>セキ</t>
    </rPh>
    <phoneticPr fontId="1"/>
  </si>
  <si>
    <t>沈 下 水 準 点 数</t>
    <rPh sb="0" eb="1">
      <t>チン</t>
    </rPh>
    <rPh sb="2" eb="3">
      <t>シタ</t>
    </rPh>
    <rPh sb="4" eb="5">
      <t>ミズ</t>
    </rPh>
    <rPh sb="6" eb="7">
      <t>ジュン</t>
    </rPh>
    <rPh sb="8" eb="9">
      <t>テン</t>
    </rPh>
    <rPh sb="10" eb="11">
      <t>スウ</t>
    </rPh>
    <phoneticPr fontId="1"/>
  </si>
  <si>
    <t>最　大　沈　下　地　点</t>
    <rPh sb="0" eb="1">
      <t>サイ</t>
    </rPh>
    <rPh sb="2" eb="3">
      <t>ダイ</t>
    </rPh>
    <rPh sb="4" eb="5">
      <t>チン</t>
    </rPh>
    <rPh sb="6" eb="7">
      <t>シタ</t>
    </rPh>
    <rPh sb="8" eb="9">
      <t>チ</t>
    </rPh>
    <rPh sb="10" eb="11">
      <t>テン</t>
    </rPh>
    <phoneticPr fontId="1"/>
  </si>
  <si>
    <t>沈　　下　　状　　況</t>
    <rPh sb="0" eb="1">
      <t>チン</t>
    </rPh>
    <rPh sb="3" eb="4">
      <t>シタ</t>
    </rPh>
    <rPh sb="6" eb="7">
      <t>ジョウ</t>
    </rPh>
    <rPh sb="9" eb="10">
      <t>キョウ</t>
    </rPh>
    <phoneticPr fontId="1"/>
  </si>
  <si>
    <t>区分</t>
    <rPh sb="0" eb="1">
      <t>ク</t>
    </rPh>
    <rPh sb="1" eb="2">
      <t>ブン</t>
    </rPh>
    <phoneticPr fontId="1"/>
  </si>
  <si>
    <t>№10</t>
    <phoneticPr fontId="1"/>
  </si>
  <si>
    <t>-</t>
  </si>
  <si>
    <t>二重管</t>
    <rPh sb="0" eb="2">
      <t>ニジュウ</t>
    </rPh>
    <rPh sb="2" eb="3">
      <t>カン</t>
    </rPh>
    <phoneticPr fontId="1"/>
  </si>
  <si>
    <t>寒川観測所</t>
    <rPh sb="0" eb="2">
      <t>サムカワ</t>
    </rPh>
    <rPh sb="2" eb="4">
      <t>カンソク</t>
    </rPh>
    <rPh sb="4" eb="5">
      <t>ショ</t>
    </rPh>
    <phoneticPr fontId="1"/>
  </si>
  <si>
    <t>S56.1</t>
  </si>
  <si>
    <t>単　管</t>
    <rPh sb="0" eb="1">
      <t>タン</t>
    </rPh>
    <rPh sb="2" eb="3">
      <t>カン</t>
    </rPh>
    <phoneticPr fontId="1"/>
  </si>
  <si>
    <t>金田観測所</t>
    <rPh sb="0" eb="2">
      <t>カネダ</t>
    </rPh>
    <rPh sb="2" eb="4">
      <t>カンソク</t>
    </rPh>
    <rPh sb="4" eb="5">
      <t>ショ</t>
    </rPh>
    <phoneticPr fontId="1"/>
  </si>
  <si>
    <t>S51.4</t>
  </si>
  <si>
    <t>平塚市四之宮1520-3</t>
    <rPh sb="0" eb="3">
      <t>ヒラツカシ</t>
    </rPh>
    <rPh sb="3" eb="6">
      <t>シノミヤ</t>
    </rPh>
    <phoneticPr fontId="1"/>
  </si>
  <si>
    <t>四之宮観測所</t>
    <rPh sb="0" eb="3">
      <t>シノミヤ</t>
    </rPh>
    <rPh sb="3" eb="5">
      <t>カンソク</t>
    </rPh>
    <rPh sb="5" eb="6">
      <t>ショ</t>
    </rPh>
    <phoneticPr fontId="1"/>
  </si>
  <si>
    <t>地下水位</t>
  </si>
  <si>
    <t>S50.8</t>
  </si>
  <si>
    <t>平塚市大原1-1</t>
    <rPh sb="0" eb="3">
      <t>ヒラツカシ</t>
    </rPh>
    <rPh sb="3" eb="5">
      <t>オオハラ</t>
    </rPh>
    <phoneticPr fontId="1"/>
  </si>
  <si>
    <t>大原観測所</t>
    <rPh sb="0" eb="2">
      <t>オオハラ</t>
    </rPh>
    <rPh sb="2" eb="4">
      <t>カンソク</t>
    </rPh>
    <rPh sb="4" eb="5">
      <t>ショ</t>
    </rPh>
    <phoneticPr fontId="1"/>
  </si>
  <si>
    <t>S48.5</t>
  </si>
  <si>
    <t>松原観測所</t>
    <rPh sb="0" eb="2">
      <t>マツハラ</t>
    </rPh>
    <rPh sb="2" eb="4">
      <t>カンソク</t>
    </rPh>
    <rPh sb="4" eb="5">
      <t>ショ</t>
    </rPh>
    <phoneticPr fontId="1"/>
  </si>
  <si>
    <t>海老名観測所</t>
    <rPh sb="0" eb="3">
      <t>エビナ</t>
    </rPh>
    <rPh sb="3" eb="5">
      <t>カンソク</t>
    </rPh>
    <rPh sb="5" eb="6">
      <t>ショ</t>
    </rPh>
    <phoneticPr fontId="1"/>
  </si>
  <si>
    <t>横浜市戸塚区秋葉町300</t>
    <rPh sb="0" eb="3">
      <t>ヨコハマシ</t>
    </rPh>
    <rPh sb="3" eb="6">
      <t>トツカク</t>
    </rPh>
    <rPh sb="6" eb="9">
      <t>アキバチョウ</t>
    </rPh>
    <phoneticPr fontId="1"/>
  </si>
  <si>
    <t>秋葉町観測所</t>
    <rPh sb="0" eb="3">
      <t>アキバチョウ</t>
    </rPh>
    <rPh sb="3" eb="5">
      <t>カンソク</t>
    </rPh>
    <rPh sb="5" eb="6">
      <t>ショ</t>
    </rPh>
    <phoneticPr fontId="1"/>
  </si>
  <si>
    <t>新羽公園観測所</t>
    <rPh sb="0" eb="2">
      <t>ニッパ</t>
    </rPh>
    <rPh sb="2" eb="4">
      <t>コウエン</t>
    </rPh>
    <rPh sb="4" eb="6">
      <t>カンソク</t>
    </rPh>
    <rPh sb="6" eb="7">
      <t>ショ</t>
    </rPh>
    <phoneticPr fontId="1"/>
  </si>
  <si>
    <t>岡野公園観測所</t>
    <rPh sb="0" eb="2">
      <t>オカノ</t>
    </rPh>
    <rPh sb="2" eb="4">
      <t>コウエン</t>
    </rPh>
    <rPh sb="4" eb="6">
      <t>カンソク</t>
    </rPh>
    <rPh sb="6" eb="7">
      <t>ショ</t>
    </rPh>
    <phoneticPr fontId="1"/>
  </si>
  <si>
    <t>横浜市中区横浜公園</t>
    <rPh sb="0" eb="3">
      <t>ヨコハマシ</t>
    </rPh>
    <rPh sb="3" eb="5">
      <t>ナカク</t>
    </rPh>
    <rPh sb="5" eb="7">
      <t>ヨコハマ</t>
    </rPh>
    <rPh sb="7" eb="9">
      <t>コウエン</t>
    </rPh>
    <phoneticPr fontId="1"/>
  </si>
  <si>
    <t>横浜公園観測所</t>
    <rPh sb="0" eb="2">
      <t>ヨコハマ</t>
    </rPh>
    <rPh sb="2" eb="4">
      <t>コウエン</t>
    </rPh>
    <rPh sb="4" eb="6">
      <t>カンソク</t>
    </rPh>
    <rPh sb="6" eb="7">
      <t>ショ</t>
    </rPh>
    <phoneticPr fontId="1"/>
  </si>
  <si>
    <t>横浜市鶴見区元宮1-13-1</t>
    <rPh sb="0" eb="3">
      <t>ヨコハマシ</t>
    </rPh>
    <rPh sb="3" eb="6">
      <t>ツルミク</t>
    </rPh>
    <rPh sb="6" eb="8">
      <t>モトミヤ</t>
    </rPh>
    <phoneticPr fontId="1"/>
  </si>
  <si>
    <t>市場観測所</t>
    <rPh sb="0" eb="2">
      <t>イチバ</t>
    </rPh>
    <rPh sb="2" eb="4">
      <t>カンソク</t>
    </rPh>
    <rPh sb="4" eb="5">
      <t>ショ</t>
    </rPh>
    <phoneticPr fontId="1"/>
  </si>
  <si>
    <t>稼働中</t>
  </si>
  <si>
    <t>H24.2</t>
  </si>
  <si>
    <t>158～268</t>
  </si>
  <si>
    <t>宮前観測所</t>
    <rPh sb="0" eb="2">
      <t>ミヤマエ</t>
    </rPh>
    <rPh sb="2" eb="4">
      <t>カンソク</t>
    </rPh>
    <rPh sb="4" eb="5">
      <t>ショ</t>
    </rPh>
    <phoneticPr fontId="1"/>
  </si>
  <si>
    <t>H23.3</t>
  </si>
  <si>
    <t>145～283</t>
  </si>
  <si>
    <t>麻生観測所</t>
    <rPh sb="0" eb="2">
      <t>アサオ</t>
    </rPh>
    <rPh sb="2" eb="4">
      <t>カンソク</t>
    </rPh>
    <rPh sb="4" eb="5">
      <t>ショ</t>
    </rPh>
    <phoneticPr fontId="1"/>
  </si>
  <si>
    <t>稼動中</t>
  </si>
  <si>
    <t>S51.11</t>
  </si>
  <si>
    <t>14.3～19.8</t>
  </si>
  <si>
    <t>稲田観測所</t>
    <rPh sb="0" eb="2">
      <t>イナダ</t>
    </rPh>
    <rPh sb="2" eb="4">
      <t>カンソク</t>
    </rPh>
    <rPh sb="4" eb="5">
      <t>ショ</t>
    </rPh>
    <phoneticPr fontId="1"/>
  </si>
  <si>
    <t>25.8～31.3</t>
  </si>
  <si>
    <t>新城観測所</t>
    <rPh sb="0" eb="2">
      <t>シンジョウ</t>
    </rPh>
    <rPh sb="2" eb="4">
      <t>カンソク</t>
    </rPh>
    <rPh sb="4" eb="5">
      <t>ショ</t>
    </rPh>
    <phoneticPr fontId="1"/>
  </si>
  <si>
    <t>23.5～29.0</t>
  </si>
  <si>
    <t>坂戸観測所</t>
    <rPh sb="0" eb="2">
      <t>サカド</t>
    </rPh>
    <rPh sb="2" eb="4">
      <t>カンソク</t>
    </rPh>
    <rPh sb="4" eb="5">
      <t>ショ</t>
    </rPh>
    <phoneticPr fontId="1"/>
  </si>
  <si>
    <t>37.9～43.4</t>
  </si>
  <si>
    <t>小向観測所</t>
    <rPh sb="0" eb="2">
      <t>コムカイ</t>
    </rPh>
    <rPh sb="2" eb="4">
      <t>カンソク</t>
    </rPh>
    <rPh sb="4" eb="5">
      <t>ショ</t>
    </rPh>
    <phoneticPr fontId="1"/>
  </si>
  <si>
    <t>S37.5</t>
  </si>
  <si>
    <t>60.5～72.5</t>
  </si>
  <si>
    <t>千鳥町観測所</t>
    <rPh sb="0" eb="3">
      <t>チドリチョウ</t>
    </rPh>
    <rPh sb="3" eb="5">
      <t>カンソク</t>
    </rPh>
    <rPh sb="5" eb="6">
      <t>ショ</t>
    </rPh>
    <phoneticPr fontId="1"/>
  </si>
  <si>
    <t>田島観測所</t>
    <rPh sb="0" eb="2">
      <t>タジマ</t>
    </rPh>
    <rPh sb="2" eb="4">
      <t>カンソク</t>
    </rPh>
    <rPh sb="4" eb="5">
      <t>ショ</t>
    </rPh>
    <phoneticPr fontId="1"/>
  </si>
  <si>
    <t>S36.3</t>
  </si>
  <si>
    <t>30.5～38.5</t>
  </si>
  <si>
    <t>渡田観測所</t>
    <rPh sb="0" eb="2">
      <t>ワタリダ</t>
    </rPh>
    <rPh sb="2" eb="4">
      <t>カンソク</t>
    </rPh>
    <rPh sb="4" eb="5">
      <t>ショ</t>
    </rPh>
    <phoneticPr fontId="1"/>
  </si>
  <si>
    <t>S35.5</t>
  </si>
  <si>
    <t>23.3～28.3</t>
  </si>
  <si>
    <t>六郷観測所</t>
    <rPh sb="0" eb="2">
      <t>ロクゴウ</t>
    </rPh>
    <rPh sb="2" eb="4">
      <t>カンソク</t>
    </rPh>
    <rPh sb="4" eb="5">
      <t>ショ</t>
    </rPh>
    <phoneticPr fontId="1"/>
  </si>
  <si>
    <t>S34.4</t>
  </si>
  <si>
    <t>65.8～76.8</t>
  </si>
  <si>
    <t>観音川観測所</t>
    <rPh sb="0" eb="2">
      <t>カンノン</t>
    </rPh>
    <rPh sb="2" eb="3">
      <t>カワ</t>
    </rPh>
    <rPh sb="3" eb="5">
      <t>カンソク</t>
    </rPh>
    <rPh sb="5" eb="6">
      <t>ショ</t>
    </rPh>
    <phoneticPr fontId="1"/>
  </si>
  <si>
    <t>口径</t>
    <rPh sb="0" eb="2">
      <t>コウケイ</t>
    </rPh>
    <phoneticPr fontId="1"/>
  </si>
  <si>
    <t>深度</t>
    <rPh sb="0" eb="2">
      <t>シンド</t>
    </rPh>
    <phoneticPr fontId="1"/>
  </si>
  <si>
    <t>種別</t>
    <rPh sb="0" eb="2">
      <t>シュベツ</t>
    </rPh>
    <phoneticPr fontId="1"/>
  </si>
  <si>
    <t>稼働状況</t>
    <rPh sb="0" eb="2">
      <t>カドウ</t>
    </rPh>
    <rPh sb="2" eb="4">
      <t>ジョウキョウ</t>
    </rPh>
    <phoneticPr fontId="1"/>
  </si>
  <si>
    <t>観測の種類</t>
    <rPh sb="0" eb="2">
      <t>カンソク</t>
    </rPh>
    <rPh sb="3" eb="5">
      <t>シュルイ</t>
    </rPh>
    <phoneticPr fontId="1"/>
  </si>
  <si>
    <t>井戸の種類</t>
    <rPh sb="0" eb="2">
      <t>イド</t>
    </rPh>
    <rPh sb="3" eb="5">
      <t>シュルイ</t>
    </rPh>
    <phoneticPr fontId="1"/>
  </si>
  <si>
    <t>所在地</t>
    <rPh sb="0" eb="3">
      <t>ショザイチ</t>
    </rPh>
    <phoneticPr fontId="1"/>
  </si>
  <si>
    <t>観測所名</t>
    <rPh sb="0" eb="2">
      <t>カンソク</t>
    </rPh>
    <rPh sb="2" eb="3">
      <t>ショ</t>
    </rPh>
    <rPh sb="3" eb="4">
      <t>メイ</t>
    </rPh>
    <phoneticPr fontId="1"/>
  </si>
  <si>
    <t>注1　地下水位は、東京湾平均海面（T.P）を基準とし、各年の平均値を示した。</t>
    <rPh sb="0" eb="1">
      <t>チュウ</t>
    </rPh>
    <rPh sb="3" eb="5">
      <t>チカ</t>
    </rPh>
    <rPh sb="5" eb="7">
      <t>スイイ</t>
    </rPh>
    <rPh sb="9" eb="12">
      <t>トウキョウワン</t>
    </rPh>
    <rPh sb="12" eb="14">
      <t>ヘイキン</t>
    </rPh>
    <rPh sb="14" eb="16">
      <t>カイメン</t>
    </rPh>
    <rPh sb="22" eb="24">
      <t>キジュン</t>
    </rPh>
    <rPh sb="27" eb="29">
      <t>カクネン</t>
    </rPh>
    <rPh sb="30" eb="33">
      <t>ヘイキンチ</t>
    </rPh>
    <rPh sb="34" eb="35">
      <t>シメ</t>
    </rPh>
    <phoneticPr fontId="1"/>
  </si>
  <si>
    <t>№9</t>
    <phoneticPr fontId="1"/>
  </si>
  <si>
    <t>№4</t>
    <phoneticPr fontId="1"/>
  </si>
  <si>
    <t>№3</t>
    <phoneticPr fontId="1"/>
  </si>
  <si>
    <t>休止</t>
    <rPh sb="0" eb="2">
      <t>キュウシ</t>
    </rPh>
    <phoneticPr fontId="1"/>
  </si>
  <si>
    <t xml:space="preserve"> </t>
    <phoneticPr fontId="1"/>
  </si>
  <si>
    <t>深度80m</t>
    <rPh sb="0" eb="2">
      <t>シンド</t>
    </rPh>
    <phoneticPr fontId="1"/>
  </si>
  <si>
    <t>深度40m</t>
    <rPh sb="0" eb="2">
      <t>シンド</t>
    </rPh>
    <phoneticPr fontId="1"/>
  </si>
  <si>
    <t>深度88m</t>
    <rPh sb="0" eb="2">
      <t>シンド</t>
    </rPh>
    <phoneticPr fontId="1"/>
  </si>
  <si>
    <t>深度16m</t>
    <rPh sb="0" eb="2">
      <t>シンド</t>
    </rPh>
    <phoneticPr fontId="1"/>
  </si>
  <si>
    <t>№16</t>
    <phoneticPr fontId="1"/>
  </si>
  <si>
    <t>№14-2</t>
    <phoneticPr fontId="1"/>
  </si>
  <si>
    <t>№14-1</t>
    <phoneticPr fontId="1"/>
  </si>
  <si>
    <t>№12-2</t>
    <phoneticPr fontId="1"/>
  </si>
  <si>
    <t>№12-1</t>
    <phoneticPr fontId="1"/>
  </si>
  <si>
    <t>№11</t>
    <phoneticPr fontId="1"/>
  </si>
  <si>
    <t>廃止</t>
    <rPh sb="0" eb="2">
      <t>ハイシ</t>
    </rPh>
    <phoneticPr fontId="1"/>
  </si>
  <si>
    <t>№23</t>
    <phoneticPr fontId="1"/>
  </si>
  <si>
    <t>№22</t>
    <phoneticPr fontId="1"/>
  </si>
  <si>
    <t>№19</t>
    <phoneticPr fontId="1"/>
  </si>
  <si>
    <t>№18</t>
    <phoneticPr fontId="1"/>
  </si>
  <si>
    <t>№17-3</t>
    <phoneticPr fontId="1"/>
  </si>
  <si>
    <t>№17-2</t>
    <phoneticPr fontId="1"/>
  </si>
  <si>
    <t>№17-1</t>
    <phoneticPr fontId="1"/>
  </si>
  <si>
    <t>松原観測所</t>
    <rPh sb="0" eb="2">
      <t>マツバラ</t>
    </rPh>
    <rPh sb="2" eb="4">
      <t>カンソク</t>
    </rPh>
    <rPh sb="4" eb="5">
      <t>ショ</t>
    </rPh>
    <phoneticPr fontId="1"/>
  </si>
  <si>
    <t>旧№29</t>
    <rPh sb="0" eb="1">
      <t>キュウ</t>
    </rPh>
    <phoneticPr fontId="1"/>
  </si>
  <si>
    <t>№28</t>
    <phoneticPr fontId="1"/>
  </si>
  <si>
    <t>№27</t>
    <phoneticPr fontId="1"/>
  </si>
  <si>
    <t>№25</t>
    <phoneticPr fontId="1"/>
  </si>
  <si>
    <t>№24</t>
    <phoneticPr fontId="1"/>
  </si>
  <si>
    <t>2月</t>
    <rPh sb="1" eb="2">
      <t>ツキ</t>
    </rPh>
    <phoneticPr fontId="1"/>
  </si>
  <si>
    <t>1月</t>
    <rPh sb="1" eb="2">
      <t>ツキ</t>
    </rPh>
    <phoneticPr fontId="1"/>
  </si>
  <si>
    <t>注1　降水量は横浜地方気象台の提供。</t>
    <rPh sb="0" eb="1">
      <t>チュウ</t>
    </rPh>
    <rPh sb="3" eb="6">
      <t>コウスイリョウ</t>
    </rPh>
    <rPh sb="7" eb="9">
      <t>ヨコハマ</t>
    </rPh>
    <rPh sb="9" eb="11">
      <t>チホウ</t>
    </rPh>
    <rPh sb="11" eb="14">
      <t>キショウダイ</t>
    </rPh>
    <rPh sb="15" eb="17">
      <t>テイキョウ</t>
    </rPh>
    <phoneticPr fontId="1"/>
  </si>
  <si>
    <t>辻堂</t>
    <rPh sb="0" eb="2">
      <t>ツジドウ</t>
    </rPh>
    <phoneticPr fontId="1"/>
  </si>
  <si>
    <t>平塚</t>
    <rPh sb="0" eb="2">
      <t>ヒラツカ</t>
    </rPh>
    <phoneticPr fontId="1"/>
  </si>
  <si>
    <t>横浜</t>
    <rPh sb="0" eb="2">
      <t>ヨコハマ</t>
    </rPh>
    <phoneticPr fontId="1"/>
  </si>
  <si>
    <t>海老名</t>
    <rPh sb="0" eb="3">
      <t>エビナ</t>
    </rPh>
    <phoneticPr fontId="1"/>
  </si>
  <si>
    <t>日吉</t>
    <rPh sb="0" eb="2">
      <t>ヒヨシ</t>
    </rPh>
    <phoneticPr fontId="1"/>
  </si>
  <si>
    <t>（単位　mm）</t>
    <rPh sb="1" eb="3">
      <t>タンイ</t>
    </rPh>
    <phoneticPr fontId="1"/>
  </si>
  <si>
    <t>(1)測量地域の降水量の経年変化</t>
    <rPh sb="3" eb="5">
      <t>ソクリョウ</t>
    </rPh>
    <rPh sb="5" eb="7">
      <t>チイキ</t>
    </rPh>
    <rPh sb="8" eb="11">
      <t>コウスイリョウ</t>
    </rPh>
    <rPh sb="12" eb="14">
      <t>ケイネン</t>
    </rPh>
    <rPh sb="14" eb="16">
      <t>ヘンカ</t>
    </rPh>
    <phoneticPr fontId="1"/>
  </si>
  <si>
    <t>調査開始以来</t>
    <rPh sb="0" eb="2">
      <t>チョウサ</t>
    </rPh>
    <rPh sb="2" eb="4">
      <t>カイシ</t>
    </rPh>
    <rPh sb="4" eb="6">
      <t>イライ</t>
    </rPh>
    <phoneticPr fontId="1"/>
  </si>
  <si>
    <t>1㎝以上2㎝未満</t>
    <rPh sb="2" eb="4">
      <t>イジョウ</t>
    </rPh>
    <rPh sb="6" eb="8">
      <t>ミマン</t>
    </rPh>
    <phoneticPr fontId="1"/>
  </si>
  <si>
    <t>総　　　計</t>
    <rPh sb="0" eb="1">
      <t>ソウ</t>
    </rPh>
    <rPh sb="4" eb="5">
      <t>ケイ</t>
    </rPh>
    <phoneticPr fontId="1"/>
  </si>
  <si>
    <t>全　　　　　　域</t>
    <rPh sb="0" eb="1">
      <t>ゼン</t>
    </rPh>
    <rPh sb="7" eb="8">
      <t>イキ</t>
    </rPh>
    <phoneticPr fontId="1"/>
  </si>
  <si>
    <t>累　計　最　大　沈　下　量</t>
    <rPh sb="0" eb="1">
      <t>ルイ</t>
    </rPh>
    <rPh sb="2" eb="3">
      <t>ケイ</t>
    </rPh>
    <rPh sb="4" eb="5">
      <t>サイ</t>
    </rPh>
    <rPh sb="6" eb="7">
      <t>ダイ</t>
    </rPh>
    <rPh sb="8" eb="9">
      <t>チン</t>
    </rPh>
    <rPh sb="10" eb="11">
      <t>シタ</t>
    </rPh>
    <rPh sb="12" eb="13">
      <t>リョウ</t>
    </rPh>
    <phoneticPr fontId="1"/>
  </si>
  <si>
    <t>-</t>
    <phoneticPr fontId="1"/>
  </si>
  <si>
    <t>区　　　　　　　　　分</t>
    <rPh sb="0" eb="1">
      <t>ク</t>
    </rPh>
    <rPh sb="10" eb="11">
      <t>ブン</t>
    </rPh>
    <phoneticPr fontId="1"/>
  </si>
  <si>
    <t>№991</t>
    <phoneticPr fontId="1"/>
  </si>
  <si>
    <t>－</t>
    <phoneticPr fontId="1"/>
  </si>
  <si>
    <t>横浜市全域
（横浜市条例）</t>
    <rPh sb="0" eb="3">
      <t>ヨコハマシ</t>
    </rPh>
    <rPh sb="3" eb="5">
      <t>ゼンイキ</t>
    </rPh>
    <rPh sb="7" eb="10">
      <t>ヨコハマシ</t>
    </rPh>
    <rPh sb="10" eb="12">
      <t>ジョウレイ</t>
    </rPh>
    <phoneticPr fontId="1"/>
  </si>
  <si>
    <t>川崎市全域
（川崎市条例）</t>
    <rPh sb="0" eb="3">
      <t>カワサキシ</t>
    </rPh>
    <rPh sb="3" eb="5">
      <t>ゼンイキ</t>
    </rPh>
    <rPh sb="7" eb="10">
      <t>カワサキシ</t>
    </rPh>
    <rPh sb="10" eb="12">
      <t>ジョウレイ</t>
    </rPh>
    <phoneticPr fontId="1"/>
  </si>
  <si>
    <t>工業用水法指定地域</t>
    <rPh sb="0" eb="1">
      <t>コウ</t>
    </rPh>
    <rPh sb="1" eb="2">
      <t>ギョウ</t>
    </rPh>
    <rPh sb="2" eb="3">
      <t>ヨウ</t>
    </rPh>
    <rPh sb="3" eb="4">
      <t>ミズ</t>
    </rPh>
    <rPh sb="4" eb="5">
      <t>ホウ</t>
    </rPh>
    <rPh sb="5" eb="6">
      <t>ユビ</t>
    </rPh>
    <rPh sb="6" eb="7">
      <t>サダム</t>
    </rPh>
    <rPh sb="7" eb="8">
      <t>チ</t>
    </rPh>
    <rPh sb="8" eb="9">
      <t>イキ</t>
    </rPh>
    <phoneticPr fontId="1"/>
  </si>
  <si>
    <t>県条例指定地域</t>
    <rPh sb="0" eb="1">
      <t>ケン</t>
    </rPh>
    <rPh sb="1" eb="2">
      <t>ジョウ</t>
    </rPh>
    <rPh sb="2" eb="3">
      <t>レイ</t>
    </rPh>
    <rPh sb="3" eb="4">
      <t>ユビ</t>
    </rPh>
    <rPh sb="4" eb="5">
      <t>サダム</t>
    </rPh>
    <rPh sb="5" eb="6">
      <t>チ</t>
    </rPh>
    <rPh sb="6" eb="7">
      <t>イキ</t>
    </rPh>
    <phoneticPr fontId="1"/>
  </si>
  <si>
    <t>県条例周辺地域</t>
    <rPh sb="0" eb="1">
      <t>ケン</t>
    </rPh>
    <rPh sb="1" eb="2">
      <t>ジョウ</t>
    </rPh>
    <rPh sb="2" eb="3">
      <t>レイ</t>
    </rPh>
    <rPh sb="3" eb="4">
      <t>シュウ</t>
    </rPh>
    <rPh sb="4" eb="5">
      <t>ヘン</t>
    </rPh>
    <rPh sb="5" eb="6">
      <t>チ</t>
    </rPh>
    <rPh sb="6" eb="7">
      <t>イキ</t>
    </rPh>
    <phoneticPr fontId="1"/>
  </si>
  <si>
    <t>戸塚駅周辺
地下水位観測所</t>
    <rPh sb="0" eb="2">
      <t>トツカ</t>
    </rPh>
    <rPh sb="2" eb="5">
      <t>エキシュウヘン</t>
    </rPh>
    <rPh sb="6" eb="8">
      <t>チカ</t>
    </rPh>
    <rPh sb="8" eb="10">
      <t>スイイ</t>
    </rPh>
    <rPh sb="10" eb="12">
      <t>カンソク</t>
    </rPh>
    <rPh sb="12" eb="13">
      <t>ショ</t>
    </rPh>
    <phoneticPr fontId="1"/>
  </si>
  <si>
    <t>川崎市川崎区塩浜2-24-9
観音川ポンプ場</t>
    <rPh sb="0" eb="3">
      <t>カワサキシ</t>
    </rPh>
    <rPh sb="3" eb="6">
      <t>カワサキク</t>
    </rPh>
    <rPh sb="6" eb="8">
      <t>シオハマ</t>
    </rPh>
    <rPh sb="15" eb="17">
      <t>カンノン</t>
    </rPh>
    <rPh sb="17" eb="18">
      <t>カワ</t>
    </rPh>
    <rPh sb="21" eb="22">
      <t>ジョウ</t>
    </rPh>
    <phoneticPr fontId="1"/>
  </si>
  <si>
    <t>川崎市川崎区本町2-4
六郷ポンプ場</t>
    <rPh sb="0" eb="3">
      <t>カワサキシ</t>
    </rPh>
    <rPh sb="3" eb="6">
      <t>カワサキク</t>
    </rPh>
    <rPh sb="6" eb="8">
      <t>ホンマチ</t>
    </rPh>
    <rPh sb="12" eb="14">
      <t>ロクゴウ</t>
    </rPh>
    <rPh sb="17" eb="18">
      <t>ジョウ</t>
    </rPh>
    <phoneticPr fontId="1"/>
  </si>
  <si>
    <t>川崎市川崎区鋼管通4-17-1
渡田ポンプ場</t>
    <rPh sb="0" eb="3">
      <t>カワサキシ</t>
    </rPh>
    <rPh sb="3" eb="6">
      <t>カワサキク</t>
    </rPh>
    <rPh sb="6" eb="9">
      <t>コウカンドオリ</t>
    </rPh>
    <rPh sb="16" eb="18">
      <t>ワタリダ</t>
    </rPh>
    <rPh sb="21" eb="22">
      <t>ジョウ</t>
    </rPh>
    <phoneticPr fontId="1"/>
  </si>
  <si>
    <t>川崎市川崎区鋼管通2-3-7
川崎区役所田島支所</t>
    <rPh sb="0" eb="3">
      <t>カワサキシ</t>
    </rPh>
    <rPh sb="3" eb="6">
      <t>カワサキク</t>
    </rPh>
    <rPh sb="6" eb="9">
      <t>コウカンドオリ</t>
    </rPh>
    <rPh sb="15" eb="20">
      <t>カワサキクヤクショ</t>
    </rPh>
    <rPh sb="20" eb="22">
      <t>タジマ</t>
    </rPh>
    <rPh sb="22" eb="24">
      <t>シショ</t>
    </rPh>
    <phoneticPr fontId="1"/>
  </si>
  <si>
    <t>川崎市川崎区千鳥町15
港湾局用地</t>
    <rPh sb="0" eb="3">
      <t>カワサキシ</t>
    </rPh>
    <rPh sb="3" eb="6">
      <t>カワサキク</t>
    </rPh>
    <rPh sb="6" eb="9">
      <t>チドリチョウ</t>
    </rPh>
    <rPh sb="12" eb="14">
      <t>コウワン</t>
    </rPh>
    <rPh sb="14" eb="15">
      <t>キョク</t>
    </rPh>
    <rPh sb="15" eb="17">
      <t>ヨウチ</t>
    </rPh>
    <phoneticPr fontId="1"/>
  </si>
  <si>
    <t>川崎市幸区小向西町4-30　
西御幸小学校</t>
    <rPh sb="0" eb="3">
      <t>カワサキシ</t>
    </rPh>
    <rPh sb="3" eb="5">
      <t>サイワイク</t>
    </rPh>
    <rPh sb="5" eb="7">
      <t>コムカイ</t>
    </rPh>
    <rPh sb="7" eb="8">
      <t>ニシ</t>
    </rPh>
    <rPh sb="8" eb="9">
      <t>チョウ</t>
    </rPh>
    <rPh sb="15" eb="16">
      <t>ニシ</t>
    </rPh>
    <rPh sb="16" eb="18">
      <t>ミユキ</t>
    </rPh>
    <rPh sb="18" eb="21">
      <t>ショウガッコウ</t>
    </rPh>
    <phoneticPr fontId="1"/>
  </si>
  <si>
    <t>川崎市高津区坂戸1-18-1　
坂戸小学校</t>
    <rPh sb="0" eb="3">
      <t>カワサキシ</t>
    </rPh>
    <rPh sb="3" eb="6">
      <t>タカツク</t>
    </rPh>
    <rPh sb="6" eb="8">
      <t>サカド</t>
    </rPh>
    <rPh sb="16" eb="18">
      <t>サカド</t>
    </rPh>
    <rPh sb="18" eb="21">
      <t>ショウガッコウ</t>
    </rPh>
    <phoneticPr fontId="1"/>
  </si>
  <si>
    <t>川崎市中原区下新城1-15-1　
認定こども園</t>
    <rPh sb="0" eb="3">
      <t>カワサキシ</t>
    </rPh>
    <rPh sb="3" eb="6">
      <t>ナカハラク</t>
    </rPh>
    <rPh sb="6" eb="9">
      <t>シモシンジョウ</t>
    </rPh>
    <rPh sb="17" eb="19">
      <t>ニンテイ</t>
    </rPh>
    <rPh sb="22" eb="23">
      <t>エン</t>
    </rPh>
    <phoneticPr fontId="1"/>
  </si>
  <si>
    <t>川崎市宮前区有馬2-6-4　
宮前区道路公園センター</t>
    <rPh sb="0" eb="3">
      <t>カワサキシ</t>
    </rPh>
    <rPh sb="3" eb="6">
      <t>ミヤマエク</t>
    </rPh>
    <rPh sb="6" eb="8">
      <t>アリマ</t>
    </rPh>
    <rPh sb="15" eb="18">
      <t>ミヤマエク</t>
    </rPh>
    <rPh sb="18" eb="20">
      <t>ドウロ</t>
    </rPh>
    <rPh sb="20" eb="22">
      <t>コウエン</t>
    </rPh>
    <phoneticPr fontId="1"/>
  </si>
  <si>
    <t>横浜市西区岡野2-9　
岡野公園</t>
    <rPh sb="0" eb="3">
      <t>ヨコハマシ</t>
    </rPh>
    <rPh sb="3" eb="5">
      <t>ニシク</t>
    </rPh>
    <rPh sb="5" eb="7">
      <t>オカノ</t>
    </rPh>
    <rPh sb="12" eb="14">
      <t>オカノ</t>
    </rPh>
    <rPh sb="14" eb="16">
      <t>コウエン</t>
    </rPh>
    <phoneticPr fontId="1"/>
  </si>
  <si>
    <t>横浜市港北区新羽町1984　
新羽公園</t>
    <rPh sb="0" eb="3">
      <t>ヨコハマシ</t>
    </rPh>
    <rPh sb="3" eb="6">
      <t>コウホクク</t>
    </rPh>
    <rPh sb="6" eb="9">
      <t>ニッパチョウ</t>
    </rPh>
    <rPh sb="15" eb="17">
      <t>ニッパ</t>
    </rPh>
    <rPh sb="17" eb="19">
      <t>コウエン</t>
    </rPh>
    <phoneticPr fontId="1"/>
  </si>
  <si>
    <t>横浜市港北区新横浜3-26　
新横浜駅前公園</t>
    <rPh sb="0" eb="3">
      <t>ヨコハマシ</t>
    </rPh>
    <rPh sb="3" eb="6">
      <t>コウホクク</t>
    </rPh>
    <rPh sb="6" eb="9">
      <t>シンヨコハマ</t>
    </rPh>
    <rPh sb="15" eb="18">
      <t>シンヨコハマ</t>
    </rPh>
    <rPh sb="18" eb="20">
      <t>エキマエ</t>
    </rPh>
    <rPh sb="20" eb="22">
      <t>コウエン</t>
    </rPh>
    <phoneticPr fontId="1"/>
  </si>
  <si>
    <t>横浜市戸塚区矢部町337　
矢部団地</t>
    <rPh sb="0" eb="3">
      <t>ヨコハマシ</t>
    </rPh>
    <rPh sb="3" eb="6">
      <t>トツカク</t>
    </rPh>
    <rPh sb="6" eb="8">
      <t>ヤベ</t>
    </rPh>
    <rPh sb="8" eb="9">
      <t>チョウ</t>
    </rPh>
    <rPh sb="14" eb="16">
      <t>ヤベ</t>
    </rPh>
    <rPh sb="16" eb="18">
      <t>ダンチ</t>
    </rPh>
    <phoneticPr fontId="1"/>
  </si>
  <si>
    <t>横浜市戸塚区吉田町88　
東戸塚小学校</t>
    <rPh sb="0" eb="3">
      <t>ヨコハマシ</t>
    </rPh>
    <rPh sb="3" eb="6">
      <t>トツカク</t>
    </rPh>
    <rPh sb="6" eb="9">
      <t>ヨシダチョウ</t>
    </rPh>
    <rPh sb="13" eb="14">
      <t>ヒガシ</t>
    </rPh>
    <rPh sb="14" eb="16">
      <t>トツカ</t>
    </rPh>
    <rPh sb="16" eb="19">
      <t>ショウガッコウ</t>
    </rPh>
    <phoneticPr fontId="1"/>
  </si>
  <si>
    <t>横浜市戸塚区上倉田町406　
上倉田団地</t>
    <rPh sb="0" eb="3">
      <t>ヨコハマシ</t>
    </rPh>
    <rPh sb="3" eb="6">
      <t>トツカク</t>
    </rPh>
    <rPh sb="6" eb="10">
      <t>カミクラタチョウ</t>
    </rPh>
    <rPh sb="15" eb="16">
      <t>カミ</t>
    </rPh>
    <rPh sb="16" eb="18">
      <t>クラタ</t>
    </rPh>
    <rPh sb="18" eb="20">
      <t>ダンチ</t>
    </rPh>
    <phoneticPr fontId="1"/>
  </si>
  <si>
    <t>横浜市金沢区泥亀1-21-2　
八景小学校</t>
    <rPh sb="0" eb="3">
      <t>ヨコハマシ</t>
    </rPh>
    <rPh sb="3" eb="6">
      <t>カナザワク</t>
    </rPh>
    <rPh sb="6" eb="7">
      <t>ドロ</t>
    </rPh>
    <rPh sb="7" eb="8">
      <t>カメ</t>
    </rPh>
    <rPh sb="16" eb="18">
      <t>ハッケイ</t>
    </rPh>
    <rPh sb="18" eb="21">
      <t>ショウガッコウ</t>
    </rPh>
    <phoneticPr fontId="1"/>
  </si>
  <si>
    <t>横浜市神奈川区西寺尾2-15-1　
西寺尾第2小学校</t>
    <rPh sb="0" eb="3">
      <t>ヨコハマシ</t>
    </rPh>
    <rPh sb="3" eb="6">
      <t>カナガワ</t>
    </rPh>
    <rPh sb="6" eb="7">
      <t>ク</t>
    </rPh>
    <rPh sb="7" eb="10">
      <t>ニシテラオ</t>
    </rPh>
    <rPh sb="18" eb="21">
      <t>ニシテラオ</t>
    </rPh>
    <rPh sb="21" eb="22">
      <t>ダイ</t>
    </rPh>
    <rPh sb="23" eb="26">
      <t>ショウガッコウ</t>
    </rPh>
    <phoneticPr fontId="1"/>
  </si>
  <si>
    <t>横浜市神奈川区西寺尾2-15-1　
西寺尾公園</t>
    <rPh sb="0" eb="3">
      <t>ヨコハマシ</t>
    </rPh>
    <rPh sb="3" eb="6">
      <t>カナガワ</t>
    </rPh>
    <rPh sb="6" eb="7">
      <t>ク</t>
    </rPh>
    <rPh sb="7" eb="10">
      <t>ニシテラオ</t>
    </rPh>
    <rPh sb="18" eb="21">
      <t>ニシテラオ</t>
    </rPh>
    <rPh sb="21" eb="23">
      <t>コウエン</t>
    </rPh>
    <phoneticPr fontId="1"/>
  </si>
  <si>
    <t>海老名市さつき町51　
えびな市民活動センター</t>
    <rPh sb="0" eb="4">
      <t>エビナシ</t>
    </rPh>
    <rPh sb="7" eb="8">
      <t>マチ</t>
    </rPh>
    <rPh sb="15" eb="17">
      <t>シミン</t>
    </rPh>
    <rPh sb="17" eb="19">
      <t>カツドウ</t>
    </rPh>
    <phoneticPr fontId="1"/>
  </si>
  <si>
    <t>平塚市天沼7-20　
松原小学校</t>
    <rPh sb="0" eb="3">
      <t>ヒラツカシ</t>
    </rPh>
    <rPh sb="3" eb="5">
      <t>アマヌマ</t>
    </rPh>
    <rPh sb="11" eb="13">
      <t>マツハラ</t>
    </rPh>
    <rPh sb="13" eb="16">
      <t>ショウガッコウ</t>
    </rPh>
    <phoneticPr fontId="1"/>
  </si>
  <si>
    <t>平塚市入野514　
金田小学校</t>
    <rPh sb="0" eb="3">
      <t>ヒラツカシ</t>
    </rPh>
    <rPh sb="3" eb="5">
      <t>イリノ</t>
    </rPh>
    <rPh sb="10" eb="12">
      <t>カネダ</t>
    </rPh>
    <rPh sb="12" eb="15">
      <t>ショウガッコウ</t>
    </rPh>
    <phoneticPr fontId="1"/>
  </si>
  <si>
    <t>寒川町小動933　
旭が丘中学校　</t>
    <rPh sb="0" eb="3">
      <t>サムカワマチ</t>
    </rPh>
    <rPh sb="3" eb="5">
      <t>コユルギ</t>
    </rPh>
    <rPh sb="10" eb="11">
      <t>アサヒ</t>
    </rPh>
    <rPh sb="12" eb="13">
      <t>オカ</t>
    </rPh>
    <rPh sb="13" eb="16">
      <t>チュウガッコウ</t>
    </rPh>
    <phoneticPr fontId="1"/>
  </si>
  <si>
    <t>川崎市多摩区宿河原3-18-1　
稲田小学校</t>
    <rPh sb="0" eb="3">
      <t>カワサキシ</t>
    </rPh>
    <rPh sb="3" eb="6">
      <t>タマク</t>
    </rPh>
    <rPh sb="6" eb="9">
      <t>シュクガワラ</t>
    </rPh>
    <rPh sb="17" eb="19">
      <t>イナダ</t>
    </rPh>
    <rPh sb="19" eb="22">
      <t>ショウガッコウ</t>
    </rPh>
    <phoneticPr fontId="1"/>
  </si>
  <si>
    <t>川崎市麻生区万福寺1-5-1　
麻生区役所用地</t>
    <rPh sb="0" eb="3">
      <t>カワサキシ</t>
    </rPh>
    <rPh sb="3" eb="6">
      <t>アサオク</t>
    </rPh>
    <rPh sb="6" eb="9">
      <t>マンプクジ</t>
    </rPh>
    <rPh sb="16" eb="19">
      <t>アサオク</t>
    </rPh>
    <rPh sb="19" eb="21">
      <t>ヤクショ</t>
    </rPh>
    <rPh sb="21" eb="23">
      <t>ヨウチ</t>
    </rPh>
    <phoneticPr fontId="1"/>
  </si>
  <si>
    <t>新横浜駅前公園
観測所</t>
    <rPh sb="0" eb="3">
      <t>シンヨコハマ</t>
    </rPh>
    <rPh sb="3" eb="5">
      <t>エキマエ</t>
    </rPh>
    <rPh sb="5" eb="7">
      <t>コウエン</t>
    </rPh>
    <rPh sb="8" eb="10">
      <t>カンソク</t>
    </rPh>
    <rPh sb="10" eb="11">
      <t>ショ</t>
    </rPh>
    <phoneticPr fontId="1"/>
  </si>
  <si>
    <t>西寺尾第2小学校
観測所</t>
    <rPh sb="0" eb="3">
      <t>ニシテラオ</t>
    </rPh>
    <rPh sb="3" eb="4">
      <t>ダイ</t>
    </rPh>
    <rPh sb="5" eb="8">
      <t>ショウガッコウ</t>
    </rPh>
    <rPh sb="9" eb="11">
      <t>カンソク</t>
    </rPh>
    <rPh sb="11" eb="12">
      <t>ショ</t>
    </rPh>
    <phoneticPr fontId="1"/>
  </si>
  <si>
    <t>横浜市全域
（横浜市条例）</t>
    <rPh sb="0" eb="3">
      <t>ヨコハマシ</t>
    </rPh>
    <rPh sb="3" eb="5">
      <t>ゼンイキ</t>
    </rPh>
    <rPh sb="7" eb="9">
      <t>ヨコハマ</t>
    </rPh>
    <rPh sb="9" eb="10">
      <t>シ</t>
    </rPh>
    <rPh sb="10" eb="12">
      <t>ジョウレイ</t>
    </rPh>
    <phoneticPr fontId="1"/>
  </si>
  <si>
    <t>川崎市全域
（川崎市条例）</t>
    <rPh sb="0" eb="3">
      <t>カワサキシ</t>
    </rPh>
    <rPh sb="3" eb="5">
      <t>ゼンイキ</t>
    </rPh>
    <rPh sb="7" eb="9">
      <t>カワサキ</t>
    </rPh>
    <rPh sb="9" eb="10">
      <t>シ</t>
    </rPh>
    <rPh sb="10" eb="12">
      <t>ジョウレイ</t>
    </rPh>
    <phoneticPr fontId="1"/>
  </si>
  <si>
    <t>観音川
観測所</t>
    <rPh sb="0" eb="2">
      <t>カンノン</t>
    </rPh>
    <rPh sb="2" eb="3">
      <t>カワ</t>
    </rPh>
    <rPh sb="4" eb="6">
      <t>カンソク</t>
    </rPh>
    <rPh sb="6" eb="7">
      <t>ショ</t>
    </rPh>
    <phoneticPr fontId="1"/>
  </si>
  <si>
    <t>六郷
観測所</t>
    <rPh sb="0" eb="2">
      <t>ロクゴウ</t>
    </rPh>
    <rPh sb="3" eb="5">
      <t>カンソク</t>
    </rPh>
    <rPh sb="5" eb="6">
      <t>ショ</t>
    </rPh>
    <phoneticPr fontId="1"/>
  </si>
  <si>
    <t>渡田
観測所</t>
    <rPh sb="0" eb="2">
      <t>ワタリダ</t>
    </rPh>
    <rPh sb="3" eb="5">
      <t>カンソク</t>
    </rPh>
    <rPh sb="5" eb="6">
      <t>ショ</t>
    </rPh>
    <phoneticPr fontId="1"/>
  </si>
  <si>
    <t>田島
観測所</t>
    <rPh sb="0" eb="2">
      <t>タジマ</t>
    </rPh>
    <rPh sb="3" eb="5">
      <t>カンソク</t>
    </rPh>
    <rPh sb="5" eb="6">
      <t>ショ</t>
    </rPh>
    <phoneticPr fontId="1"/>
  </si>
  <si>
    <t>千鳥町
観測所</t>
    <rPh sb="0" eb="3">
      <t>チドリチョウ</t>
    </rPh>
    <rPh sb="4" eb="6">
      <t>カンソク</t>
    </rPh>
    <rPh sb="6" eb="7">
      <t>ショ</t>
    </rPh>
    <phoneticPr fontId="1"/>
  </si>
  <si>
    <t>小向
観測所</t>
    <rPh sb="0" eb="2">
      <t>コムカイ</t>
    </rPh>
    <rPh sb="3" eb="5">
      <t>カンソク</t>
    </rPh>
    <rPh sb="5" eb="6">
      <t>ショ</t>
    </rPh>
    <phoneticPr fontId="1"/>
  </si>
  <si>
    <t>坂戸
観測所</t>
    <rPh sb="0" eb="2">
      <t>サカド</t>
    </rPh>
    <rPh sb="3" eb="5">
      <t>カンソク</t>
    </rPh>
    <rPh sb="5" eb="6">
      <t>ショ</t>
    </rPh>
    <phoneticPr fontId="1"/>
  </si>
  <si>
    <t>新城
観測所</t>
    <rPh sb="0" eb="2">
      <t>シンジョウ</t>
    </rPh>
    <rPh sb="3" eb="5">
      <t>カンソク</t>
    </rPh>
    <rPh sb="5" eb="6">
      <t>ショ</t>
    </rPh>
    <phoneticPr fontId="1"/>
  </si>
  <si>
    <t>稲田
観測所</t>
    <rPh sb="0" eb="2">
      <t>イナダ</t>
    </rPh>
    <rPh sb="3" eb="5">
      <t>カンソク</t>
    </rPh>
    <rPh sb="5" eb="6">
      <t>ショ</t>
    </rPh>
    <phoneticPr fontId="1"/>
  </si>
  <si>
    <t>麻生
観測所</t>
    <rPh sb="0" eb="2">
      <t>アサオ</t>
    </rPh>
    <rPh sb="3" eb="5">
      <t>カンソク</t>
    </rPh>
    <rPh sb="5" eb="6">
      <t>ショ</t>
    </rPh>
    <phoneticPr fontId="1"/>
  </si>
  <si>
    <t>宮前
観測所</t>
    <rPh sb="0" eb="2">
      <t>ミヤマエ</t>
    </rPh>
    <rPh sb="3" eb="5">
      <t>カンソク</t>
    </rPh>
    <rPh sb="5" eb="6">
      <t>ショ</t>
    </rPh>
    <phoneticPr fontId="1"/>
  </si>
  <si>
    <t>水位基準
面高</t>
    <rPh sb="0" eb="2">
      <t>スイイ</t>
    </rPh>
    <rPh sb="2" eb="4">
      <t>キジュン</t>
    </rPh>
    <rPh sb="5" eb="6">
      <t>メン</t>
    </rPh>
    <rPh sb="6" eb="7">
      <t>タカ</t>
    </rPh>
    <phoneticPr fontId="1"/>
  </si>
  <si>
    <t>観測開始
年月</t>
    <rPh sb="0" eb="2">
      <t>カンソク</t>
    </rPh>
    <rPh sb="2" eb="4">
      <t>カイシ</t>
    </rPh>
    <rPh sb="5" eb="7">
      <t>ネンゲツ</t>
    </rPh>
    <phoneticPr fontId="1"/>
  </si>
  <si>
    <t>観測
機関名</t>
    <rPh sb="0" eb="2">
      <t>カンソク</t>
    </rPh>
    <rPh sb="3" eb="5">
      <t>キカン</t>
    </rPh>
    <rPh sb="5" eb="6">
      <t>メイ</t>
    </rPh>
    <phoneticPr fontId="1"/>
  </si>
  <si>
    <t>旧29</t>
    <rPh sb="0" eb="1">
      <t>キュウ</t>
    </rPh>
    <phoneticPr fontId="1"/>
  </si>
  <si>
    <t>ストレーナー
の位置</t>
    <rPh sb="8" eb="10">
      <t>イチ</t>
    </rPh>
    <phoneticPr fontId="1"/>
  </si>
  <si>
    <t>佐江戸公園
観測所</t>
    <rPh sb="0" eb="1">
      <t>サ</t>
    </rPh>
    <rPh sb="1" eb="3">
      <t>エド</t>
    </rPh>
    <rPh sb="3" eb="5">
      <t>コウエン</t>
    </rPh>
    <rPh sb="6" eb="8">
      <t>カンソク</t>
    </rPh>
    <rPh sb="8" eb="9">
      <t>ショ</t>
    </rPh>
    <phoneticPr fontId="1"/>
  </si>
  <si>
    <t>八景小学校
観測所</t>
    <rPh sb="0" eb="2">
      <t>ハッケイ</t>
    </rPh>
    <rPh sb="2" eb="5">
      <t>ショウガッコウ</t>
    </rPh>
    <rPh sb="6" eb="8">
      <t>カンソク</t>
    </rPh>
    <rPh sb="8" eb="9">
      <t>ショ</t>
    </rPh>
    <phoneticPr fontId="1"/>
  </si>
  <si>
    <t>西寺尾公園
観測所</t>
    <rPh sb="0" eb="3">
      <t>ニシテラオ</t>
    </rPh>
    <rPh sb="3" eb="5">
      <t>コウエン</t>
    </rPh>
    <rPh sb="6" eb="8">
      <t>カンソク</t>
    </rPh>
    <rPh sb="8" eb="9">
      <t>ショ</t>
    </rPh>
    <phoneticPr fontId="1"/>
  </si>
  <si>
    <t>県条例
周辺地域</t>
    <rPh sb="0" eb="1">
      <t>ケン</t>
    </rPh>
    <rPh sb="1" eb="2">
      <t>ジョウ</t>
    </rPh>
    <rPh sb="2" eb="3">
      <t>レイ</t>
    </rPh>
    <rPh sb="4" eb="5">
      <t>シュウ</t>
    </rPh>
    <rPh sb="5" eb="6">
      <t>ヘン</t>
    </rPh>
    <rPh sb="6" eb="7">
      <t>チ</t>
    </rPh>
    <rPh sb="7" eb="8">
      <t>イキ</t>
    </rPh>
    <phoneticPr fontId="1"/>
  </si>
  <si>
    <t>（万㎥/年）</t>
    <phoneticPr fontId="1"/>
  </si>
  <si>
    <t>内訳</t>
    <rPh sb="0" eb="1">
      <t>ウチ</t>
    </rPh>
    <rPh sb="1" eb="2">
      <t>ヤク</t>
    </rPh>
    <phoneticPr fontId="1"/>
  </si>
  <si>
    <t>横浜市</t>
    <rPh sb="0" eb="1">
      <t>ヨコ</t>
    </rPh>
    <rPh sb="1" eb="2">
      <t>ハマ</t>
    </rPh>
    <rPh sb="2" eb="3">
      <t>シ</t>
    </rPh>
    <phoneticPr fontId="1"/>
  </si>
  <si>
    <t>川崎市</t>
    <rPh sb="0" eb="1">
      <t>カワ</t>
    </rPh>
    <rPh sb="1" eb="2">
      <t>ザキ</t>
    </rPh>
    <rPh sb="2" eb="3">
      <t>シ</t>
    </rPh>
    <phoneticPr fontId="1"/>
  </si>
  <si>
    <t>平塚市</t>
    <rPh sb="0" eb="1">
      <t>ヒラ</t>
    </rPh>
    <rPh sb="1" eb="2">
      <t>ツカ</t>
    </rPh>
    <rPh sb="2" eb="3">
      <t>シ</t>
    </rPh>
    <phoneticPr fontId="1"/>
  </si>
  <si>
    <t>茅ヶ崎市</t>
    <rPh sb="0" eb="1">
      <t>チガヤ</t>
    </rPh>
    <rPh sb="2" eb="3">
      <t>ザキ</t>
    </rPh>
    <rPh sb="3" eb="4">
      <t>シ</t>
    </rPh>
    <phoneticPr fontId="1"/>
  </si>
  <si>
    <t>厚木市</t>
    <rPh sb="0" eb="1">
      <t>アツシ</t>
    </rPh>
    <rPh sb="1" eb="2">
      <t>キ</t>
    </rPh>
    <rPh sb="2" eb="3">
      <t>シ</t>
    </rPh>
    <phoneticPr fontId="1"/>
  </si>
  <si>
    <t>寒川町</t>
    <rPh sb="0" eb="1">
      <t>カン</t>
    </rPh>
    <rPh sb="1" eb="2">
      <t>カワ</t>
    </rPh>
    <rPh sb="2" eb="3">
      <t>マチ</t>
    </rPh>
    <phoneticPr fontId="1"/>
  </si>
  <si>
    <t>鎌倉市</t>
    <rPh sb="0" eb="1">
      <t>カマ</t>
    </rPh>
    <rPh sb="1" eb="2">
      <t>クラ</t>
    </rPh>
    <rPh sb="2" eb="3">
      <t>シ</t>
    </rPh>
    <phoneticPr fontId="1"/>
  </si>
  <si>
    <t>藤沢市</t>
    <rPh sb="0" eb="1">
      <t>フジ</t>
    </rPh>
    <rPh sb="1" eb="2">
      <t>サワ</t>
    </rPh>
    <rPh sb="2" eb="3">
      <t>シ</t>
    </rPh>
    <phoneticPr fontId="1"/>
  </si>
  <si>
    <t>2㎝以上3㎝未満</t>
    <rPh sb="2" eb="4">
      <t>イジョウ</t>
    </rPh>
    <phoneticPr fontId="1"/>
  </si>
  <si>
    <t>小計</t>
    <rPh sb="0" eb="1">
      <t>ショウ</t>
    </rPh>
    <rPh sb="1" eb="2">
      <t>ケイ</t>
    </rPh>
    <phoneticPr fontId="1"/>
  </si>
  <si>
    <t>海老名市</t>
    <rPh sb="0" eb="3">
      <t>エビナ</t>
    </rPh>
    <rPh sb="3" eb="4">
      <t>シ</t>
    </rPh>
    <phoneticPr fontId="1"/>
  </si>
  <si>
    <t>1㎝以上
2㎝未満</t>
    <rPh sb="2" eb="4">
      <t>イジョウ</t>
    </rPh>
    <rPh sb="7" eb="9">
      <t>ミマン</t>
    </rPh>
    <phoneticPr fontId="1"/>
  </si>
  <si>
    <t>調査面積
（㎢）</t>
    <rPh sb="0" eb="1">
      <t>チョウ</t>
    </rPh>
    <rPh sb="1" eb="2">
      <t>サ</t>
    </rPh>
    <rPh sb="2" eb="3">
      <t>メン</t>
    </rPh>
    <rPh sb="3" eb="4">
      <t>セキ</t>
    </rPh>
    <phoneticPr fontId="1"/>
  </si>
  <si>
    <t>沈下量
（㎝）</t>
    <rPh sb="0" eb="1">
      <t>チン</t>
    </rPh>
    <rPh sb="1" eb="2">
      <t>シタ</t>
    </rPh>
    <rPh sb="2" eb="3">
      <t>リョウ</t>
    </rPh>
    <phoneticPr fontId="1"/>
  </si>
  <si>
    <t>有効
水準点数</t>
    <rPh sb="0" eb="1">
      <t>アリ</t>
    </rPh>
    <rPh sb="1" eb="2">
      <t>コウ</t>
    </rPh>
    <rPh sb="3" eb="4">
      <t>ミズ</t>
    </rPh>
    <rPh sb="4" eb="5">
      <t>ジュン</t>
    </rPh>
    <rPh sb="5" eb="6">
      <t>テン</t>
    </rPh>
    <rPh sb="6" eb="7">
      <t>スウ</t>
    </rPh>
    <phoneticPr fontId="1"/>
  </si>
  <si>
    <t>市場
観測所</t>
    <rPh sb="0" eb="2">
      <t>イチバ</t>
    </rPh>
    <rPh sb="3" eb="5">
      <t>カンソク</t>
    </rPh>
    <rPh sb="5" eb="6">
      <t>ショ</t>
    </rPh>
    <phoneticPr fontId="1"/>
  </si>
  <si>
    <t>横浜公園
観測所</t>
    <rPh sb="0" eb="2">
      <t>ヨコハマ</t>
    </rPh>
    <rPh sb="2" eb="4">
      <t>コウエン</t>
    </rPh>
    <rPh sb="5" eb="7">
      <t>カンソク</t>
    </rPh>
    <rPh sb="7" eb="8">
      <t>ショ</t>
    </rPh>
    <phoneticPr fontId="1"/>
  </si>
  <si>
    <t>岡野公園
観測所</t>
    <rPh sb="0" eb="2">
      <t>オカノ</t>
    </rPh>
    <rPh sb="2" eb="4">
      <t>コウエン</t>
    </rPh>
    <rPh sb="5" eb="7">
      <t>カンソク</t>
    </rPh>
    <rPh sb="7" eb="8">
      <t>ショ</t>
    </rPh>
    <phoneticPr fontId="1"/>
  </si>
  <si>
    <t>新羽公園
観測所</t>
    <rPh sb="0" eb="2">
      <t>ニッパ</t>
    </rPh>
    <rPh sb="2" eb="4">
      <t>コウエン</t>
    </rPh>
    <rPh sb="5" eb="7">
      <t>カンソク</t>
    </rPh>
    <rPh sb="7" eb="8">
      <t>ショ</t>
    </rPh>
    <phoneticPr fontId="1"/>
  </si>
  <si>
    <t>秋葉町
観測所</t>
    <rPh sb="0" eb="3">
      <t>アキバチョウ</t>
    </rPh>
    <rPh sb="4" eb="6">
      <t>カンソク</t>
    </rPh>
    <rPh sb="6" eb="7">
      <t>ショ</t>
    </rPh>
    <phoneticPr fontId="1"/>
  </si>
  <si>
    <t>（深度25m）</t>
    <rPh sb="1" eb="3">
      <t>シンド</t>
    </rPh>
    <phoneticPr fontId="1"/>
  </si>
  <si>
    <t>（深度60m）</t>
    <rPh sb="1" eb="3">
      <t>シンド</t>
    </rPh>
    <phoneticPr fontId="1"/>
  </si>
  <si>
    <t>（深度117m）</t>
    <rPh sb="1" eb="3">
      <t>シンド</t>
    </rPh>
    <phoneticPr fontId="1"/>
  </si>
  <si>
    <t>矢部団地
観測所</t>
    <rPh sb="0" eb="2">
      <t>ヤベ</t>
    </rPh>
    <rPh sb="2" eb="4">
      <t>ダンチ</t>
    </rPh>
    <rPh sb="5" eb="7">
      <t>カンソク</t>
    </rPh>
    <rPh sb="7" eb="8">
      <t>ショ</t>
    </rPh>
    <phoneticPr fontId="1"/>
  </si>
  <si>
    <t>上倉田団地
観測所</t>
    <rPh sb="0" eb="1">
      <t>カミ</t>
    </rPh>
    <rPh sb="1" eb="3">
      <t>クラタ</t>
    </rPh>
    <rPh sb="3" eb="5">
      <t>ダンチ</t>
    </rPh>
    <rPh sb="6" eb="8">
      <t>カンソク</t>
    </rPh>
    <rPh sb="8" eb="9">
      <t>ショ</t>
    </rPh>
    <phoneticPr fontId="1"/>
  </si>
  <si>
    <t>西寺尾公園
観測所</t>
    <rPh sb="0" eb="1">
      <t>ニシ</t>
    </rPh>
    <rPh sb="1" eb="3">
      <t>テラオ</t>
    </rPh>
    <rPh sb="3" eb="5">
      <t>コウエン</t>
    </rPh>
    <rPh sb="6" eb="8">
      <t>カンソク</t>
    </rPh>
    <rPh sb="8" eb="9">
      <t>ショ</t>
    </rPh>
    <phoneticPr fontId="1"/>
  </si>
  <si>
    <t>新横浜駅前
公園観測所</t>
    <rPh sb="0" eb="1">
      <t>シン</t>
    </rPh>
    <rPh sb="1" eb="3">
      <t>ヨコハマ</t>
    </rPh>
    <rPh sb="3" eb="5">
      <t>エキマエ</t>
    </rPh>
    <rPh sb="6" eb="8">
      <t>コウエン</t>
    </rPh>
    <phoneticPr fontId="1"/>
  </si>
  <si>
    <t>東戸塚
小学校
観測所</t>
    <rPh sb="0" eb="1">
      <t>ヒガシ</t>
    </rPh>
    <rPh sb="1" eb="3">
      <t>トツカ</t>
    </rPh>
    <rPh sb="4" eb="7">
      <t>ショウガッコウ</t>
    </rPh>
    <phoneticPr fontId="1"/>
  </si>
  <si>
    <t>西寺尾
第二小学校
観測所</t>
    <rPh sb="0" eb="3">
      <t>ニシテラオ</t>
    </rPh>
    <rPh sb="4" eb="6">
      <t>ダイニ</t>
    </rPh>
    <rPh sb="6" eb="9">
      <t>ショウガッコウ</t>
    </rPh>
    <phoneticPr fontId="1"/>
  </si>
  <si>
    <t>平成23年
に廃止</t>
    <rPh sb="0" eb="2">
      <t>ヘイセイ</t>
    </rPh>
    <rPh sb="4" eb="5">
      <t>ネン</t>
    </rPh>
    <rPh sb="7" eb="9">
      <t>ハイシ</t>
    </rPh>
    <phoneticPr fontId="1"/>
  </si>
  <si>
    <t>№37-0</t>
    <phoneticPr fontId="1"/>
  </si>
  <si>
    <t>S48</t>
    <phoneticPr fontId="1"/>
  </si>
  <si>
    <t>H 1</t>
    <phoneticPr fontId="1"/>
  </si>
  <si>
    <t>№812</t>
  </si>
  <si>
    <t>横浜市保土ヶ谷区狩場町</t>
    <rPh sb="0" eb="3">
      <t>ヨコハマシ</t>
    </rPh>
    <rPh sb="3" eb="8">
      <t>ホドガヤク</t>
    </rPh>
    <rPh sb="8" eb="10">
      <t>カリバ</t>
    </rPh>
    <rPh sb="10" eb="11">
      <t>チョウ</t>
    </rPh>
    <phoneticPr fontId="1"/>
  </si>
  <si>
    <t>（単位　井戸 本数）</t>
    <rPh sb="1" eb="3">
      <t>タンイ</t>
    </rPh>
    <rPh sb="4" eb="6">
      <t>イド</t>
    </rPh>
    <rPh sb="7" eb="9">
      <t>ホンスウ</t>
    </rPh>
    <phoneticPr fontId="1"/>
  </si>
  <si>
    <t>H28</t>
    <phoneticPr fontId="1"/>
  </si>
  <si>
    <t xml:space="preserve"> </t>
    <phoneticPr fontId="1"/>
  </si>
  <si>
    <t>H29</t>
  </si>
  <si>
    <t>京浜地域</t>
    <rPh sb="0" eb="2">
      <t>ケイヒン</t>
    </rPh>
    <rPh sb="2" eb="4">
      <t>チイキ</t>
    </rPh>
    <phoneticPr fontId="1"/>
  </si>
  <si>
    <t>№982　S57</t>
  </si>
  <si>
    <t>№260　S39</t>
  </si>
  <si>
    <t>№Ⅰ-5180　S48</t>
  </si>
  <si>
    <t>№99　S47～</t>
  </si>
  <si>
    <t>№45　H23</t>
  </si>
  <si>
    <t>№45　S54～　</t>
  </si>
  <si>
    <t>№13　S59</t>
  </si>
  <si>
    <t>№13　S50～</t>
  </si>
  <si>
    <t>№41　S48</t>
  </si>
  <si>
    <t>№BM.307　H23</t>
  </si>
  <si>
    <t>No.32</t>
  </si>
  <si>
    <t>大　曲</t>
  </si>
  <si>
    <t>栄区金井町</t>
  </si>
  <si>
    <t>No.T-49</t>
  </si>
  <si>
    <t>No.7</t>
  </si>
  <si>
    <t>-</t>
    <phoneticPr fontId="1"/>
  </si>
  <si>
    <t>-</t>
    <phoneticPr fontId="1"/>
  </si>
  <si>
    <t>－</t>
  </si>
  <si>
    <t>H30</t>
    <phoneticPr fontId="1"/>
  </si>
  <si>
    <t>No.336</t>
  </si>
  <si>
    <t>西区岡野一丁目</t>
  </si>
  <si>
    <t>No.206　S34～</t>
  </si>
  <si>
    <t>No.渡4A</t>
    <phoneticPr fontId="1"/>
  </si>
  <si>
    <t>No.297</t>
    <phoneticPr fontId="1"/>
  </si>
  <si>
    <t>№</t>
    <phoneticPr fontId="1"/>
  </si>
  <si>
    <t>（m）</t>
    <phoneticPr fontId="1"/>
  </si>
  <si>
    <t>（mm）</t>
    <phoneticPr fontId="1"/>
  </si>
  <si>
    <t>地層収縮量
地下水位</t>
    <phoneticPr fontId="1"/>
  </si>
  <si>
    <t>34.9～39.6</t>
    <phoneticPr fontId="1"/>
  </si>
  <si>
    <t>S35.6</t>
    <phoneticPr fontId="1"/>
  </si>
  <si>
    <t>44.0～47.0</t>
    <phoneticPr fontId="1"/>
  </si>
  <si>
    <t>S36.9</t>
    <phoneticPr fontId="1"/>
  </si>
  <si>
    <t>10.5～15.5</t>
    <phoneticPr fontId="1"/>
  </si>
  <si>
    <t>H3.4</t>
    <phoneticPr fontId="1"/>
  </si>
  <si>
    <t>76.0～86.5</t>
    <phoneticPr fontId="1"/>
  </si>
  <si>
    <t>27.1～29.9</t>
    <phoneticPr fontId="1"/>
  </si>
  <si>
    <t>S45.3</t>
    <phoneticPr fontId="1"/>
  </si>
  <si>
    <t>30.0～36.0</t>
    <phoneticPr fontId="1"/>
  </si>
  <si>
    <t>S46.9</t>
    <phoneticPr fontId="1"/>
  </si>
  <si>
    <t>62.8～72.0
75.0～76.5</t>
    <phoneticPr fontId="1"/>
  </si>
  <si>
    <t>115.0～120.0</t>
    <phoneticPr fontId="1"/>
  </si>
  <si>
    <t>S50.8</t>
    <phoneticPr fontId="1"/>
  </si>
  <si>
    <t>22.0～25.0</t>
    <phoneticPr fontId="1"/>
  </si>
  <si>
    <t>S53.6</t>
    <phoneticPr fontId="1"/>
  </si>
  <si>
    <t>50.8～56.8</t>
    <phoneticPr fontId="1"/>
  </si>
  <si>
    <t>95.5～106.5</t>
    <phoneticPr fontId="1"/>
  </si>
  <si>
    <t>7.5～10.0</t>
    <phoneticPr fontId="1"/>
  </si>
  <si>
    <t>S57.4</t>
    <phoneticPr fontId="1"/>
  </si>
  <si>
    <t>平成22年3月に廃止</t>
    <rPh sb="0" eb="1">
      <t>ヒラ</t>
    </rPh>
    <rPh sb="1" eb="2">
      <t>シゲル</t>
    </rPh>
    <rPh sb="4" eb="5">
      <t>ネン</t>
    </rPh>
    <rPh sb="6" eb="7">
      <t>ガツ</t>
    </rPh>
    <rPh sb="8" eb="9">
      <t>ハイ</t>
    </rPh>
    <rPh sb="9" eb="10">
      <t>トメ</t>
    </rPh>
    <phoneticPr fontId="1"/>
  </si>
  <si>
    <t>11.0～15.0</t>
    <phoneticPr fontId="1"/>
  </si>
  <si>
    <t>平成21年から休止</t>
    <rPh sb="0" eb="1">
      <t>ヒラ</t>
    </rPh>
    <rPh sb="1" eb="2">
      <t>シゲル</t>
    </rPh>
    <rPh sb="4" eb="5">
      <t>トシ</t>
    </rPh>
    <rPh sb="7" eb="8">
      <t>キュウ</t>
    </rPh>
    <rPh sb="8" eb="9">
      <t>トメ</t>
    </rPh>
    <phoneticPr fontId="1"/>
  </si>
  <si>
    <t>平成12年3月に廃止</t>
    <phoneticPr fontId="1"/>
  </si>
  <si>
    <t>13.0～17.0</t>
    <phoneticPr fontId="1"/>
  </si>
  <si>
    <t>H4.4</t>
    <phoneticPr fontId="1"/>
  </si>
  <si>
    <t>平成23年に廃止　</t>
    <rPh sb="0" eb="1">
      <t>ヒラ</t>
    </rPh>
    <rPh sb="1" eb="2">
      <t>シゲル</t>
    </rPh>
    <rPh sb="4" eb="5">
      <t>ネン</t>
    </rPh>
    <rPh sb="6" eb="7">
      <t>ハイ</t>
    </rPh>
    <rPh sb="7" eb="8">
      <t>ドメ</t>
    </rPh>
    <phoneticPr fontId="1"/>
  </si>
  <si>
    <t>72.0～82.0</t>
    <phoneticPr fontId="1"/>
  </si>
  <si>
    <t>稼働中</t>
    <phoneticPr fontId="1"/>
  </si>
  <si>
    <t>140.6～151.6</t>
    <phoneticPr fontId="1"/>
  </si>
  <si>
    <t>63.0～74.0</t>
    <phoneticPr fontId="1"/>
  </si>
  <si>
    <t>27.0～32.5</t>
    <phoneticPr fontId="1"/>
  </si>
  <si>
    <t>平成5年
に廃止</t>
    <phoneticPr fontId="1"/>
  </si>
  <si>
    <t>平成27年に廃止</t>
    <rPh sb="0" eb="1">
      <t>ヒラ</t>
    </rPh>
    <rPh sb="1" eb="2">
      <t>シゲル</t>
    </rPh>
    <rPh sb="4" eb="5">
      <t>ネン</t>
    </rPh>
    <rPh sb="6" eb="7">
      <t>ハイ</t>
    </rPh>
    <rPh sb="7" eb="8">
      <t>トメ</t>
    </rPh>
    <phoneticPr fontId="1"/>
  </si>
  <si>
    <t>平成27年に
廃止</t>
    <rPh sb="0" eb="2">
      <t>ヘイセイ</t>
    </rPh>
    <phoneticPr fontId="1"/>
  </si>
  <si>
    <t>川崎市幸区柳町58先</t>
    <phoneticPr fontId="1"/>
  </si>
  <si>
    <t>№974</t>
    <phoneticPr fontId="1"/>
  </si>
  <si>
    <t>横浜市港北区新横浜</t>
    <rPh sb="0" eb="3">
      <t>ヨコハマシ</t>
    </rPh>
    <rPh sb="3" eb="6">
      <t>コウホクク</t>
    </rPh>
    <phoneticPr fontId="1"/>
  </si>
  <si>
    <t>川崎市川崎区東扇島</t>
    <rPh sb="0" eb="3">
      <t>カワサキシ</t>
    </rPh>
    <phoneticPr fontId="1"/>
  </si>
  <si>
    <t>川崎市川崎区南渡田町1</t>
    <rPh sb="0" eb="3">
      <t>カワサキシ</t>
    </rPh>
    <phoneticPr fontId="1"/>
  </si>
  <si>
    <t>注3　大原観測所の標高値算出のための水準測量値を平成29年結果より変更したため、平成28年結果との
　　　 継続性はない。</t>
    <rPh sb="0" eb="1">
      <t>チュウ</t>
    </rPh>
    <rPh sb="3" eb="5">
      <t>オオハラ</t>
    </rPh>
    <rPh sb="5" eb="7">
      <t>カンソク</t>
    </rPh>
    <rPh sb="7" eb="8">
      <t>ジョ</t>
    </rPh>
    <rPh sb="9" eb="11">
      <t>ヒョウコウ</t>
    </rPh>
    <rPh sb="11" eb="12">
      <t>チ</t>
    </rPh>
    <rPh sb="12" eb="14">
      <t>サンシュツ</t>
    </rPh>
    <rPh sb="18" eb="20">
      <t>スイジュン</t>
    </rPh>
    <rPh sb="20" eb="22">
      <t>ソクリョウ</t>
    </rPh>
    <rPh sb="22" eb="23">
      <t>チ</t>
    </rPh>
    <rPh sb="24" eb="26">
      <t>ヘイセイ</t>
    </rPh>
    <rPh sb="28" eb="29">
      <t>ネン</t>
    </rPh>
    <rPh sb="29" eb="31">
      <t>ケッカ</t>
    </rPh>
    <rPh sb="33" eb="35">
      <t>ヘンコウ</t>
    </rPh>
    <rPh sb="40" eb="42">
      <t>ヘイセイ</t>
    </rPh>
    <rPh sb="44" eb="45">
      <t>ネン</t>
    </rPh>
    <rPh sb="45" eb="47">
      <t>ケッカ</t>
    </rPh>
    <phoneticPr fontId="1"/>
  </si>
  <si>
    <t>R1</t>
    <phoneticPr fontId="1"/>
  </si>
  <si>
    <t xml:space="preserve">      </t>
    <phoneticPr fontId="1"/>
  </si>
  <si>
    <t>神奈川区三ツ沢西町</t>
    <rPh sb="0" eb="4">
      <t>カナガワク</t>
    </rPh>
    <rPh sb="4" eb="5">
      <t>ミ</t>
    </rPh>
    <rPh sb="6" eb="7">
      <t>ザワ</t>
    </rPh>
    <rPh sb="7" eb="8">
      <t>ニシ</t>
    </rPh>
    <rPh sb="8" eb="9">
      <t>チョウ</t>
    </rPh>
    <phoneticPr fontId="1"/>
  </si>
  <si>
    <t>横浜基準点金属標</t>
    <rPh sb="0" eb="2">
      <t>ヨコハマ</t>
    </rPh>
    <rPh sb="2" eb="5">
      <t>キジュンテン</t>
    </rPh>
    <rPh sb="5" eb="7">
      <t>キンゾク</t>
    </rPh>
    <rPh sb="7" eb="8">
      <t>ヒョウ</t>
    </rPh>
    <phoneticPr fontId="1"/>
  </si>
  <si>
    <t>川崎区宮本町7-8</t>
    <rPh sb="3" eb="6">
      <t>ミヤモトチョウ</t>
    </rPh>
    <phoneticPr fontId="1"/>
  </si>
  <si>
    <t>No.11A</t>
    <phoneticPr fontId="1"/>
  </si>
  <si>
    <t>大神</t>
    <rPh sb="0" eb="2">
      <t>オオガミ</t>
    </rPh>
    <phoneticPr fontId="1"/>
  </si>
  <si>
    <t>No.61</t>
    <phoneticPr fontId="1"/>
  </si>
  <si>
    <t>柳島</t>
    <rPh sb="0" eb="2">
      <t>ヤナギシマ</t>
    </rPh>
    <phoneticPr fontId="1"/>
  </si>
  <si>
    <t>大谷南</t>
    <rPh sb="0" eb="2">
      <t>オオタニ</t>
    </rPh>
    <rPh sb="2" eb="3">
      <t>ミナミ</t>
    </rPh>
    <phoneticPr fontId="1"/>
  </si>
  <si>
    <t>No.24</t>
    <phoneticPr fontId="1"/>
  </si>
  <si>
    <t>辻堂西海岸</t>
    <rPh sb="0" eb="2">
      <t>ツジドウ</t>
    </rPh>
    <rPh sb="2" eb="5">
      <t>ニシカイガン</t>
    </rPh>
    <phoneticPr fontId="1"/>
  </si>
  <si>
    <t>川崎市川崎区水江町6</t>
  </si>
  <si>
    <t>No.61</t>
    <phoneticPr fontId="1"/>
  </si>
  <si>
    <t>平塚市大神</t>
    <rPh sb="0" eb="3">
      <t>ヒラツカシ</t>
    </rPh>
    <rPh sb="3" eb="5">
      <t>オオガミ</t>
    </rPh>
    <phoneticPr fontId="1"/>
  </si>
  <si>
    <t>注2　１月から８月までの降水量。</t>
    <rPh sb="0" eb="1">
      <t>チュウ</t>
    </rPh>
    <rPh sb="4" eb="5">
      <t>ガツ</t>
    </rPh>
    <rPh sb="8" eb="9">
      <t>ガツ</t>
    </rPh>
    <rPh sb="12" eb="15">
      <t>コウスイリョウ</t>
    </rPh>
    <phoneticPr fontId="1"/>
  </si>
  <si>
    <t>R2</t>
  </si>
  <si>
    <t>R2</t>
    <phoneticPr fontId="1"/>
  </si>
  <si>
    <t>高津区向ヶ丘1-3</t>
    <rPh sb="0" eb="1">
      <t>タカ</t>
    </rPh>
    <rPh sb="1" eb="2">
      <t>ツ</t>
    </rPh>
    <rPh sb="2" eb="3">
      <t>ク</t>
    </rPh>
    <rPh sb="3" eb="6">
      <t>ムコウガオカ</t>
    </rPh>
    <phoneticPr fontId="1"/>
  </si>
  <si>
    <t>No.60A</t>
    <phoneticPr fontId="1"/>
  </si>
  <si>
    <t>川崎市高津区向ヶ丘1-3</t>
    <rPh sb="0" eb="3">
      <t>カワサキシ</t>
    </rPh>
    <rPh sb="3" eb="6">
      <t>タカツク</t>
    </rPh>
    <rPh sb="6" eb="9">
      <t>ムコウガオカ</t>
    </rPh>
    <phoneticPr fontId="1"/>
  </si>
  <si>
    <t xml:space="preserve"> </t>
    <phoneticPr fontId="1"/>
  </si>
  <si>
    <t>最近6年間</t>
    <rPh sb="0" eb="2">
      <t>サイキン</t>
    </rPh>
    <rPh sb="3" eb="5">
      <t>ネンカン</t>
    </rPh>
    <phoneticPr fontId="1"/>
  </si>
  <si>
    <t>No.60A</t>
    <phoneticPr fontId="1"/>
  </si>
  <si>
    <t>102.0～107.5</t>
    <phoneticPr fontId="1"/>
  </si>
  <si>
    <t>R 1</t>
    <phoneticPr fontId="1"/>
  </si>
  <si>
    <t>R3</t>
    <phoneticPr fontId="1"/>
  </si>
  <si>
    <t>茅ケ崎</t>
    <rPh sb="0" eb="3">
      <t>チガサキ</t>
    </rPh>
    <phoneticPr fontId="1"/>
  </si>
  <si>
    <t>上町屋</t>
    <rPh sb="0" eb="3">
      <t>カミマチヤ</t>
    </rPh>
    <phoneticPr fontId="1"/>
  </si>
  <si>
    <t>No.2</t>
    <phoneticPr fontId="1"/>
  </si>
  <si>
    <t>八千代町</t>
    <rPh sb="0" eb="3">
      <t>ヤチヨ</t>
    </rPh>
    <rPh sb="3" eb="4">
      <t>マチ</t>
    </rPh>
    <phoneticPr fontId="1"/>
  </si>
  <si>
    <t>No.31</t>
    <phoneticPr fontId="1"/>
  </si>
  <si>
    <t>岡田</t>
    <rPh sb="0" eb="2">
      <t>オカダ</t>
    </rPh>
    <phoneticPr fontId="1"/>
  </si>
  <si>
    <t>No.34</t>
    <phoneticPr fontId="1"/>
  </si>
  <si>
    <t>小杉陣屋町1-24-1</t>
    <rPh sb="0" eb="2">
      <t>コスギ</t>
    </rPh>
    <rPh sb="2" eb="4">
      <t>ジンヤ</t>
    </rPh>
    <rPh sb="4" eb="5">
      <t>マチ</t>
    </rPh>
    <phoneticPr fontId="1"/>
  </si>
  <si>
    <t>No.104B</t>
    <phoneticPr fontId="1"/>
  </si>
  <si>
    <t>栄区上郷町</t>
  </si>
  <si>
    <t>栄区上郷町</t>
    <rPh sb="0" eb="2">
      <t>サカエク</t>
    </rPh>
    <rPh sb="2" eb="5">
      <t>カミゴウチョウ</t>
    </rPh>
    <phoneticPr fontId="1"/>
  </si>
  <si>
    <t>No.T-73</t>
    <phoneticPr fontId="1"/>
  </si>
  <si>
    <t>R4</t>
    <phoneticPr fontId="1"/>
  </si>
  <si>
    <t>小川町1-26 先</t>
  </si>
  <si>
    <t>No.72C</t>
    <phoneticPr fontId="1"/>
  </si>
  <si>
    <t>港北区小机町</t>
    <rPh sb="0" eb="3">
      <t>コウホクク</t>
    </rPh>
    <rPh sb="3" eb="5">
      <t>コヅクエ</t>
    </rPh>
    <rPh sb="5" eb="6">
      <t>チョウ</t>
    </rPh>
    <phoneticPr fontId="1"/>
  </si>
  <si>
    <t>川崎区小川町1-26先</t>
    <phoneticPr fontId="1"/>
  </si>
  <si>
    <t>（単位　万㎥/年）</t>
    <rPh sb="4" eb="5">
      <t>マン</t>
    </rPh>
    <rPh sb="7" eb="8">
      <t>ネン</t>
    </rPh>
    <phoneticPr fontId="1"/>
  </si>
  <si>
    <t>H 19</t>
    <phoneticPr fontId="1"/>
  </si>
  <si>
    <t>3㎝以上</t>
    <rPh sb="2" eb="4">
      <t>イジョウ</t>
    </rPh>
    <phoneticPr fontId="1"/>
  </si>
  <si>
    <t>(km²)</t>
    <phoneticPr fontId="1"/>
  </si>
  <si>
    <t>(km)</t>
    <phoneticPr fontId="1"/>
  </si>
  <si>
    <t>工業用水法指定地域</t>
    <rPh sb="0" eb="3">
      <t>コウギョウヨウ</t>
    </rPh>
    <rPh sb="3" eb="5">
      <t>スイホウ</t>
    </rPh>
    <rPh sb="5" eb="7">
      <t>シテイ</t>
    </rPh>
    <rPh sb="7" eb="9">
      <t>チイキ</t>
    </rPh>
    <phoneticPr fontId="1"/>
  </si>
  <si>
    <t>県条例指定地域</t>
    <rPh sb="0" eb="1">
      <t>ケン</t>
    </rPh>
    <rPh sb="1" eb="3">
      <t>ジョウレイ</t>
    </rPh>
    <rPh sb="3" eb="4">
      <t>ユビ</t>
    </rPh>
    <rPh sb="4" eb="5">
      <t>サダム</t>
    </rPh>
    <rPh sb="5" eb="7">
      <t>チイキ</t>
    </rPh>
    <phoneticPr fontId="1"/>
  </si>
  <si>
    <t>県条例周辺地域</t>
    <rPh sb="0" eb="1">
      <t>ケン</t>
    </rPh>
    <rPh sb="1" eb="3">
      <t>ジョウレイ</t>
    </rPh>
    <rPh sb="3" eb="4">
      <t>シュウ</t>
    </rPh>
    <rPh sb="4" eb="5">
      <t>ヘン</t>
    </rPh>
    <rPh sb="5" eb="6">
      <t>チ</t>
    </rPh>
    <rPh sb="6" eb="7">
      <t>イキ</t>
    </rPh>
    <phoneticPr fontId="1"/>
  </si>
  <si>
    <t>県央・湘南地域</t>
    <rPh sb="0" eb="2">
      <t>ケンオウ</t>
    </rPh>
    <rPh sb="3" eb="5">
      <t>ショウナン</t>
    </rPh>
    <rPh sb="5" eb="7">
      <t>チイキ</t>
    </rPh>
    <phoneticPr fontId="1"/>
  </si>
  <si>
    <t>川崎市一部</t>
    <rPh sb="0" eb="1">
      <t>カワ</t>
    </rPh>
    <rPh sb="1" eb="2">
      <t>ザキ</t>
    </rPh>
    <rPh sb="2" eb="3">
      <t>シ</t>
    </rPh>
    <rPh sb="3" eb="5">
      <t>イチブ</t>
    </rPh>
    <phoneticPr fontId="1"/>
  </si>
  <si>
    <t>川崎市全域
（川崎市条例）</t>
    <rPh sb="0" eb="1">
      <t>カワ</t>
    </rPh>
    <rPh sb="1" eb="2">
      <t>ザキ</t>
    </rPh>
    <rPh sb="2" eb="3">
      <t>シ</t>
    </rPh>
    <rPh sb="3" eb="5">
      <t>ゼンイキ</t>
    </rPh>
    <rPh sb="7" eb="9">
      <t>カワサキ</t>
    </rPh>
    <rPh sb="9" eb="10">
      <t>シ</t>
    </rPh>
    <rPh sb="10" eb="12">
      <t>ジョウレイ</t>
    </rPh>
    <phoneticPr fontId="1"/>
  </si>
  <si>
    <t>R5</t>
    <phoneticPr fontId="1"/>
  </si>
  <si>
    <t>0.52　※</t>
  </si>
  <si>
    <t>東真土　No.平128</t>
    <rPh sb="0" eb="1">
      <t>ヒガシ</t>
    </rPh>
    <rPh sb="1" eb="3">
      <t>シンド</t>
    </rPh>
    <rPh sb="7" eb="8">
      <t>ヒラ</t>
    </rPh>
    <phoneticPr fontId="1"/>
  </si>
  <si>
    <t>四之宮　No.平52</t>
    <rPh sb="0" eb="3">
      <t>シノミヤ</t>
    </rPh>
    <rPh sb="7" eb="8">
      <t>ヒラ</t>
    </rPh>
    <phoneticPr fontId="1"/>
  </si>
  <si>
    <t>下寺尾1660</t>
    <rPh sb="0" eb="3">
      <t>シモテラオ</t>
    </rPh>
    <phoneticPr fontId="1"/>
  </si>
  <si>
    <t>注3　横浜市は、平成27年に水準測量調査地点を半減したため、沈下面積算出が不能となった。</t>
    <phoneticPr fontId="1"/>
  </si>
  <si>
    <t>注4　沈下面積、沈下量は、小数点第3桁以下を四捨五入した値を表示。</t>
    <phoneticPr fontId="1"/>
  </si>
  <si>
    <t>湘南台</t>
    <rPh sb="0" eb="2">
      <t>ショウナン</t>
    </rPh>
    <rPh sb="2" eb="3">
      <t>ダイ</t>
    </rPh>
    <phoneticPr fontId="1"/>
  </si>
  <si>
    <t>表12　測量地域の降水量</t>
    <rPh sb="0" eb="1">
      <t>ヒョウ</t>
    </rPh>
    <rPh sb="4" eb="6">
      <t>ソクリョウ</t>
    </rPh>
    <rPh sb="6" eb="8">
      <t>チイキ</t>
    </rPh>
    <rPh sb="9" eb="12">
      <t>コウスイリョウ</t>
    </rPh>
    <phoneticPr fontId="1"/>
  </si>
  <si>
    <t>表9　地下水位等の観測所の諸元</t>
    <rPh sb="0" eb="1">
      <t>ヒョウ</t>
    </rPh>
    <rPh sb="3" eb="5">
      <t>チカ</t>
    </rPh>
    <rPh sb="5" eb="7">
      <t>スイイ</t>
    </rPh>
    <rPh sb="7" eb="8">
      <t>トウ</t>
    </rPh>
    <rPh sb="9" eb="11">
      <t>カンソク</t>
    </rPh>
    <rPh sb="11" eb="12">
      <t>ショ</t>
    </rPh>
    <rPh sb="13" eb="14">
      <t>ショ</t>
    </rPh>
    <rPh sb="14" eb="15">
      <t>ゲン</t>
    </rPh>
    <phoneticPr fontId="1"/>
  </si>
  <si>
    <t>表11-1　地下水位の経年変化（川崎市）</t>
    <rPh sb="0" eb="1">
      <t>ヒョウ</t>
    </rPh>
    <rPh sb="6" eb="8">
      <t>チカ</t>
    </rPh>
    <rPh sb="8" eb="10">
      <t>スイイ</t>
    </rPh>
    <rPh sb="11" eb="13">
      <t>ケイネン</t>
    </rPh>
    <rPh sb="13" eb="15">
      <t>ヘンカ</t>
    </rPh>
    <rPh sb="16" eb="19">
      <t>カワサキシ</t>
    </rPh>
    <phoneticPr fontId="1"/>
  </si>
  <si>
    <t>表11-2-1　地下水位の経年変化（横浜市1）</t>
    <rPh sb="0" eb="1">
      <t>ヒョウ</t>
    </rPh>
    <rPh sb="8" eb="10">
      <t>チカ</t>
    </rPh>
    <rPh sb="10" eb="12">
      <t>スイイ</t>
    </rPh>
    <rPh sb="13" eb="15">
      <t>ケイネン</t>
    </rPh>
    <rPh sb="15" eb="17">
      <t>ヘンカ</t>
    </rPh>
    <rPh sb="18" eb="21">
      <t>ヨコハマシ</t>
    </rPh>
    <phoneticPr fontId="1"/>
  </si>
  <si>
    <t>表11-2-2　地下水位の経年変化（横浜市2）</t>
    <rPh sb="0" eb="1">
      <t>ヒョウ</t>
    </rPh>
    <rPh sb="8" eb="10">
      <t>チカ</t>
    </rPh>
    <rPh sb="10" eb="12">
      <t>スイイ</t>
    </rPh>
    <rPh sb="13" eb="15">
      <t>ケイネン</t>
    </rPh>
    <rPh sb="15" eb="17">
      <t>ヘンカ</t>
    </rPh>
    <rPh sb="18" eb="21">
      <t>ヨコハマシ</t>
    </rPh>
    <phoneticPr fontId="1"/>
  </si>
  <si>
    <t>表11-3　地下水位の経年変化（平塚市、海老名市、寒川町）</t>
    <rPh sb="0" eb="1">
      <t>ヒョウ</t>
    </rPh>
    <rPh sb="6" eb="8">
      <t>チカ</t>
    </rPh>
    <rPh sb="8" eb="10">
      <t>スイイ</t>
    </rPh>
    <rPh sb="11" eb="13">
      <t>ケイネン</t>
    </rPh>
    <rPh sb="13" eb="15">
      <t>ヘンカ</t>
    </rPh>
    <rPh sb="16" eb="19">
      <t>ヒラツカシ</t>
    </rPh>
    <rPh sb="20" eb="24">
      <t>エビナシ</t>
    </rPh>
    <rPh sb="25" eb="28">
      <t>サムカワマチ</t>
    </rPh>
    <phoneticPr fontId="1"/>
  </si>
  <si>
    <t>R5</t>
  </si>
  <si>
    <t>表7　地下水採取量の経年変化</t>
    <phoneticPr fontId="1"/>
  </si>
  <si>
    <t>表8　井戸数の用途別経年変化</t>
    <rPh sb="0" eb="1">
      <t>ヒョウ</t>
    </rPh>
    <rPh sb="3" eb="5">
      <t>イド</t>
    </rPh>
    <rPh sb="5" eb="6">
      <t>スウ</t>
    </rPh>
    <rPh sb="7" eb="9">
      <t>ヨウト</t>
    </rPh>
    <rPh sb="9" eb="10">
      <t>ベツ</t>
    </rPh>
    <rPh sb="10" eb="11">
      <t>ケイ</t>
    </rPh>
    <rPh sb="11" eb="12">
      <t>ネン</t>
    </rPh>
    <rPh sb="12" eb="14">
      <t>ヘンカ</t>
    </rPh>
    <phoneticPr fontId="1"/>
  </si>
  <si>
    <t>No.60A</t>
  </si>
  <si>
    <t>川崎区浮島町7-210先</t>
    <rPh sb="0" eb="3">
      <t>カワサキク</t>
    </rPh>
    <rPh sb="3" eb="5">
      <t>ウキシマ</t>
    </rPh>
    <rPh sb="5" eb="6">
      <t>マチ</t>
    </rPh>
    <rPh sb="11" eb="12">
      <t>サキ</t>
    </rPh>
    <phoneticPr fontId="27"/>
  </si>
  <si>
    <t>№264　S38～</t>
    <phoneticPr fontId="1"/>
  </si>
  <si>
    <t>都筑区勝田町</t>
    <rPh sb="0" eb="3">
      <t>ツヅキク</t>
    </rPh>
    <rPh sb="3" eb="6">
      <t>カツタチョウ</t>
    </rPh>
    <phoneticPr fontId="1"/>
  </si>
  <si>
    <t>No.953</t>
    <phoneticPr fontId="1"/>
  </si>
  <si>
    <t>海老名市杉久保北1</t>
    <rPh sb="0" eb="4">
      <t>エビナシ</t>
    </rPh>
    <rPh sb="4" eb="7">
      <t>スギクボ</t>
    </rPh>
    <rPh sb="7" eb="8">
      <t>キタ</t>
    </rPh>
    <phoneticPr fontId="1"/>
  </si>
  <si>
    <t>注5　厚木市は、県条例指定地域のみ水準測量調査を実施。</t>
    <rPh sb="0" eb="1">
      <t>チュウ</t>
    </rPh>
    <rPh sb="3" eb="6">
      <t>アツギシ</t>
    </rPh>
    <rPh sb="8" eb="9">
      <t>ケン</t>
    </rPh>
    <rPh sb="9" eb="11">
      <t>ジョウレイ</t>
    </rPh>
    <rPh sb="11" eb="13">
      <t>シテイ</t>
    </rPh>
    <rPh sb="13" eb="15">
      <t>チイキ</t>
    </rPh>
    <rPh sb="17" eb="19">
      <t>スイジュン</t>
    </rPh>
    <rPh sb="19" eb="21">
      <t>ソクリョウ</t>
    </rPh>
    <rPh sb="21" eb="23">
      <t>チョウサ</t>
    </rPh>
    <rPh sb="24" eb="26">
      <t>ジッシ</t>
    </rPh>
    <phoneticPr fontId="1"/>
  </si>
  <si>
    <t>表3　沈下状況の経年変化、最大沈下量（年間、累計）</t>
    <rPh sb="0" eb="1">
      <t>ヒョウ</t>
    </rPh>
    <rPh sb="3" eb="5">
      <t>チンカ</t>
    </rPh>
    <rPh sb="5" eb="7">
      <t>ジョウキョウ</t>
    </rPh>
    <rPh sb="8" eb="10">
      <t>ケイネン</t>
    </rPh>
    <rPh sb="10" eb="12">
      <t>ヘンカ</t>
    </rPh>
    <rPh sb="13" eb="15">
      <t>サイダイ</t>
    </rPh>
    <rPh sb="15" eb="17">
      <t>チンカ</t>
    </rPh>
    <rPh sb="17" eb="18">
      <t>リョウ</t>
    </rPh>
    <rPh sb="19" eb="21">
      <t>ネンカン</t>
    </rPh>
    <rPh sb="22" eb="24">
      <t>ルイケイ</t>
    </rPh>
    <phoneticPr fontId="1"/>
  </si>
  <si>
    <t>表4　沈下状況の経年変化（1cm以上、全域）</t>
    <rPh sb="0" eb="1">
      <t>ヒョウ</t>
    </rPh>
    <rPh sb="3" eb="5">
      <t>チンカ</t>
    </rPh>
    <rPh sb="5" eb="7">
      <t>ジョウキョウ</t>
    </rPh>
    <rPh sb="8" eb="10">
      <t>ケイネン</t>
    </rPh>
    <rPh sb="10" eb="12">
      <t>ヘンカ</t>
    </rPh>
    <rPh sb="16" eb="18">
      <t>イジョウ</t>
    </rPh>
    <rPh sb="19" eb="21">
      <t>ゼンイキ</t>
    </rPh>
    <phoneticPr fontId="1"/>
  </si>
  <si>
    <t>R6</t>
    <phoneticPr fontId="1"/>
  </si>
  <si>
    <t>-</t>
    <phoneticPr fontId="1"/>
  </si>
  <si>
    <t>川崎区浮島12-7</t>
    <rPh sb="0" eb="3">
      <t>カワサキク</t>
    </rPh>
    <rPh sb="3" eb="5">
      <t>ウキシマ</t>
    </rPh>
    <phoneticPr fontId="1"/>
  </si>
  <si>
    <t>No,257A</t>
    <phoneticPr fontId="1"/>
  </si>
  <si>
    <t>高津区向ヶ丘1-3</t>
    <rPh sb="0" eb="2">
      <t>タカツ</t>
    </rPh>
    <rPh sb="3" eb="6">
      <t>ムコウガオカ</t>
    </rPh>
    <phoneticPr fontId="1"/>
  </si>
  <si>
    <t>廃止</t>
    <rPh sb="0" eb="2">
      <t>ハイシ</t>
    </rPh>
    <phoneticPr fontId="1"/>
  </si>
  <si>
    <t>（単位　T.P. m）</t>
    <rPh sb="1" eb="3">
      <t>タンイ</t>
    </rPh>
    <phoneticPr fontId="1"/>
  </si>
  <si>
    <t>（T.P. m）</t>
    <phoneticPr fontId="1"/>
  </si>
  <si>
    <t>栄区金井町</t>
    <rPh sb="0" eb="2">
      <t>サカエク</t>
    </rPh>
    <rPh sb="2" eb="4">
      <t>カナイ</t>
    </rPh>
    <rPh sb="4" eb="5">
      <t>チョウ</t>
    </rPh>
    <phoneticPr fontId="1"/>
  </si>
  <si>
    <t>No.T-49</t>
    <phoneticPr fontId="1"/>
  </si>
  <si>
    <t>都筑観測所</t>
    <rPh sb="0" eb="2">
      <t>ツヅキ</t>
    </rPh>
    <rPh sb="2" eb="4">
      <t>カンソク</t>
    </rPh>
    <rPh sb="4" eb="5">
      <t>ショ</t>
    </rPh>
    <phoneticPr fontId="1"/>
  </si>
  <si>
    <t>横浜市都筑区佐江戸町276</t>
    <rPh sb="0" eb="3">
      <t>ヨコハマシ</t>
    </rPh>
    <rPh sb="3" eb="5">
      <t>ツヅキ</t>
    </rPh>
    <rPh sb="5" eb="6">
      <t>ク</t>
    </rPh>
    <rPh sb="6" eb="7">
      <t>サ</t>
    </rPh>
    <rPh sb="7" eb="9">
      <t>エド</t>
    </rPh>
    <rPh sb="9" eb="10">
      <t>チョウ</t>
    </rPh>
    <phoneticPr fontId="1"/>
  </si>
  <si>
    <t>横浜市都筑区佐江戸町25　
都筑水再生センター</t>
    <rPh sb="0" eb="3">
      <t>ヨコハマシ</t>
    </rPh>
    <rPh sb="3" eb="5">
      <t>ツヅキ</t>
    </rPh>
    <rPh sb="5" eb="6">
      <t>ク</t>
    </rPh>
    <rPh sb="6" eb="7">
      <t>サ</t>
    </rPh>
    <rPh sb="7" eb="9">
      <t>エド</t>
    </rPh>
    <rPh sb="9" eb="10">
      <t>チョウ</t>
    </rPh>
    <rPh sb="14" eb="16">
      <t>ツヅキ</t>
    </rPh>
    <rPh sb="16" eb="17">
      <t>ミズ</t>
    </rPh>
    <rPh sb="17" eb="19">
      <t>サイセイ</t>
    </rPh>
    <phoneticPr fontId="1"/>
  </si>
  <si>
    <t>横浜市都筑区佐江戸町</t>
    <rPh sb="0" eb="3">
      <t>ヨコハマシ</t>
    </rPh>
    <rPh sb="3" eb="5">
      <t>ツヅキ</t>
    </rPh>
    <rPh sb="5" eb="6">
      <t>ク</t>
    </rPh>
    <rPh sb="6" eb="7">
      <t>サ</t>
    </rPh>
    <rPh sb="7" eb="9">
      <t>エド</t>
    </rPh>
    <rPh sb="9" eb="10">
      <t>チョウ</t>
    </rPh>
    <phoneticPr fontId="1"/>
  </si>
  <si>
    <t>都筑
観測所</t>
    <rPh sb="0" eb="2">
      <t>ツヅキ</t>
    </rPh>
    <rPh sb="3" eb="5">
      <t>カンソク</t>
    </rPh>
    <rPh sb="5" eb="6">
      <t>ショ</t>
    </rPh>
    <phoneticPr fontId="1"/>
  </si>
  <si>
    <t>注１ 横浜市の市条例指定地域の地下水採取量は、平成15年4月1日からは横浜市条例に基づく報告、それ以前は県条例に基づく報告。県条例周辺地域の地下水採取量は、平成13年4月1日から報告。</t>
    <rPh sb="3" eb="5">
      <t>ヨコハマ</t>
    </rPh>
    <rPh sb="7" eb="8">
      <t>シ</t>
    </rPh>
    <rPh sb="8" eb="10">
      <t>ジョウレイ</t>
    </rPh>
    <rPh sb="10" eb="12">
      <t>シテイ</t>
    </rPh>
    <rPh sb="12" eb="14">
      <t>チイキ</t>
    </rPh>
    <phoneticPr fontId="1"/>
  </si>
  <si>
    <t xml:space="preserve">注２ 平成27年から平成28年にかけての川崎市の地下水採取量の大幅な減少は、浄水場の整備運用により、水道用の地下水採取量が減少したことが要因。
</t>
    <rPh sb="0" eb="1">
      <t>チュウ</t>
    </rPh>
    <rPh sb="3" eb="5">
      <t>ヘイセイ</t>
    </rPh>
    <rPh sb="7" eb="8">
      <t>ネン</t>
    </rPh>
    <rPh sb="10" eb="12">
      <t>ヘイセイ</t>
    </rPh>
    <rPh sb="14" eb="15">
      <t>ネン</t>
    </rPh>
    <rPh sb="20" eb="23">
      <t>カワサキシ</t>
    </rPh>
    <rPh sb="24" eb="29">
      <t>チカスイサイシュ</t>
    </rPh>
    <rPh sb="29" eb="30">
      <t>リョウ</t>
    </rPh>
    <rPh sb="31" eb="33">
      <t>オオハバ</t>
    </rPh>
    <rPh sb="34" eb="36">
      <t>ゲンショウ</t>
    </rPh>
    <rPh sb="38" eb="41">
      <t>ジョウスイジョウ</t>
    </rPh>
    <rPh sb="50" eb="53">
      <t>スイドウヨウ</t>
    </rPh>
    <rPh sb="59" eb="60">
      <t>リョウ</t>
    </rPh>
    <rPh sb="61" eb="63">
      <t>ゲンショウ</t>
    </rPh>
    <rPh sb="68" eb="70">
      <t>ヨウイン</t>
    </rPh>
    <phoneticPr fontId="1"/>
  </si>
  <si>
    <t>(2）令和７年　測量地域の降水量の年経月変化</t>
    <rPh sb="3" eb="5">
      <t>レイワ</t>
    </rPh>
    <rPh sb="6" eb="7">
      <t>ネン</t>
    </rPh>
    <rPh sb="8" eb="10">
      <t>ソクリョウ</t>
    </rPh>
    <rPh sb="10" eb="12">
      <t>チイキ</t>
    </rPh>
    <rPh sb="13" eb="16">
      <t>コウスイリョウ</t>
    </rPh>
    <rPh sb="17" eb="18">
      <t>ネン</t>
    </rPh>
    <rPh sb="18" eb="19">
      <t>ケイ</t>
    </rPh>
    <rPh sb="19" eb="20">
      <t>ゲツ</t>
    </rPh>
    <rPh sb="20" eb="22">
      <t>ヘンカ</t>
    </rPh>
    <phoneticPr fontId="1"/>
  </si>
  <si>
    <t>表1　令和７年沈下面積等（市町別）</t>
    <rPh sb="0" eb="1">
      <t>ヒョウ</t>
    </rPh>
    <rPh sb="3" eb="5">
      <t>レイワ</t>
    </rPh>
    <rPh sb="6" eb="7">
      <t>ネン</t>
    </rPh>
    <rPh sb="7" eb="9">
      <t>チンカ</t>
    </rPh>
    <rPh sb="9" eb="12">
      <t>メンセキトウ</t>
    </rPh>
    <rPh sb="13" eb="15">
      <t>シチョウ</t>
    </rPh>
    <rPh sb="15" eb="16">
      <t>ベツ</t>
    </rPh>
    <phoneticPr fontId="1"/>
  </si>
  <si>
    <t>注2　上段は令和７年分、下段（　）は令和６年分を表示。</t>
    <rPh sb="0" eb="1">
      <t>チュウ</t>
    </rPh>
    <rPh sb="3" eb="5">
      <t>ジョウダン</t>
    </rPh>
    <rPh sb="6" eb="8">
      <t>レイワ</t>
    </rPh>
    <rPh sb="9" eb="10">
      <t>ネン</t>
    </rPh>
    <rPh sb="10" eb="11">
      <t>ブン</t>
    </rPh>
    <rPh sb="12" eb="14">
      <t>ゲダン</t>
    </rPh>
    <rPh sb="18" eb="20">
      <t>レイワ</t>
    </rPh>
    <rPh sb="21" eb="23">
      <t>ネンブン</t>
    </rPh>
    <rPh sb="24" eb="26">
      <t>ヒョウジ</t>
    </rPh>
    <phoneticPr fontId="1"/>
  </si>
  <si>
    <t>注1　面積等は、小数点第３位で四捨五入した値を表示。</t>
    <rPh sb="0" eb="1">
      <t>チュウ</t>
    </rPh>
    <rPh sb="3" eb="6">
      <t>メンセキトウ</t>
    </rPh>
    <rPh sb="8" eb="11">
      <t>ショウスウテン</t>
    </rPh>
    <rPh sb="11" eb="12">
      <t>ダイ</t>
    </rPh>
    <rPh sb="13" eb="14">
      <t>イ</t>
    </rPh>
    <rPh sb="15" eb="19">
      <t>シシャゴニュウ</t>
    </rPh>
    <rPh sb="21" eb="22">
      <t>アタイ</t>
    </rPh>
    <rPh sb="23" eb="25">
      <t>ヒョウジ</t>
    </rPh>
    <phoneticPr fontId="1"/>
  </si>
  <si>
    <t>表2　令和７年沈下水準点数等（市町別）</t>
    <rPh sb="0" eb="1">
      <t>ヒョウ</t>
    </rPh>
    <rPh sb="3" eb="5">
      <t>レイワ</t>
    </rPh>
    <rPh sb="6" eb="7">
      <t>ネン</t>
    </rPh>
    <rPh sb="7" eb="9">
      <t>チンカ</t>
    </rPh>
    <rPh sb="9" eb="11">
      <t>スイジュン</t>
    </rPh>
    <rPh sb="11" eb="13">
      <t>テンスウ</t>
    </rPh>
    <rPh sb="13" eb="14">
      <t>トウ</t>
    </rPh>
    <rPh sb="15" eb="17">
      <t>シチョウ</t>
    </rPh>
    <rPh sb="17" eb="18">
      <t>ベツ</t>
    </rPh>
    <phoneticPr fontId="1"/>
  </si>
  <si>
    <t>R7</t>
    <phoneticPr fontId="1"/>
  </si>
  <si>
    <t>下津古久</t>
    <rPh sb="0" eb="4">
      <t>シモツコク</t>
    </rPh>
    <phoneticPr fontId="1"/>
  </si>
  <si>
    <t>旭町１丁目</t>
    <rPh sb="0" eb="2">
      <t>アサヒチョウ</t>
    </rPh>
    <rPh sb="3" eb="5">
      <t>チョウメ</t>
    </rPh>
    <phoneticPr fontId="1"/>
  </si>
  <si>
    <t>東粕ヶ谷４丁目</t>
    <rPh sb="0" eb="1">
      <t>アズマ</t>
    </rPh>
    <rPh sb="1" eb="2">
      <t>カス</t>
    </rPh>
    <rPh sb="3" eb="4">
      <t>タニ</t>
    </rPh>
    <rPh sb="5" eb="7">
      <t>チョウメ</t>
    </rPh>
    <phoneticPr fontId="1"/>
  </si>
  <si>
    <t>旭町１丁目</t>
    <rPh sb="0" eb="2">
      <t>アサヒチョウ</t>
    </rPh>
    <phoneticPr fontId="1"/>
  </si>
  <si>
    <t>中町２丁目</t>
    <rPh sb="0" eb="2">
      <t>ナカマチ</t>
    </rPh>
    <phoneticPr fontId="1"/>
  </si>
  <si>
    <t>杉久保北１丁目</t>
    <rPh sb="0" eb="4">
      <t>スギクボキタ</t>
    </rPh>
    <phoneticPr fontId="1"/>
  </si>
  <si>
    <t>杉久保北1丁目</t>
    <phoneticPr fontId="1"/>
  </si>
  <si>
    <t>杉久保北1丁目</t>
    <rPh sb="0" eb="3">
      <t>スギクボ</t>
    </rPh>
    <rPh sb="3" eb="4">
      <t>キタ</t>
    </rPh>
    <phoneticPr fontId="1"/>
  </si>
  <si>
    <t>茅ヶ崎２丁目</t>
    <rPh sb="0" eb="3">
      <t>チガサキ</t>
    </rPh>
    <phoneticPr fontId="1"/>
  </si>
  <si>
    <t>大船５丁目</t>
    <rPh sb="0" eb="2">
      <t>オオフナ</t>
    </rPh>
    <rPh sb="3" eb="4">
      <t>チョウ</t>
    </rPh>
    <rPh sb="4" eb="5">
      <t>メ</t>
    </rPh>
    <phoneticPr fontId="1"/>
  </si>
  <si>
    <t>No.７　S52～</t>
    <phoneticPr fontId="1"/>
  </si>
  <si>
    <t>No.７</t>
    <phoneticPr fontId="1"/>
  </si>
  <si>
    <t>注2　横浜市、川崎市以外の市町の最近6年間累計最大沈下量については、令和２年から令和７年の６年間の累計最大沈下量を表示。</t>
    <rPh sb="0" eb="1">
      <t>チュウ</t>
    </rPh>
    <rPh sb="10" eb="12">
      <t>イガイ</t>
    </rPh>
    <rPh sb="13" eb="14">
      <t>シ</t>
    </rPh>
    <rPh sb="14" eb="15">
      <t>マチ</t>
    </rPh>
    <rPh sb="16" eb="18">
      <t>サイキン</t>
    </rPh>
    <rPh sb="34" eb="36">
      <t>レイワ</t>
    </rPh>
    <rPh sb="37" eb="38">
      <t>ネン</t>
    </rPh>
    <rPh sb="38" eb="39">
      <t>ヘイネン</t>
    </rPh>
    <rPh sb="40" eb="42">
      <t>レイワ</t>
    </rPh>
    <rPh sb="43" eb="44">
      <t>ネン</t>
    </rPh>
    <rPh sb="46" eb="48">
      <t>ネンカン</t>
    </rPh>
    <rPh sb="49" eb="51">
      <t>ルイケイ</t>
    </rPh>
    <rPh sb="51" eb="53">
      <t>サイダイ</t>
    </rPh>
    <rPh sb="53" eb="55">
      <t>チンカ</t>
    </rPh>
    <rPh sb="55" eb="56">
      <t>リョウ</t>
    </rPh>
    <rPh sb="57" eb="59">
      <t>ヒョウジ</t>
    </rPh>
    <phoneticPr fontId="1"/>
  </si>
  <si>
    <t>表５　令和７年地下水採取量調査結果の概要</t>
    <rPh sb="0" eb="1">
      <t>ヒョウ</t>
    </rPh>
    <rPh sb="3" eb="5">
      <t>レイワ</t>
    </rPh>
    <rPh sb="6" eb="7">
      <t>ネン</t>
    </rPh>
    <rPh sb="7" eb="13">
      <t>チカスイサイシュリョウ</t>
    </rPh>
    <rPh sb="13" eb="15">
      <t>チョウサ</t>
    </rPh>
    <rPh sb="15" eb="17">
      <t>ケッカ</t>
    </rPh>
    <rPh sb="18" eb="20">
      <t>ガイヨウ</t>
    </rPh>
    <phoneticPr fontId="1"/>
  </si>
  <si>
    <t>注1　上段は令和７年分、下段(　）は令和６年分を示す。</t>
    <rPh sb="0" eb="1">
      <t>チュウ</t>
    </rPh>
    <rPh sb="3" eb="5">
      <t>ジョウダン</t>
    </rPh>
    <rPh sb="6" eb="8">
      <t>レイワ</t>
    </rPh>
    <rPh sb="9" eb="10">
      <t>ネン</t>
    </rPh>
    <rPh sb="10" eb="11">
      <t>ブン</t>
    </rPh>
    <rPh sb="12" eb="14">
      <t>ゲダン</t>
    </rPh>
    <rPh sb="18" eb="20">
      <t>レイワ</t>
    </rPh>
    <rPh sb="21" eb="23">
      <t>ネンブン</t>
    </rPh>
    <rPh sb="24" eb="25">
      <t>シメ</t>
    </rPh>
    <phoneticPr fontId="1"/>
  </si>
  <si>
    <t>表6　令和７年地下水採取量の用途別経月変化</t>
    <rPh sb="0" eb="1">
      <t>ヒョウ</t>
    </rPh>
    <rPh sb="3" eb="5">
      <t>レイワ</t>
    </rPh>
    <rPh sb="6" eb="7">
      <t>ネン</t>
    </rPh>
    <rPh sb="7" eb="10">
      <t>チカスイ</t>
    </rPh>
    <rPh sb="10" eb="12">
      <t>サイシュ</t>
    </rPh>
    <rPh sb="12" eb="13">
      <t>リョウ</t>
    </rPh>
    <rPh sb="14" eb="16">
      <t>ヨウト</t>
    </rPh>
    <rPh sb="16" eb="17">
      <t>ベツ</t>
    </rPh>
    <rPh sb="17" eb="18">
      <t>ケイ</t>
    </rPh>
    <rPh sb="18" eb="19">
      <t>ゲツ</t>
    </rPh>
    <rPh sb="19" eb="21">
      <t>ヘンカ</t>
    </rPh>
    <phoneticPr fontId="1"/>
  </si>
  <si>
    <t>R6</t>
  </si>
  <si>
    <t>地層収縮量
地下水位</t>
  </si>
  <si>
    <t>地層収縮量
地下水位</t>
    <rPh sb="0" eb="2">
      <t>チソウ</t>
    </rPh>
    <rPh sb="2" eb="4">
      <t>シュウシュク</t>
    </rPh>
    <rPh sb="4" eb="5">
      <t>リョウ</t>
    </rPh>
    <phoneticPr fontId="1"/>
  </si>
  <si>
    <t>表10-1　令和７年地下水位の経月変化（川崎市）</t>
    <rPh sb="0" eb="1">
      <t>ヒョウ</t>
    </rPh>
    <rPh sb="6" eb="8">
      <t>レイワ</t>
    </rPh>
    <rPh sb="9" eb="10">
      <t>ネン</t>
    </rPh>
    <rPh sb="10" eb="12">
      <t>チカ</t>
    </rPh>
    <rPh sb="12" eb="14">
      <t>スイイ</t>
    </rPh>
    <rPh sb="15" eb="16">
      <t>キョウ</t>
    </rPh>
    <rPh sb="16" eb="17">
      <t>ツキ</t>
    </rPh>
    <rPh sb="17" eb="19">
      <t>ヘンカ</t>
    </rPh>
    <rPh sb="20" eb="22">
      <t>カワサキ</t>
    </rPh>
    <rPh sb="22" eb="23">
      <t>シ</t>
    </rPh>
    <phoneticPr fontId="1"/>
  </si>
  <si>
    <t>表10-2　令和７年地下水位の経月変化（横浜市１）</t>
    <rPh sb="0" eb="1">
      <t>ヒョウ</t>
    </rPh>
    <rPh sb="6" eb="8">
      <t>レイワ</t>
    </rPh>
    <rPh sb="9" eb="10">
      <t>ネン</t>
    </rPh>
    <rPh sb="10" eb="12">
      <t>チカ</t>
    </rPh>
    <rPh sb="12" eb="14">
      <t>スイイ</t>
    </rPh>
    <rPh sb="15" eb="16">
      <t>キョウ</t>
    </rPh>
    <rPh sb="16" eb="17">
      <t>ツキ</t>
    </rPh>
    <rPh sb="17" eb="19">
      <t>ヘンカ</t>
    </rPh>
    <rPh sb="20" eb="22">
      <t>ヨコハマ</t>
    </rPh>
    <rPh sb="22" eb="23">
      <t>シ</t>
    </rPh>
    <phoneticPr fontId="1"/>
  </si>
  <si>
    <t>表10-3　令和７年地下水位の経月変化（横浜市2）</t>
    <rPh sb="0" eb="1">
      <t>ヒョウ</t>
    </rPh>
    <rPh sb="6" eb="8">
      <t>レイワ</t>
    </rPh>
    <rPh sb="9" eb="10">
      <t>ネン</t>
    </rPh>
    <rPh sb="10" eb="12">
      <t>チカ</t>
    </rPh>
    <rPh sb="12" eb="14">
      <t>スイイ</t>
    </rPh>
    <rPh sb="15" eb="16">
      <t>キョウ</t>
    </rPh>
    <rPh sb="16" eb="17">
      <t>ツキ</t>
    </rPh>
    <rPh sb="17" eb="19">
      <t>ヘンカ</t>
    </rPh>
    <rPh sb="20" eb="22">
      <t>ヨコハマ</t>
    </rPh>
    <rPh sb="22" eb="23">
      <t>シ</t>
    </rPh>
    <phoneticPr fontId="1"/>
  </si>
  <si>
    <t>表10-4　令和７年地下水位の経月変化（平塚市）</t>
    <rPh sb="0" eb="1">
      <t>ヒョウ</t>
    </rPh>
    <rPh sb="6" eb="8">
      <t>レイワ</t>
    </rPh>
    <rPh sb="9" eb="10">
      <t>ネン</t>
    </rPh>
    <rPh sb="10" eb="12">
      <t>チカ</t>
    </rPh>
    <rPh sb="12" eb="14">
      <t>スイイ</t>
    </rPh>
    <rPh sb="15" eb="16">
      <t>キョウ</t>
    </rPh>
    <rPh sb="16" eb="17">
      <t>ツキ</t>
    </rPh>
    <rPh sb="17" eb="19">
      <t>ヘンカ</t>
    </rPh>
    <rPh sb="20" eb="22">
      <t>ヒラツカ</t>
    </rPh>
    <rPh sb="22" eb="23">
      <t>シ</t>
    </rPh>
    <phoneticPr fontId="1"/>
  </si>
  <si>
    <t>高津区向ヶ丘1-3</t>
    <rPh sb="0" eb="6">
      <t>タカツクムコウガオカ</t>
    </rPh>
    <phoneticPr fontId="1"/>
  </si>
  <si>
    <t>No,60A</t>
    <phoneticPr fontId="1"/>
  </si>
  <si>
    <t>故障</t>
    <rPh sb="0" eb="2">
      <t>コショウ</t>
    </rPh>
    <phoneticPr fontId="1"/>
  </si>
  <si>
    <t>S 55</t>
    <phoneticPr fontId="1"/>
  </si>
  <si>
    <t>H 14</t>
    <phoneticPr fontId="1"/>
  </si>
  <si>
    <t>R  1</t>
    <phoneticPr fontId="1"/>
  </si>
  <si>
    <t>平均</t>
    <rPh sb="0" eb="2">
      <t>ヘイキン</t>
    </rPh>
    <phoneticPr fontId="1"/>
  </si>
  <si>
    <t>観音川</t>
    <rPh sb="0" eb="2">
      <t>カンノン</t>
    </rPh>
    <rPh sb="2" eb="3">
      <t>カワ</t>
    </rPh>
    <phoneticPr fontId="1"/>
  </si>
  <si>
    <t>六郷</t>
    <rPh sb="0" eb="2">
      <t>ロクゴウ</t>
    </rPh>
    <phoneticPr fontId="1"/>
  </si>
  <si>
    <t>渡田</t>
    <rPh sb="0" eb="2">
      <t>ワタリダ</t>
    </rPh>
    <phoneticPr fontId="1"/>
  </si>
  <si>
    <t>田島</t>
    <rPh sb="0" eb="2">
      <t>タジマ</t>
    </rPh>
    <phoneticPr fontId="1"/>
  </si>
  <si>
    <t>千鳥町</t>
    <rPh sb="0" eb="3">
      <t>チドリチョウ</t>
    </rPh>
    <phoneticPr fontId="1"/>
  </si>
  <si>
    <t>小向</t>
    <rPh sb="0" eb="2">
      <t>コムカイ</t>
    </rPh>
    <phoneticPr fontId="1"/>
  </si>
  <si>
    <t>坂戸</t>
    <rPh sb="0" eb="2">
      <t>サカド</t>
    </rPh>
    <phoneticPr fontId="1"/>
  </si>
  <si>
    <t>新城</t>
    <rPh sb="0" eb="2">
      <t>シンジョウ</t>
    </rPh>
    <phoneticPr fontId="1"/>
  </si>
  <si>
    <t>稲田</t>
    <rPh sb="0" eb="2">
      <t>イナダ</t>
    </rPh>
    <phoneticPr fontId="1"/>
  </si>
  <si>
    <t>麻生</t>
    <rPh sb="0" eb="2">
      <t>アサオ</t>
    </rPh>
    <phoneticPr fontId="1"/>
  </si>
  <si>
    <t>宮前</t>
    <rPh sb="0" eb="2">
      <t>ミヤマエ</t>
    </rPh>
    <phoneticPr fontId="1"/>
  </si>
  <si>
    <t>観測所</t>
    <rPh sb="0" eb="2">
      <t>カンソク</t>
    </rPh>
    <rPh sb="2" eb="3">
      <t>ショ</t>
    </rPh>
    <phoneticPr fontId="1"/>
  </si>
  <si>
    <t>戸塚区前田町</t>
    <rPh sb="0" eb="3">
      <t>トツカク</t>
    </rPh>
    <rPh sb="3" eb="6">
      <t>マエダチョウ</t>
    </rPh>
    <phoneticPr fontId="1"/>
  </si>
  <si>
    <t>No.I34</t>
    <phoneticPr fontId="1"/>
  </si>
  <si>
    <t>横浜市戸塚区前田町</t>
    <rPh sb="0" eb="3">
      <t>ヨコハマシ</t>
    </rPh>
    <rPh sb="3" eb="6">
      <t>トツカク</t>
    </rPh>
    <rPh sb="6" eb="9">
      <t>マエダチョウ</t>
    </rPh>
    <phoneticPr fontId="1"/>
  </si>
  <si>
    <t>注1　地下水位は、東京湾平均海面（T.P）を基準とし、各月の平均値及び年平均値を示した。</t>
    <rPh sb="0" eb="1">
      <t>チュウ</t>
    </rPh>
    <rPh sb="3" eb="5">
      <t>チカ</t>
    </rPh>
    <rPh sb="5" eb="7">
      <t>スイイ</t>
    </rPh>
    <rPh sb="9" eb="12">
      <t>トウキョウワン</t>
    </rPh>
    <rPh sb="12" eb="14">
      <t>ヘイキン</t>
    </rPh>
    <rPh sb="14" eb="16">
      <t>カイメン</t>
    </rPh>
    <rPh sb="22" eb="24">
      <t>キジュン</t>
    </rPh>
    <rPh sb="27" eb="29">
      <t>カクツキ</t>
    </rPh>
    <rPh sb="30" eb="33">
      <t>ヘイキンチ</t>
    </rPh>
    <rPh sb="33" eb="34">
      <t>オヨ</t>
    </rPh>
    <rPh sb="35" eb="38">
      <t>ネンヘイキン</t>
    </rPh>
    <rPh sb="38" eb="39">
      <t>チ</t>
    </rPh>
    <rPh sb="40" eb="41">
      <t>シメ</t>
    </rPh>
    <phoneticPr fontId="1"/>
  </si>
  <si>
    <t>沈下水準点数</t>
    <rPh sb="0" eb="1">
      <t>チン</t>
    </rPh>
    <rPh sb="1" eb="2">
      <t>シタ</t>
    </rPh>
    <rPh sb="2" eb="3">
      <t>ミズ</t>
    </rPh>
    <rPh sb="3" eb="4">
      <t>ジュン</t>
    </rPh>
    <rPh sb="4" eb="5">
      <t>テン</t>
    </rPh>
    <rPh sb="5" eb="6">
      <t>スウ</t>
    </rPh>
    <phoneticPr fontId="1"/>
  </si>
  <si>
    <t>隆起水準点数</t>
    <rPh sb="0" eb="1">
      <t>タカシ</t>
    </rPh>
    <rPh sb="1" eb="2">
      <t>ハジメ</t>
    </rPh>
    <rPh sb="2" eb="3">
      <t>ミズ</t>
    </rPh>
    <rPh sb="3" eb="4">
      <t>ジュン</t>
    </rPh>
    <rPh sb="4" eb="5">
      <t>テン</t>
    </rPh>
    <rPh sb="5" eb="6">
      <t>スウ</t>
    </rPh>
    <phoneticPr fontId="1"/>
  </si>
  <si>
    <t>横浜市全域※
（横浜市条例）</t>
    <rPh sb="0" eb="1">
      <t>ヨコ</t>
    </rPh>
    <rPh sb="1" eb="2">
      <t>ハマ</t>
    </rPh>
    <rPh sb="2" eb="3">
      <t>シ</t>
    </rPh>
    <rPh sb="3" eb="5">
      <t>ゼンイキ</t>
    </rPh>
    <phoneticPr fontId="1"/>
  </si>
  <si>
    <r>
      <t>横浜市一部</t>
    </r>
    <r>
      <rPr>
        <vertAlign val="superscript"/>
        <sz val="20"/>
        <rFont val="メイリオ"/>
        <family val="3"/>
        <charset val="128"/>
      </rPr>
      <t>※</t>
    </r>
    <rPh sb="0" eb="1">
      <t>ヨコ</t>
    </rPh>
    <rPh sb="1" eb="2">
      <t>ハマ</t>
    </rPh>
    <rPh sb="2" eb="3">
      <t>シ</t>
    </rPh>
    <rPh sb="3" eb="5">
      <t>イチブ</t>
    </rPh>
    <phoneticPr fontId="1"/>
  </si>
  <si>
    <t>川崎市多摩区生田1丁目</t>
    <rPh sb="0" eb="3">
      <t>カワサキシ</t>
    </rPh>
    <rPh sb="3" eb="6">
      <t>タマク</t>
    </rPh>
    <rPh sb="6" eb="8">
      <t>イクタ</t>
    </rPh>
    <rPh sb="9" eb="11">
      <t>チョウメ</t>
    </rPh>
    <phoneticPr fontId="1"/>
  </si>
  <si>
    <t>合計</t>
    <rPh sb="0" eb="1">
      <t>ゴウ</t>
    </rPh>
    <rPh sb="1" eb="2">
      <t>ケイ</t>
    </rPh>
    <phoneticPr fontId="1"/>
  </si>
  <si>
    <t>総計</t>
    <rPh sb="0" eb="1">
      <t>ソウ</t>
    </rPh>
    <rPh sb="1" eb="2">
      <t>ケイ</t>
    </rPh>
    <phoneticPr fontId="1"/>
  </si>
  <si>
    <r>
      <t>808.0</t>
    </r>
    <r>
      <rPr>
        <vertAlign val="superscript"/>
        <sz val="22"/>
        <rFont val="メイリオ"/>
        <family val="3"/>
        <charset val="128"/>
      </rPr>
      <t>注2</t>
    </r>
    <rPh sb="5" eb="6">
      <t>チュウ</t>
    </rPh>
    <phoneticPr fontId="1"/>
  </si>
  <si>
    <t>最大沈下量　㎝</t>
    <rPh sb="0" eb="1">
      <t>サイ</t>
    </rPh>
    <rPh sb="1" eb="2">
      <t>ダイ</t>
    </rPh>
    <rPh sb="2" eb="3">
      <t>チン</t>
    </rPh>
    <rPh sb="3" eb="4">
      <t>シタ</t>
    </rPh>
    <rPh sb="4" eb="5">
      <t>リョウ</t>
    </rPh>
    <phoneticPr fontId="1"/>
  </si>
  <si>
    <t>最大沈下地点</t>
    <rPh sb="0" eb="1">
      <t>サイ</t>
    </rPh>
    <rPh sb="1" eb="2">
      <t>ダイ</t>
    </rPh>
    <rPh sb="2" eb="3">
      <t>チン</t>
    </rPh>
    <rPh sb="3" eb="4">
      <t>シタ</t>
    </rPh>
    <rPh sb="4" eb="5">
      <t>チ</t>
    </rPh>
    <rPh sb="5" eb="6">
      <t>テン</t>
    </rPh>
    <phoneticPr fontId="1"/>
  </si>
  <si>
    <t>注2　平成23年の調査結果には、平成23年3月11日の東北地方太平洋沖地震が影響していると考えられる。</t>
    <rPh sb="0" eb="1">
      <t>チュウ</t>
    </rPh>
    <rPh sb="3" eb="5">
      <t>ヘイセイ</t>
    </rPh>
    <rPh sb="7" eb="8">
      <t>ネン</t>
    </rPh>
    <rPh sb="9" eb="11">
      <t>チョウサ</t>
    </rPh>
    <rPh sb="11" eb="13">
      <t>ケッカ</t>
    </rPh>
    <rPh sb="16" eb="18">
      <t>ヘイセイ</t>
    </rPh>
    <rPh sb="20" eb="21">
      <t>ネン</t>
    </rPh>
    <rPh sb="22" eb="23">
      <t>ガツ</t>
    </rPh>
    <rPh sb="25" eb="26">
      <t>ニチ</t>
    </rPh>
    <rPh sb="27" eb="31">
      <t>トウホクチホウ</t>
    </rPh>
    <rPh sb="31" eb="35">
      <t>タイヘイヨウオキ</t>
    </rPh>
    <rPh sb="35" eb="37">
      <t>ジシン</t>
    </rPh>
    <rPh sb="38" eb="40">
      <t>エイキョウ</t>
    </rPh>
    <rPh sb="45" eb="46">
      <t>カンガ</t>
    </rPh>
    <phoneticPr fontId="1"/>
  </si>
  <si>
    <t>注2　平成23年の調査結果には、平成23年3月11日の東北地方太平洋沖地震が影響している考えられる。</t>
    <rPh sb="0" eb="1">
      <t>チュウ</t>
    </rPh>
    <rPh sb="3" eb="5">
      <t>ヘイセイ</t>
    </rPh>
    <rPh sb="7" eb="8">
      <t>ネン</t>
    </rPh>
    <rPh sb="9" eb="11">
      <t>チョウサ</t>
    </rPh>
    <rPh sb="11" eb="13">
      <t>ケッカ</t>
    </rPh>
    <rPh sb="16" eb="18">
      <t>ヘイセイ</t>
    </rPh>
    <rPh sb="20" eb="21">
      <t>ネン</t>
    </rPh>
    <rPh sb="22" eb="23">
      <t>ガツ</t>
    </rPh>
    <rPh sb="25" eb="26">
      <t>ニチ</t>
    </rPh>
    <rPh sb="27" eb="31">
      <t>トウホクチホウ</t>
    </rPh>
    <rPh sb="31" eb="35">
      <t>タイヘイヨウオキ</t>
    </rPh>
    <rPh sb="35" eb="37">
      <t>ジシン</t>
    </rPh>
    <rPh sb="38" eb="40">
      <t>エイキョウ</t>
    </rPh>
    <rPh sb="44" eb="45">
      <t>カンガ</t>
    </rPh>
    <phoneticPr fontId="1"/>
  </si>
  <si>
    <t>1㎝以上沈下面積　㎢</t>
    <rPh sb="2" eb="4">
      <t>イジョウ</t>
    </rPh>
    <rPh sb="4" eb="6">
      <t>チンカ</t>
    </rPh>
    <rPh sb="6" eb="8">
      <t>メンセキ</t>
    </rPh>
    <phoneticPr fontId="1"/>
  </si>
  <si>
    <t>注3   川崎市の工業用水法指定地域の調査面積は川崎市条例（川崎市全域）調査面積に含まれている。</t>
    <rPh sb="0" eb="1">
      <t>チュウ</t>
    </rPh>
    <rPh sb="5" eb="7">
      <t>カワサキ</t>
    </rPh>
    <rPh sb="7" eb="8">
      <t>シ</t>
    </rPh>
    <phoneticPr fontId="1"/>
  </si>
  <si>
    <t>※　  横浜市は、平成27年に水準測量調査地点を半減したため、以降の沈下面積算出が不能となった。　　</t>
    <rPh sb="31" eb="33">
      <t>イコウ</t>
    </rPh>
    <phoneticPr fontId="1"/>
  </si>
  <si>
    <t>注4   県条例対象地域及び周辺地域の市町は、水準測量調査を隔年で実施しているため、</t>
    <rPh sb="0" eb="1">
      <t>チュウ</t>
    </rPh>
    <phoneticPr fontId="1"/>
  </si>
  <si>
    <t xml:space="preserve">        令和７年の水準測量調査変動量は前年との2年分に該当し、これを基に沈下面積及び隆起面積を表示。</t>
    <phoneticPr fontId="1"/>
  </si>
  <si>
    <t>注1　横浜市、川崎市を除く市町は、水準測量調査を隔年（藤沢市は平成23年から、その他の市町は平成25年から）で実施している。
　　 また、調査実施年の水準測量調査結果（※付）は2年間の沈下量を表示。</t>
    <rPh sb="0" eb="1">
      <t>チュウ</t>
    </rPh>
    <rPh sb="3" eb="6">
      <t>ヨコハマシ</t>
    </rPh>
    <rPh sb="7" eb="10">
      <t>カワサキシ</t>
    </rPh>
    <rPh sb="11" eb="12">
      <t>ノゾ</t>
    </rPh>
    <rPh sb="85" eb="86">
      <t>ツキ</t>
    </rPh>
    <rPh sb="92" eb="94">
      <t>チンカ</t>
    </rPh>
    <rPh sb="94" eb="95">
      <t>リョウ</t>
    </rPh>
    <phoneticPr fontId="1"/>
  </si>
  <si>
    <t>柱１　県央・湘南地域における県条例指定地域及び県条例周辺地域の地下水採水量は、県条例に基づく報告。</t>
    <rPh sb="0" eb="1">
      <t>チュウ</t>
    </rPh>
    <rPh sb="3" eb="5">
      <t>ケンオウ</t>
    </rPh>
    <rPh sb="6" eb="10">
      <t>ショウナンチイキ</t>
    </rPh>
    <rPh sb="14" eb="17">
      <t>ケンジョウレイ</t>
    </rPh>
    <rPh sb="17" eb="21">
      <t>シテイチイキ</t>
    </rPh>
    <rPh sb="21" eb="22">
      <t>オヨ</t>
    </rPh>
    <rPh sb="23" eb="28">
      <t>ケンジョウレイシュウヘン</t>
    </rPh>
    <rPh sb="28" eb="30">
      <t>チイキ</t>
    </rPh>
    <rPh sb="31" eb="37">
      <t>チカスイサイスイリョウ</t>
    </rPh>
    <rPh sb="39" eb="42">
      <t>ケンジョウレイ</t>
    </rPh>
    <rPh sb="43" eb="44">
      <t>モト</t>
    </rPh>
    <rPh sb="46" eb="48">
      <t>ホウコク</t>
    </rPh>
    <phoneticPr fontId="1"/>
  </si>
  <si>
    <t>注　地下水位は、東京湾平均海面（T.P）を基準とし、各月の平均値及び年平均値を示した。</t>
    <rPh sb="0" eb="1">
      <t>チュウ</t>
    </rPh>
    <rPh sb="2" eb="4">
      <t>チカ</t>
    </rPh>
    <rPh sb="4" eb="6">
      <t>スイイ</t>
    </rPh>
    <rPh sb="8" eb="11">
      <t>トウキョウワン</t>
    </rPh>
    <rPh sb="11" eb="13">
      <t>ヘイキン</t>
    </rPh>
    <rPh sb="13" eb="15">
      <t>カイメン</t>
    </rPh>
    <rPh sb="21" eb="23">
      <t>キジュン</t>
    </rPh>
    <rPh sb="26" eb="28">
      <t>カクツキ</t>
    </rPh>
    <rPh sb="29" eb="32">
      <t>ヘイキンチ</t>
    </rPh>
    <rPh sb="32" eb="33">
      <t>オヨ</t>
    </rPh>
    <rPh sb="34" eb="37">
      <t>ネンヘイキン</t>
    </rPh>
    <rPh sb="37" eb="38">
      <t>チ</t>
    </rPh>
    <rPh sb="39" eb="40">
      <t>シメ</t>
    </rPh>
    <phoneticPr fontId="1"/>
  </si>
  <si>
    <t>注5　令和7年4月1日に電子基準点、三角点、水準点等の標高成果を、衛星測位を基盤とする最新の値「測地成果2024」に改定しました。</t>
    <rPh sb="0" eb="1">
      <t>チュウ</t>
    </rPh>
    <phoneticPr fontId="1"/>
  </si>
  <si>
    <t>2㎝以上</t>
    <rPh sb="1" eb="4">
      <t>センチイジョウ</t>
    </rPh>
    <phoneticPr fontId="1"/>
  </si>
  <si>
    <t>注6　令和7年4月1日に電子基準点、三角点、水準点等の標高成果を、衛星測位を基盤とする最新の値「測地成果2024」に改定しました。</t>
    <phoneticPr fontId="1"/>
  </si>
  <si>
    <t xml:space="preserve">         令和７年の水準測量調査変動量は2年分に該当し、これを基に沈下及び隆起の水準点数を表示。</t>
    <phoneticPr fontId="1"/>
  </si>
  <si>
    <t>注３　</t>
    <phoneticPr fontId="1"/>
  </si>
  <si>
    <t>注１　</t>
    <rPh sb="0" eb="1">
      <t>チュウ</t>
    </rPh>
    <phoneticPr fontId="1"/>
  </si>
  <si>
    <t>平成23年の沈下状況には、平成23年3月11日の東北地方太平洋沖地震が影響していると考えられる。</t>
  </si>
  <si>
    <t>注２　　</t>
    <rPh sb="0" eb="1">
      <t>チュウ</t>
    </rPh>
    <phoneticPr fontId="1"/>
  </si>
  <si>
    <t>令和元年、令和５年の最大沈下点は、隔年調査地域の沈下量を1/2として比較した結果を表示。</t>
  </si>
  <si>
    <t>有効水準点とは、前年の調査結果との比較が可能な水準点をいう。</t>
  </si>
  <si>
    <t>注２　</t>
    <rPh sb="0" eb="1">
      <t>チュウ</t>
    </rPh>
    <phoneticPr fontId="1"/>
  </si>
  <si>
    <t>上段は令和7年分、下段（　）は令和6年分を示す。</t>
  </si>
  <si>
    <t xml:space="preserve">注３   県条の指定地域及び周辺地域の市町は、水準測量調査を隔年で実施している。
　　　 </t>
    <rPh sb="0" eb="1">
      <t>チュウ</t>
    </rPh>
    <phoneticPr fontId="1"/>
  </si>
  <si>
    <t>注４　</t>
    <phoneticPr fontId="1"/>
  </si>
  <si>
    <t>令和7年4月1日に電子基準点、三角点、水準点等の標高成果を、衛星測位を基盤とする最新の値「測地成果2024」に改定しました。</t>
  </si>
  <si>
    <t>令和７年の沈下状況には、「測地成果2024」への改定が影響していると考えられる。</t>
    <phoneticPr fontId="1"/>
  </si>
  <si>
    <t>平成21年に休止</t>
    <phoneticPr fontId="1"/>
  </si>
  <si>
    <t>平成12年3月
に廃止</t>
    <rPh sb="6" eb="7">
      <t>ガツ</t>
    </rPh>
    <phoneticPr fontId="1"/>
  </si>
  <si>
    <t>平成22年3月
に廃止</t>
    <rPh sb="6" eb="7">
      <t>ガツ</t>
    </rPh>
    <phoneticPr fontId="1"/>
  </si>
  <si>
    <t>令和7年9月
に廃止</t>
    <rPh sb="0" eb="2">
      <t>レイワ</t>
    </rPh>
    <rPh sb="3" eb="4">
      <t>ネン</t>
    </rPh>
    <rPh sb="5" eb="6">
      <t>ガツ</t>
    </rPh>
    <rPh sb="8" eb="10">
      <t>ハイシ</t>
    </rPh>
    <phoneticPr fontId="1"/>
  </si>
  <si>
    <t>平成５年に廃止</t>
    <rPh sb="0" eb="2">
      <t>ヘイセイ</t>
    </rPh>
    <rPh sb="3" eb="4">
      <t>ネン</t>
    </rPh>
    <rPh sb="5" eb="7">
      <t>ハイシ</t>
    </rPh>
    <phoneticPr fontId="1"/>
  </si>
  <si>
    <t>令和７年９月に廃止</t>
    <rPh sb="0" eb="2">
      <t>レイワ</t>
    </rPh>
    <rPh sb="3" eb="4">
      <t>ネン</t>
    </rPh>
    <rPh sb="5" eb="6">
      <t>ガツ</t>
    </rPh>
    <rPh sb="7" eb="9">
      <t>ハイシ</t>
    </rPh>
    <phoneticPr fontId="1"/>
  </si>
  <si>
    <t>中瀬</t>
    <rPh sb="0" eb="2">
      <t>ナカセ</t>
    </rPh>
    <phoneticPr fontId="1"/>
  </si>
  <si>
    <t>上平塚</t>
    <rPh sb="0" eb="3">
      <t>カミヒラツカ</t>
    </rPh>
    <phoneticPr fontId="1"/>
  </si>
  <si>
    <t>No.平26</t>
    <rPh sb="3" eb="4">
      <t>ヒラ</t>
    </rPh>
    <phoneticPr fontId="1"/>
  </si>
  <si>
    <t>大曲</t>
    <rPh sb="0" eb="2">
      <t>オオマガリ</t>
    </rPh>
    <phoneticPr fontId="1"/>
  </si>
  <si>
    <t>No.茅20</t>
    <rPh sb="3" eb="4">
      <t>ボウ</t>
    </rPh>
    <phoneticPr fontId="1"/>
  </si>
  <si>
    <t>No.茅46</t>
    <rPh sb="3" eb="4">
      <t>チガヤ</t>
    </rPh>
    <phoneticPr fontId="1"/>
  </si>
  <si>
    <t>No.茅52</t>
    <phoneticPr fontId="1"/>
  </si>
  <si>
    <t>No.茅20</t>
    <rPh sb="3" eb="4">
      <t>チ</t>
    </rPh>
    <phoneticPr fontId="1"/>
  </si>
  <si>
    <t>No.海32</t>
    <rPh sb="3" eb="4">
      <t>ウミ</t>
    </rPh>
    <phoneticPr fontId="1"/>
  </si>
  <si>
    <t>No.海58</t>
    <rPh sb="3" eb="4">
      <t>カイ</t>
    </rPh>
    <phoneticPr fontId="1"/>
  </si>
  <si>
    <t>No.海32</t>
    <rPh sb="3" eb="4">
      <t>カイ</t>
    </rPh>
    <phoneticPr fontId="1"/>
  </si>
  <si>
    <t>No.寒4</t>
    <rPh sb="3" eb="4">
      <t>サム</t>
    </rPh>
    <phoneticPr fontId="1"/>
  </si>
  <si>
    <t>No.寒12</t>
    <rPh sb="3" eb="4">
      <t>カン</t>
    </rPh>
    <phoneticPr fontId="1"/>
  </si>
  <si>
    <t>No.寒７</t>
    <rPh sb="3" eb="4">
      <t>サム</t>
    </rPh>
    <phoneticPr fontId="1"/>
  </si>
  <si>
    <t>No.寒６</t>
    <rPh sb="3" eb="4">
      <t>サム</t>
    </rPh>
    <phoneticPr fontId="1"/>
  </si>
  <si>
    <t>No.F-39</t>
    <phoneticPr fontId="1"/>
  </si>
  <si>
    <t>No.F-30</t>
    <phoneticPr fontId="1"/>
  </si>
  <si>
    <t xml:space="preserve">No.F-39 </t>
    <phoneticPr fontId="1"/>
  </si>
  <si>
    <t>No.F-22　H23</t>
    <phoneticPr fontId="1"/>
  </si>
  <si>
    <t>No.F-34</t>
    <phoneticPr fontId="1"/>
  </si>
  <si>
    <t>注6　平成23年の調査結果には、平成23年3月11日の東北地方太平洋沖地震が影響していると考えられる。</t>
    <rPh sb="0" eb="1">
      <t>チュウ</t>
    </rPh>
    <rPh sb="3" eb="5">
      <t>ヘイセイ</t>
    </rPh>
    <rPh sb="7" eb="8">
      <t>ネン</t>
    </rPh>
    <rPh sb="9" eb="11">
      <t>チョウサ</t>
    </rPh>
    <rPh sb="11" eb="13">
      <t>ケッカ</t>
    </rPh>
    <rPh sb="16" eb="18">
      <t>ヘイセイ</t>
    </rPh>
    <rPh sb="20" eb="21">
      <t>ネン</t>
    </rPh>
    <rPh sb="22" eb="23">
      <t>ガツ</t>
    </rPh>
    <rPh sb="25" eb="26">
      <t>ニチ</t>
    </rPh>
    <rPh sb="27" eb="31">
      <t>トウホクチホウ</t>
    </rPh>
    <rPh sb="31" eb="35">
      <t>タイヘイヨウオキ</t>
    </rPh>
    <rPh sb="35" eb="37">
      <t>ジシン</t>
    </rPh>
    <rPh sb="38" eb="40">
      <t>エイキョウ</t>
    </rPh>
    <rPh sb="45" eb="46">
      <t>カンガ</t>
    </rPh>
    <phoneticPr fontId="1"/>
  </si>
  <si>
    <t>No.寒6</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</si>
</sst>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0.0_ "/>
    <numFmt numFmtId="177" formatCode="#,##0_ "/>
    <numFmt numFmtId="178" formatCode="#,##0.00_ "/>
    <numFmt numFmtId="179" formatCode="0.00_ "/>
    <numFmt numFmtId="180" formatCode="#,##0_);[Red]\(#,##0\)"/>
    <numFmt numFmtId="181" formatCode="0_ "/>
    <numFmt numFmtId="182" formatCode="0.0_ "/>
    <numFmt numFmtId="183" formatCode="#,##0.00_);\(#,##0.00\)"/>
    <numFmt numFmtId="184" formatCode="0_);\(0\)"/>
    <numFmt numFmtId="185" formatCode="#,##0_);\(#,##0\)"/>
    <numFmt numFmtId="186" formatCode="#,##0.0_);\(#,##0.0\)"/>
    <numFmt numFmtId="187" formatCode="0.00_);\(0.00\)"/>
    <numFmt numFmtId="188" formatCode="0.0%"/>
    <numFmt numFmtId="189" formatCode="0.00&quot;　※&quot;"/>
    <numFmt numFmtId="190" formatCode="\(0.00\)"/>
    <numFmt numFmtId="191" formatCode="\(0\)"/>
    <numFmt numFmtId="192" formatCode="\(#,##0.0\)"/>
    <numFmt numFmtId="193" formatCode="0_);[Red]\(0\)"/>
  </numFmts>
  <fonts count="43">
    <font>
      <sz val="12"/>
      <color theme="1"/>
      <name val="ＭＳ 明朝"/>
      <family val="2"/>
      <charset val="128"/>
    </font>
    <font>
      <sz val="6"/>
      <name val="ＭＳ 明朝"/>
      <family val="2"/>
      <charset val="128"/>
    </font>
    <font>
      <sz val="12"/>
      <color theme="1"/>
      <name val="ＭＳ Ｐゴシック"/>
      <family val="3"/>
      <charset val="128"/>
    </font>
    <font>
      <sz val="20"/>
      <name val="ＭＳ Ｐゴシック"/>
      <family val="3"/>
      <charset val="128"/>
    </font>
    <font>
      <sz val="14"/>
      <name val="ＭＳ Ｐゴシック"/>
      <family val="3"/>
      <charset val="128"/>
    </font>
    <font>
      <sz val="20"/>
      <name val="ＭＳ 明朝"/>
      <family val="2"/>
      <charset val="128"/>
    </font>
    <font>
      <sz val="20"/>
      <name val="ＭＳ Ｐゴシック"/>
      <family val="3"/>
      <charset val="128"/>
      <scheme val="minor"/>
    </font>
    <font>
      <sz val="16"/>
      <name val="ＭＳ Ｐゴシック"/>
      <family val="3"/>
      <charset val="128"/>
      <scheme val="minor"/>
    </font>
    <font>
      <sz val="12"/>
      <name val="ＭＳ Ｐゴシック"/>
      <family val="3"/>
      <charset val="128"/>
      <scheme val="minor"/>
    </font>
    <font>
      <sz val="12"/>
      <name val="ＭＳ Ｐゴシック"/>
      <family val="3"/>
      <charset val="128"/>
    </font>
    <font>
      <sz val="10"/>
      <name val="ＭＳ Ｐゴシック"/>
      <family val="3"/>
      <charset val="128"/>
    </font>
    <font>
      <sz val="18"/>
      <name val="ＭＳ Ｐゴシック"/>
      <family val="3"/>
      <charset val="128"/>
    </font>
    <font>
      <sz val="22"/>
      <name val="ＭＳ Ｐゴシック"/>
      <family val="3"/>
      <charset val="128"/>
    </font>
    <font>
      <sz val="24"/>
      <name val="ＭＳ Ｐゴシック"/>
      <family val="3"/>
      <charset val="128"/>
    </font>
    <font>
      <sz val="26"/>
      <name val="ＭＳ Ｐゴシック"/>
      <family val="3"/>
      <charset val="128"/>
    </font>
    <font>
      <sz val="22"/>
      <name val="ＭＳ Ｐゴシック"/>
      <family val="3"/>
      <charset val="128"/>
      <scheme val="minor"/>
    </font>
    <font>
      <sz val="22"/>
      <name val="ＭＳ 明朝"/>
      <family val="2"/>
      <charset val="128"/>
    </font>
    <font>
      <sz val="11"/>
      <name val="ＭＳ Ｐゴシック"/>
      <family val="3"/>
      <charset val="128"/>
    </font>
    <font>
      <sz val="26"/>
      <name val="ＭＳ Ｐゴシック"/>
      <family val="3"/>
      <charset val="128"/>
      <scheme val="minor"/>
    </font>
    <font>
      <sz val="12"/>
      <name val="ＭＳ 明朝"/>
      <family val="2"/>
      <charset val="128"/>
    </font>
    <font>
      <sz val="60"/>
      <name val="ＭＳ Ｐゴシック"/>
      <family val="3"/>
      <charset val="128"/>
    </font>
    <font>
      <sz val="40"/>
      <name val="ＭＳ Ｐゴシック"/>
      <family val="3"/>
      <charset val="128"/>
    </font>
    <font>
      <sz val="50"/>
      <name val="ＭＳ Ｐゴシック"/>
      <family val="3"/>
      <charset val="128"/>
    </font>
    <font>
      <sz val="50"/>
      <name val="ＭＳ 明朝"/>
      <family val="2"/>
      <charset val="128"/>
    </font>
    <font>
      <sz val="40"/>
      <name val="ＭＳ 明朝"/>
      <family val="2"/>
      <charset val="128"/>
    </font>
    <font>
      <sz val="16"/>
      <name val="ＭＳ Ｐゴシック"/>
      <family val="3"/>
      <charset val="128"/>
    </font>
    <font>
      <sz val="12"/>
      <color theme="1"/>
      <name val="ＭＳ 明朝"/>
      <family val="2"/>
      <charset val="128"/>
    </font>
    <font>
      <b/>
      <sz val="13"/>
      <color theme="3"/>
      <name val="ＭＳ 明朝"/>
      <family val="2"/>
      <charset val="128"/>
    </font>
    <font>
      <sz val="14"/>
      <color rgb="FFFF0000"/>
      <name val="ＭＳ Ｐゴシック"/>
      <family val="3"/>
      <charset val="128"/>
    </font>
    <font>
      <sz val="50"/>
      <name val="ＭＳ Ｐゴシック"/>
      <family val="3"/>
      <charset val="128"/>
      <scheme val="major"/>
    </font>
    <font>
      <sz val="20"/>
      <name val="メイリオ"/>
      <family val="3"/>
      <charset val="128"/>
    </font>
    <font>
      <sz val="22"/>
      <name val="メイリオ"/>
      <family val="3"/>
      <charset val="128"/>
    </font>
    <font>
      <sz val="18"/>
      <name val="メイリオ"/>
      <family val="3"/>
      <charset val="128"/>
    </font>
    <font>
      <sz val="22"/>
      <color theme="1"/>
      <name val="メイリオ"/>
      <family val="3"/>
      <charset val="128"/>
    </font>
    <font>
      <sz val="16"/>
      <name val="メイリオ"/>
      <family val="3"/>
      <charset val="128"/>
    </font>
    <font>
      <sz val="14"/>
      <name val="メイリオ"/>
      <family val="3"/>
      <charset val="128"/>
    </font>
    <font>
      <sz val="12"/>
      <name val="メイリオ"/>
      <family val="3"/>
      <charset val="128"/>
    </font>
    <font>
      <sz val="24"/>
      <name val="メイリオ"/>
      <family val="3"/>
      <charset val="128"/>
    </font>
    <font>
      <vertAlign val="superscript"/>
      <sz val="20"/>
      <name val="メイリオ"/>
      <family val="3"/>
      <charset val="128"/>
    </font>
    <font>
      <sz val="26"/>
      <name val="メイリオ"/>
      <family val="3"/>
      <charset val="128"/>
    </font>
    <font>
      <sz val="20"/>
      <color theme="1"/>
      <name val="メイリオ"/>
      <family val="3"/>
      <charset val="128"/>
    </font>
    <font>
      <vertAlign val="superscript"/>
      <sz val="22"/>
      <name val="メイリオ"/>
      <family val="3"/>
      <charset val="128"/>
    </font>
    <font>
      <sz val="18"/>
      <color theme="1"/>
      <name val="メイリオ"/>
      <family val="3"/>
      <charset val="128"/>
    </font>
  </fonts>
  <fills count="4">
    <fill>
      <patternFill patternType="none"/>
    </fill>
    <fill>
      <patternFill patternType="gray125"/>
    </fill>
    <fill>
      <patternFill patternType="solid">
        <fgColor theme="0"/>
        <bgColor indexed="64"/>
      </patternFill>
    </fill>
    <fill>
      <patternFill patternType="solid">
        <fgColor theme="0"/>
        <bgColor theme="9" tint="0.79998168889431442"/>
      </patternFill>
    </fill>
  </fills>
  <borders count="64">
    <border>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dashed">
        <color auto="1"/>
      </bottom>
      <diagonal/>
    </border>
    <border>
      <left style="thin">
        <color auto="1"/>
      </left>
      <right style="thin">
        <color auto="1"/>
      </right>
      <top/>
      <bottom style="dotted">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style="medium">
        <color auto="1"/>
      </left>
      <right/>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auto="1"/>
      </left>
      <right style="thin">
        <color auto="1"/>
      </right>
      <top/>
      <bottom style="thin">
        <color auto="1"/>
      </bottom>
      <diagonal/>
    </border>
    <border>
      <left style="medium">
        <color auto="1"/>
      </left>
      <right/>
      <top style="thin">
        <color auto="1"/>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dotted">
        <color auto="1"/>
      </bottom>
      <diagonal/>
    </border>
    <border>
      <left style="double">
        <color auto="1"/>
      </left>
      <right style="thin">
        <color auto="1"/>
      </right>
      <top style="thin">
        <color auto="1"/>
      </top>
      <bottom style="thin">
        <color auto="1"/>
      </bottom>
      <diagonal/>
    </border>
    <border>
      <left style="double">
        <color auto="1"/>
      </left>
      <right/>
      <top style="thin">
        <color auto="1"/>
      </top>
      <bottom style="thin">
        <color auto="1"/>
      </bottom>
      <diagonal/>
    </border>
    <border>
      <left style="double">
        <color auto="1"/>
      </left>
      <right style="thin">
        <color auto="1"/>
      </right>
      <top style="thin">
        <color auto="1"/>
      </top>
      <bottom/>
      <diagonal/>
    </border>
    <border>
      <left style="double">
        <color auto="1"/>
      </left>
      <right style="thin">
        <color auto="1"/>
      </right>
      <top/>
      <bottom style="thin">
        <color auto="1"/>
      </bottom>
      <diagonal/>
    </border>
    <border>
      <left/>
      <right style="double">
        <color auto="1"/>
      </right>
      <top style="thin">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style="thin">
        <color auto="1"/>
      </top>
      <bottom style="dotted">
        <color auto="1"/>
      </bottom>
      <diagonal/>
    </border>
    <border>
      <left style="thin">
        <color auto="1"/>
      </left>
      <right style="medium">
        <color auto="1"/>
      </right>
      <top style="dotted">
        <color auto="1"/>
      </top>
      <bottom style="thin">
        <color auto="1"/>
      </bottom>
      <diagonal/>
    </border>
    <border>
      <left style="thin">
        <color auto="1"/>
      </left>
      <right style="medium">
        <color auto="1"/>
      </right>
      <top style="thin">
        <color auto="1"/>
      </top>
      <bottom style="dashed">
        <color auto="1"/>
      </bottom>
      <diagonal/>
    </border>
    <border>
      <left style="thin">
        <color auto="1"/>
      </left>
      <right style="medium">
        <color auto="1"/>
      </right>
      <top/>
      <bottom style="dotted">
        <color auto="1"/>
      </bottom>
      <diagonal/>
    </border>
    <border>
      <left style="thin">
        <color auto="1"/>
      </left>
      <right style="medium">
        <color auto="1"/>
      </right>
      <top/>
      <bottom style="medium">
        <color auto="1"/>
      </bottom>
      <diagonal/>
    </border>
    <border>
      <left style="thin">
        <color auto="1"/>
      </left>
      <right style="thin">
        <color auto="1"/>
      </right>
      <top style="dotted">
        <color auto="1"/>
      </top>
      <bottom style="dotted">
        <color auto="1"/>
      </bottom>
      <diagonal/>
    </border>
    <border>
      <left style="double">
        <color auto="1"/>
      </left>
      <right style="thin">
        <color auto="1"/>
      </right>
      <top/>
      <bottom/>
      <diagonal/>
    </border>
    <border>
      <left style="thin">
        <color auto="1"/>
      </left>
      <right/>
      <top style="dotted">
        <color auto="1"/>
      </top>
      <bottom style="dotted">
        <color auto="1"/>
      </bottom>
      <diagonal/>
    </border>
    <border>
      <left style="double">
        <color auto="1"/>
      </left>
      <right style="thin">
        <color auto="1"/>
      </right>
      <top style="dotted">
        <color auto="1"/>
      </top>
      <bottom style="dotted">
        <color auto="1"/>
      </bottom>
      <diagonal/>
    </border>
  </borders>
  <cellStyleXfs count="5">
    <xf numFmtId="0" fontId="0" fillId="0" borderId="0">
      <alignment vertical="center"/>
    </xf>
    <xf numFmtId="38" fontId="17" fillId="0" borderId="0" applyFont="0" applyFill="0" applyBorder="0" applyAlignment="0" applyProtection="0"/>
    <xf numFmtId="9" fontId="26" fillId="0" borderId="0" applyFont="0" applyFill="0" applyBorder="0" applyAlignment="0" applyProtection="0">
      <alignment vertical="center"/>
    </xf>
    <xf numFmtId="0" fontId="17" fillId="0" borderId="0"/>
    <xf numFmtId="0" fontId="17" fillId="0" borderId="0"/>
  </cellStyleXfs>
  <cellXfs count="512">
    <xf numFmtId="0" fontId="0" fillId="0" borderId="0" xfId="0">
      <alignment vertical="center"/>
    </xf>
    <xf numFmtId="0" fontId="4" fillId="0" borderId="0" xfId="0" applyFont="1">
      <alignment vertical="center"/>
    </xf>
    <xf numFmtId="0" fontId="7" fillId="0" borderId="0" xfId="0" applyFont="1">
      <alignment vertical="center"/>
    </xf>
    <xf numFmtId="0" fontId="6" fillId="0" borderId="0" xfId="0" applyFont="1">
      <alignment vertical="center"/>
    </xf>
    <xf numFmtId="177" fontId="6" fillId="0" borderId="0" xfId="0" applyNumberFormat="1" applyFont="1">
      <alignment vertical="center"/>
    </xf>
    <xf numFmtId="177" fontId="7" fillId="0" borderId="0" xfId="0" applyNumberFormat="1" applyFont="1">
      <alignment vertical="center"/>
    </xf>
    <xf numFmtId="180" fontId="6" fillId="0" borderId="0" xfId="0" applyNumberFormat="1" applyFont="1">
      <alignment vertical="center"/>
    </xf>
    <xf numFmtId="180" fontId="6" fillId="0" borderId="0" xfId="0" applyNumberFormat="1" applyFont="1" applyAlignment="1">
      <alignment horizontal="center" vertical="center"/>
    </xf>
    <xf numFmtId="180" fontId="8" fillId="0" borderId="0" xfId="0" applyNumberFormat="1" applyFont="1">
      <alignment vertical="center"/>
    </xf>
    <xf numFmtId="0" fontId="7" fillId="0" borderId="0" xfId="0" applyFont="1" applyAlignment="1">
      <alignment horizontal="center" vertical="center"/>
    </xf>
    <xf numFmtId="0" fontId="9" fillId="0" borderId="0" xfId="0" applyFont="1">
      <alignment vertical="center"/>
    </xf>
    <xf numFmtId="177" fontId="9" fillId="0" borderId="0" xfId="0" applyNumberFormat="1" applyFont="1">
      <alignment vertical="center"/>
    </xf>
    <xf numFmtId="0" fontId="11" fillId="0" borderId="0" xfId="0" applyFont="1">
      <alignment vertical="center"/>
    </xf>
    <xf numFmtId="181" fontId="9" fillId="0" borderId="0" xfId="0" applyNumberFormat="1" applyFont="1">
      <alignment vertical="center"/>
    </xf>
    <xf numFmtId="181" fontId="4" fillId="0" borderId="0" xfId="0" applyNumberFormat="1" applyFont="1">
      <alignment vertical="center"/>
    </xf>
    <xf numFmtId="177" fontId="4" fillId="0" borderId="0" xfId="0" applyNumberFormat="1" applyFont="1">
      <alignment vertical="center"/>
    </xf>
    <xf numFmtId="178" fontId="4" fillId="0" borderId="0" xfId="0" applyNumberFormat="1" applyFont="1">
      <alignment vertical="center"/>
    </xf>
    <xf numFmtId="0" fontId="4" fillId="0" borderId="0" xfId="0" applyFont="1" applyAlignment="1">
      <alignment horizontal="left" vertical="center" indent="1"/>
    </xf>
    <xf numFmtId="179" fontId="9" fillId="0" borderId="0" xfId="0" applyNumberFormat="1" applyFont="1">
      <alignment vertical="center"/>
    </xf>
    <xf numFmtId="0" fontId="3" fillId="0" borderId="0" xfId="0" applyFont="1" applyAlignment="1">
      <alignment horizontal="right" vertical="center"/>
    </xf>
    <xf numFmtId="186" fontId="6" fillId="0" borderId="0" xfId="0" applyNumberFormat="1" applyFont="1">
      <alignment vertical="center"/>
    </xf>
    <xf numFmtId="0" fontId="8" fillId="0" borderId="0" xfId="0" applyFont="1">
      <alignment vertical="center"/>
    </xf>
    <xf numFmtId="180" fontId="8" fillId="0" borderId="0" xfId="0" applyNumberFormat="1" applyFont="1" applyAlignment="1">
      <alignment horizontal="center" vertical="center"/>
    </xf>
    <xf numFmtId="179" fontId="9" fillId="0" borderId="0" xfId="0" applyNumberFormat="1" applyFont="1" applyAlignment="1">
      <alignment horizontal="center" vertical="center"/>
    </xf>
    <xf numFmtId="179" fontId="9" fillId="0" borderId="0" xfId="0" applyNumberFormat="1" applyFont="1" applyAlignment="1">
      <alignment horizontal="center" vertical="top"/>
    </xf>
    <xf numFmtId="0" fontId="9" fillId="0" borderId="0" xfId="0" applyFont="1" applyAlignment="1">
      <alignment horizontal="left" vertical="center"/>
    </xf>
    <xf numFmtId="181" fontId="9" fillId="0" borderId="0" xfId="0" applyNumberFormat="1" applyFont="1" applyAlignment="1">
      <alignment horizontal="center" vertical="center"/>
    </xf>
    <xf numFmtId="180" fontId="18" fillId="0" borderId="34" xfId="0" applyNumberFormat="1" applyFont="1" applyBorder="1">
      <alignment vertical="center"/>
    </xf>
    <xf numFmtId="0" fontId="11" fillId="0" borderId="0" xfId="0" applyFont="1" applyAlignment="1">
      <alignment vertical="center" wrapText="1"/>
    </xf>
    <xf numFmtId="176" fontId="3" fillId="0" borderId="0" xfId="0" applyNumberFormat="1" applyFont="1">
      <alignment vertical="center"/>
    </xf>
    <xf numFmtId="177" fontId="3" fillId="0" borderId="0" xfId="0" applyNumberFormat="1" applyFont="1">
      <alignment vertical="center"/>
    </xf>
    <xf numFmtId="188" fontId="13" fillId="0" borderId="0" xfId="2" applyNumberFormat="1" applyFont="1" applyFill="1">
      <alignment vertical="center"/>
    </xf>
    <xf numFmtId="0" fontId="10" fillId="0" borderId="0" xfId="0" applyFont="1">
      <alignment vertical="center"/>
    </xf>
    <xf numFmtId="186" fontId="7" fillId="0" borderId="0" xfId="0" applyNumberFormat="1" applyFont="1">
      <alignment vertical="center"/>
    </xf>
    <xf numFmtId="180" fontId="15" fillId="0" borderId="42" xfId="0" applyNumberFormat="1" applyFont="1" applyBorder="1" applyAlignment="1">
      <alignment horizontal="center" vertical="center"/>
    </xf>
    <xf numFmtId="180" fontId="15" fillId="0" borderId="43" xfId="0" applyNumberFormat="1" applyFont="1" applyBorder="1" applyAlignment="1">
      <alignment horizontal="center" vertical="center"/>
    </xf>
    <xf numFmtId="0" fontId="15" fillId="0" borderId="8" xfId="0" applyFont="1" applyBorder="1" applyAlignment="1">
      <alignment horizontal="center" vertical="center" shrinkToFit="1"/>
    </xf>
    <xf numFmtId="180" fontId="18" fillId="0" borderId="8" xfId="0" applyNumberFormat="1" applyFont="1" applyBorder="1" applyAlignment="1">
      <alignment horizontal="right" vertical="center"/>
    </xf>
    <xf numFmtId="180" fontId="18" fillId="0" borderId="36" xfId="0" applyNumberFormat="1" applyFont="1" applyBorder="1" applyAlignment="1">
      <alignment horizontal="right" vertical="center"/>
    </xf>
    <xf numFmtId="180" fontId="15" fillId="0" borderId="33" xfId="0" applyNumberFormat="1" applyFont="1" applyBorder="1" applyAlignment="1">
      <alignment horizontal="center" vertical="center" shrinkToFit="1"/>
    </xf>
    <xf numFmtId="180" fontId="18" fillId="0" borderId="33" xfId="0" applyNumberFormat="1" applyFont="1" applyBorder="1" applyAlignment="1">
      <alignment horizontal="right" vertical="center"/>
    </xf>
    <xf numFmtId="180" fontId="18" fillId="0" borderId="34" xfId="0" applyNumberFormat="1" applyFont="1" applyBorder="1" applyAlignment="1">
      <alignment horizontal="right" vertical="center"/>
    </xf>
    <xf numFmtId="0" fontId="14" fillId="0" borderId="0" xfId="0" applyFont="1">
      <alignment vertical="center"/>
    </xf>
    <xf numFmtId="0" fontId="11" fillId="0" borderId="0" xfId="0" applyFont="1" applyAlignment="1">
      <alignment horizontal="right" vertical="center"/>
    </xf>
    <xf numFmtId="0" fontId="12" fillId="0" borderId="0" xfId="0" applyFont="1">
      <alignment vertical="center"/>
    </xf>
    <xf numFmtId="0" fontId="3" fillId="0" borderId="0" xfId="0" applyFo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2" fillId="0" borderId="0" xfId="0" applyFont="1">
      <alignment vertical="center"/>
    </xf>
    <xf numFmtId="181" fontId="2" fillId="0" borderId="0" xfId="0" applyNumberFormat="1" applyFont="1" applyAlignment="1">
      <alignment horizontal="center" vertical="center"/>
    </xf>
    <xf numFmtId="179" fontId="2" fillId="0" borderId="0" xfId="0" applyNumberFormat="1" applyFont="1" applyAlignment="1">
      <alignment horizontal="center" vertical="center"/>
    </xf>
    <xf numFmtId="179" fontId="3" fillId="0" borderId="0" xfId="0" applyNumberFormat="1" applyFont="1" applyAlignment="1">
      <alignment horizontal="center" vertical="center"/>
    </xf>
    <xf numFmtId="0" fontId="19" fillId="0" borderId="16" xfId="0" applyFont="1" applyBorder="1">
      <alignment vertical="center"/>
    </xf>
    <xf numFmtId="0" fontId="9" fillId="0" borderId="0" xfId="0" quotePrefix="1" applyFont="1">
      <alignment vertical="center"/>
    </xf>
    <xf numFmtId="181" fontId="12" fillId="0" borderId="0" xfId="0" applyNumberFormat="1" applyFont="1">
      <alignment vertical="center"/>
    </xf>
    <xf numFmtId="179" fontId="3" fillId="0" borderId="0" xfId="0" applyNumberFormat="1" applyFont="1">
      <alignment vertical="center"/>
    </xf>
    <xf numFmtId="0" fontId="9" fillId="0" borderId="17" xfId="0" applyFont="1" applyBorder="1">
      <alignment vertical="center"/>
    </xf>
    <xf numFmtId="179" fontId="12" fillId="0" borderId="0" xfId="0" applyNumberFormat="1" applyFont="1" applyAlignment="1">
      <alignment horizontal="center" vertical="center"/>
    </xf>
    <xf numFmtId="181" fontId="20" fillId="0" borderId="0" xfId="0" applyNumberFormat="1" applyFont="1" applyAlignment="1">
      <alignment horizontal="left" vertical="center"/>
    </xf>
    <xf numFmtId="0" fontId="21" fillId="0" borderId="0" xfId="0" applyFont="1">
      <alignment vertical="center"/>
    </xf>
    <xf numFmtId="0" fontId="21" fillId="0" borderId="0" xfId="0" applyFont="1" applyAlignment="1">
      <alignment horizontal="center" vertical="center"/>
    </xf>
    <xf numFmtId="0" fontId="22" fillId="0" borderId="1" xfId="0" applyFont="1" applyBorder="1" applyAlignment="1">
      <alignment horizontal="center"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xf>
    <xf numFmtId="181" fontId="22" fillId="0" borderId="8" xfId="0" applyNumberFormat="1" applyFont="1" applyBorder="1" applyAlignment="1">
      <alignment horizontal="center" vertical="center"/>
    </xf>
    <xf numFmtId="0" fontId="22" fillId="0" borderId="8" xfId="0" applyFont="1" applyBorder="1">
      <alignment vertical="center"/>
    </xf>
    <xf numFmtId="0" fontId="22" fillId="0" borderId="8" xfId="0" applyFont="1" applyBorder="1" applyAlignment="1">
      <alignment vertical="center" wrapText="1"/>
    </xf>
    <xf numFmtId="0" fontId="22" fillId="0" borderId="8" xfId="0" applyFont="1" applyBorder="1" applyAlignment="1">
      <alignment horizontal="center" vertical="center"/>
    </xf>
    <xf numFmtId="182" fontId="22" fillId="0" borderId="8" xfId="0" applyNumberFormat="1" applyFont="1" applyBorder="1" applyAlignment="1">
      <alignment horizontal="center" vertical="center"/>
    </xf>
    <xf numFmtId="0" fontId="22" fillId="0" borderId="8" xfId="0" applyFont="1" applyBorder="1" applyAlignment="1">
      <alignment horizontal="center" vertical="center" wrapText="1"/>
    </xf>
    <xf numFmtId="0" fontId="22" fillId="0" borderId="8" xfId="0" applyFont="1" applyBorder="1" applyAlignment="1">
      <alignment vertical="center" wrapText="1" shrinkToFit="1"/>
    </xf>
    <xf numFmtId="181" fontId="21" fillId="0" borderId="0" xfId="0" applyNumberFormat="1" applyFont="1" applyAlignment="1">
      <alignment horizontal="center" vertical="center"/>
    </xf>
    <xf numFmtId="0" fontId="24" fillId="0" borderId="0" xfId="0" applyFont="1" applyAlignment="1">
      <alignment horizontal="center" vertical="center"/>
    </xf>
    <xf numFmtId="2" fontId="22" fillId="0" borderId="8" xfId="0" applyNumberFormat="1" applyFont="1" applyBorder="1" applyAlignment="1">
      <alignment horizontal="center" vertical="center"/>
    </xf>
    <xf numFmtId="0" fontId="29" fillId="0" borderId="8" xfId="0" applyFont="1" applyBorder="1" applyAlignment="1">
      <alignment horizontal="center" vertical="center"/>
    </xf>
    <xf numFmtId="183" fontId="9" fillId="0" borderId="0" xfId="0" applyNumberFormat="1" applyFont="1">
      <alignment vertical="center"/>
    </xf>
    <xf numFmtId="178" fontId="9" fillId="0" borderId="0" xfId="0" applyNumberFormat="1" applyFont="1">
      <alignment vertical="center"/>
    </xf>
    <xf numFmtId="183" fontId="12" fillId="0" borderId="0" xfId="0" applyNumberFormat="1" applyFont="1" applyAlignment="1">
      <alignment horizontal="center" vertical="center"/>
    </xf>
    <xf numFmtId="0" fontId="19" fillId="0" borderId="0" xfId="0" applyFont="1">
      <alignment vertical="center"/>
    </xf>
    <xf numFmtId="0" fontId="5" fillId="0" borderId="0" xfId="0" applyFont="1" applyAlignment="1">
      <alignment vertical="top"/>
    </xf>
    <xf numFmtId="0" fontId="6" fillId="0" borderId="0" xfId="0" applyFont="1" applyAlignment="1">
      <alignment vertical="top" wrapText="1"/>
    </xf>
    <xf numFmtId="177" fontId="28" fillId="0" borderId="0" xfId="0" applyNumberFormat="1" applyFont="1">
      <alignment vertical="center"/>
    </xf>
    <xf numFmtId="178" fontId="28" fillId="0" borderId="0" xfId="0" applyNumberFormat="1" applyFont="1">
      <alignment vertical="center"/>
    </xf>
    <xf numFmtId="0" fontId="28" fillId="0" borderId="0" xfId="0" applyFont="1" applyAlignment="1">
      <alignment horizontal="left" vertical="center" indent="1"/>
    </xf>
    <xf numFmtId="0" fontId="28" fillId="0" borderId="0" xfId="0" applyFont="1">
      <alignment vertical="center"/>
    </xf>
    <xf numFmtId="191" fontId="3" fillId="0" borderId="16" xfId="0" applyNumberFormat="1" applyFont="1" applyBorder="1" applyAlignment="1">
      <alignment horizontal="center" vertical="center"/>
    </xf>
    <xf numFmtId="185" fontId="18" fillId="0" borderId="8" xfId="0" applyNumberFormat="1" applyFont="1" applyBorder="1" applyAlignment="1">
      <alignment horizontal="right" vertical="center"/>
    </xf>
    <xf numFmtId="180" fontId="18" fillId="0" borderId="5" xfId="0" applyNumberFormat="1" applyFont="1" applyBorder="1" applyAlignment="1">
      <alignment horizontal="right" vertical="center"/>
    </xf>
    <xf numFmtId="180" fontId="14" fillId="0" borderId="8" xfId="0" applyNumberFormat="1" applyFont="1" applyBorder="1" applyAlignment="1">
      <alignment horizontal="right" vertical="center"/>
    </xf>
    <xf numFmtId="0" fontId="9" fillId="0" borderId="16" xfId="0" applyFont="1" applyBorder="1">
      <alignment vertical="center"/>
    </xf>
    <xf numFmtId="180" fontId="15" fillId="0" borderId="8" xfId="0" applyNumberFormat="1" applyFont="1" applyBorder="1" applyAlignment="1">
      <alignment horizontal="center" vertical="center" shrinkToFit="1"/>
    </xf>
    <xf numFmtId="180" fontId="15" fillId="0" borderId="0" xfId="0" applyNumberFormat="1" applyFont="1" applyAlignment="1">
      <alignment horizontal="center" vertical="center" shrinkToFit="1"/>
    </xf>
    <xf numFmtId="0" fontId="25" fillId="0" borderId="0" xfId="0" applyFont="1">
      <alignment vertical="center"/>
    </xf>
    <xf numFmtId="179" fontId="3" fillId="0" borderId="0" xfId="0" applyNumberFormat="1" applyFont="1" applyAlignment="1">
      <alignment horizontal="center" vertical="center" wrapText="1"/>
    </xf>
    <xf numFmtId="180" fontId="18" fillId="0" borderId="0" xfId="0" applyNumberFormat="1" applyFont="1" applyAlignment="1">
      <alignment horizontal="left" vertical="top"/>
    </xf>
    <xf numFmtId="180" fontId="18" fillId="0" borderId="0" xfId="0" applyNumberFormat="1" applyFont="1" applyAlignment="1">
      <alignment horizontal="right" vertical="center"/>
    </xf>
    <xf numFmtId="180" fontId="16" fillId="0" borderId="0" xfId="0" applyNumberFormat="1" applyFont="1" applyAlignment="1">
      <alignment horizontal="center" vertical="center" textRotation="255" shrinkToFit="1"/>
    </xf>
    <xf numFmtId="180" fontId="15" fillId="0" borderId="0" xfId="0" applyNumberFormat="1" applyFont="1">
      <alignment vertical="center"/>
    </xf>
    <xf numFmtId="180" fontId="16" fillId="0" borderId="0" xfId="0" applyNumberFormat="1" applyFont="1">
      <alignment vertical="center"/>
    </xf>
    <xf numFmtId="180" fontId="7" fillId="0" borderId="0" xfId="0" applyNumberFormat="1" applyFont="1">
      <alignment vertical="center"/>
    </xf>
    <xf numFmtId="193" fontId="7" fillId="0" borderId="0" xfId="0" applyNumberFormat="1" applyFont="1">
      <alignment vertical="center"/>
    </xf>
    <xf numFmtId="0" fontId="15" fillId="2" borderId="8" xfId="0" applyFont="1" applyFill="1" applyBorder="1" applyAlignment="1">
      <alignment horizontal="center" vertical="center" shrinkToFit="1"/>
    </xf>
    <xf numFmtId="179" fontId="30" fillId="0" borderId="1" xfId="0" applyNumberFormat="1" applyFont="1" applyBorder="1" applyAlignment="1">
      <alignment horizontal="center" vertical="center"/>
    </xf>
    <xf numFmtId="179" fontId="30" fillId="0" borderId="2" xfId="0" applyNumberFormat="1" applyFont="1" applyBorder="1" applyAlignment="1">
      <alignment horizontal="center" vertical="center"/>
    </xf>
    <xf numFmtId="0" fontId="31" fillId="0" borderId="8" xfId="0" applyFont="1" applyBorder="1" applyAlignment="1">
      <alignment horizontal="center" vertical="center"/>
    </xf>
    <xf numFmtId="179" fontId="31" fillId="0" borderId="8" xfId="0" applyNumberFormat="1" applyFont="1" applyBorder="1" applyAlignment="1">
      <alignment horizontal="center" vertical="center"/>
    </xf>
    <xf numFmtId="2" fontId="31" fillId="0" borderId="8" xfId="0" applyNumberFormat="1" applyFont="1" applyBorder="1" applyAlignment="1">
      <alignment horizontal="center" vertical="center"/>
    </xf>
    <xf numFmtId="181" fontId="31" fillId="0" borderId="8" xfId="0" applyNumberFormat="1" applyFont="1" applyBorder="1" applyAlignment="1">
      <alignment horizontal="center" vertical="center"/>
    </xf>
    <xf numFmtId="0" fontId="32" fillId="0" borderId="0" xfId="0" applyFont="1">
      <alignment vertical="center"/>
    </xf>
    <xf numFmtId="179" fontId="32" fillId="0" borderId="0" xfId="0" applyNumberFormat="1" applyFont="1" applyAlignment="1">
      <alignment horizontal="center" vertical="center"/>
    </xf>
    <xf numFmtId="179" fontId="31" fillId="0" borderId="1" xfId="0" applyNumberFormat="1" applyFont="1" applyBorder="1" applyAlignment="1">
      <alignment horizontal="center" vertical="center"/>
    </xf>
    <xf numFmtId="179" fontId="31" fillId="0" borderId="9" xfId="0" applyNumberFormat="1" applyFont="1" applyBorder="1" applyAlignment="1">
      <alignment horizontal="center" vertical="center" wrapText="1"/>
    </xf>
    <xf numFmtId="179" fontId="31" fillId="0" borderId="2" xfId="0" applyNumberFormat="1" applyFont="1" applyBorder="1" applyAlignment="1">
      <alignment horizontal="center" vertical="center"/>
    </xf>
    <xf numFmtId="0" fontId="33" fillId="2" borderId="8" xfId="0" applyFont="1" applyFill="1" applyBorder="1" applyAlignment="1">
      <alignment horizontal="center" vertical="center"/>
    </xf>
    <xf numFmtId="0" fontId="33" fillId="3" borderId="8" xfId="0" applyFont="1" applyFill="1" applyBorder="1" applyAlignment="1">
      <alignment horizontal="center" vertical="center"/>
    </xf>
    <xf numFmtId="2" fontId="33" fillId="3" borderId="8" xfId="0" applyNumberFormat="1" applyFont="1" applyFill="1" applyBorder="1" applyAlignment="1">
      <alignment horizontal="center" vertical="center"/>
    </xf>
    <xf numFmtId="2" fontId="33" fillId="2" borderId="8" xfId="0" applyNumberFormat="1" applyFont="1" applyFill="1" applyBorder="1" applyAlignment="1">
      <alignment horizontal="center" vertical="center"/>
    </xf>
    <xf numFmtId="0" fontId="31" fillId="0" borderId="0" xfId="0" applyFont="1">
      <alignment vertical="center"/>
    </xf>
    <xf numFmtId="179" fontId="31" fillId="0" borderId="0" xfId="0" applyNumberFormat="1" applyFont="1" applyAlignment="1">
      <alignment horizontal="center" vertical="center"/>
    </xf>
    <xf numFmtId="181" fontId="31" fillId="0" borderId="0" xfId="0" applyNumberFormat="1" applyFont="1">
      <alignment vertical="center"/>
    </xf>
    <xf numFmtId="179" fontId="30" fillId="0" borderId="0" xfId="0" applyNumberFormat="1" applyFont="1" applyAlignment="1">
      <alignment horizontal="center" vertical="center"/>
    </xf>
    <xf numFmtId="0" fontId="30" fillId="0" borderId="0" xfId="0" applyFont="1" applyAlignment="1">
      <alignment horizontal="center" vertical="center"/>
    </xf>
    <xf numFmtId="181" fontId="30" fillId="0" borderId="3" xfId="0" applyNumberFormat="1" applyFont="1" applyBorder="1" applyAlignment="1">
      <alignment horizontal="center" vertical="center"/>
    </xf>
    <xf numFmtId="191" fontId="30" fillId="0" borderId="3" xfId="0" applyNumberFormat="1" applyFont="1" applyBorder="1" applyAlignment="1">
      <alignment horizontal="center" vertical="center"/>
    </xf>
    <xf numFmtId="184" fontId="30" fillId="0" borderId="3" xfId="0" applyNumberFormat="1" applyFont="1" applyBorder="1" applyAlignment="1">
      <alignment horizontal="center" vertical="center"/>
    </xf>
    <xf numFmtId="185" fontId="30" fillId="0" borderId="3" xfId="0" applyNumberFormat="1" applyFont="1" applyBorder="1" applyAlignment="1">
      <alignment horizontal="center" vertical="center"/>
    </xf>
    <xf numFmtId="191" fontId="30" fillId="0" borderId="8" xfId="0" applyNumberFormat="1" applyFont="1" applyBorder="1" applyAlignment="1">
      <alignment horizontal="center" vertical="center"/>
    </xf>
    <xf numFmtId="0" fontId="30" fillId="0" borderId="0" xfId="0" applyFont="1">
      <alignment vertical="center"/>
    </xf>
    <xf numFmtId="0" fontId="32" fillId="0" borderId="8" xfId="0" applyFont="1" applyBorder="1" applyAlignment="1">
      <alignment horizontal="center" vertical="center"/>
    </xf>
    <xf numFmtId="0" fontId="32" fillId="0" borderId="5" xfId="0" applyFont="1" applyBorder="1" applyAlignment="1">
      <alignment horizontal="center" vertical="center"/>
    </xf>
    <xf numFmtId="0" fontId="32" fillId="0" borderId="45" xfId="0" applyFont="1" applyBorder="1" applyAlignment="1">
      <alignment horizontal="center" vertical="center"/>
    </xf>
    <xf numFmtId="0" fontId="32" fillId="0" borderId="1" xfId="0" applyFont="1" applyBorder="1" applyAlignment="1">
      <alignment horizontal="center" vertical="center"/>
    </xf>
    <xf numFmtId="179" fontId="32" fillId="0" borderId="1" xfId="0" applyNumberFormat="1" applyFont="1" applyBorder="1" applyAlignment="1">
      <alignment horizontal="center" vertical="center"/>
    </xf>
    <xf numFmtId="179" fontId="32" fillId="0" borderId="12" xfId="0" applyNumberFormat="1" applyFont="1" applyBorder="1" applyAlignment="1">
      <alignment horizontal="center" vertical="center"/>
    </xf>
    <xf numFmtId="179" fontId="32" fillId="0" borderId="47" xfId="0" applyNumberFormat="1" applyFont="1" applyBorder="1" applyAlignment="1">
      <alignment horizontal="center" vertical="center"/>
    </xf>
    <xf numFmtId="0" fontId="32" fillId="0" borderId="60" xfId="0" applyFont="1" applyBorder="1" applyAlignment="1">
      <alignment horizontal="center" vertical="center"/>
    </xf>
    <xf numFmtId="179" fontId="32" fillId="0" borderId="60" xfId="0" applyNumberFormat="1" applyFont="1" applyBorder="1" applyAlignment="1">
      <alignment horizontal="center" vertical="center"/>
    </xf>
    <xf numFmtId="179" fontId="32" fillId="0" borderId="62" xfId="0" applyNumberFormat="1" applyFont="1" applyBorder="1" applyAlignment="1">
      <alignment horizontal="center" vertical="center"/>
    </xf>
    <xf numFmtId="179" fontId="32" fillId="0" borderId="63" xfId="0" applyNumberFormat="1" applyFont="1" applyBorder="1" applyAlignment="1">
      <alignment horizontal="center" vertical="center"/>
    </xf>
    <xf numFmtId="0" fontId="32" fillId="0" borderId="9" xfId="0" applyFont="1" applyBorder="1" applyAlignment="1">
      <alignment horizontal="center" vertical="center"/>
    </xf>
    <xf numFmtId="0" fontId="32" fillId="0" borderId="16" xfId="0" applyFont="1" applyBorder="1" applyAlignment="1">
      <alignment horizontal="center" vertical="center"/>
    </xf>
    <xf numFmtId="0" fontId="32" fillId="0" borderId="16" xfId="0" applyFont="1" applyBorder="1" applyAlignment="1">
      <alignment horizontal="center" vertical="center" wrapText="1"/>
    </xf>
    <xf numFmtId="0" fontId="32" fillId="0" borderId="61" xfId="0" applyFont="1" applyBorder="1" applyAlignment="1">
      <alignment horizontal="center" vertical="center"/>
    </xf>
    <xf numFmtId="0" fontId="32" fillId="0" borderId="2" xfId="0" applyFont="1" applyBorder="1" applyAlignment="1">
      <alignment horizontal="center" vertical="center"/>
    </xf>
    <xf numFmtId="0" fontId="32" fillId="0" borderId="14" xfId="0" applyFont="1" applyBorder="1" applyAlignment="1">
      <alignment horizontal="center" vertical="center"/>
    </xf>
    <xf numFmtId="0" fontId="32" fillId="0" borderId="48" xfId="0" applyFont="1" applyBorder="1" applyAlignment="1">
      <alignment horizontal="center" vertical="center"/>
    </xf>
    <xf numFmtId="189" fontId="32" fillId="0" borderId="1" xfId="0" applyNumberFormat="1" applyFont="1" applyBorder="1" applyAlignment="1">
      <alignment horizontal="center" vertical="center"/>
    </xf>
    <xf numFmtId="189" fontId="32" fillId="0" borderId="12" xfId="0" applyNumberFormat="1" applyFont="1" applyBorder="1" applyAlignment="1">
      <alignment horizontal="center" vertical="center"/>
    </xf>
    <xf numFmtId="189" fontId="32" fillId="0" borderId="60" xfId="0" applyNumberFormat="1" applyFont="1" applyBorder="1" applyAlignment="1">
      <alignment horizontal="center" vertical="center"/>
    </xf>
    <xf numFmtId="189" fontId="32" fillId="0" borderId="62" xfId="0" applyNumberFormat="1" applyFont="1" applyBorder="1" applyAlignment="1">
      <alignment horizontal="center" vertical="center"/>
    </xf>
    <xf numFmtId="0" fontId="34" fillId="0" borderId="16" xfId="0" applyFont="1" applyBorder="1" applyAlignment="1">
      <alignment horizontal="center" vertical="center"/>
    </xf>
    <xf numFmtId="189" fontId="32" fillId="0" borderId="16" xfId="0" applyNumberFormat="1" applyFont="1" applyBorder="1" applyAlignment="1">
      <alignment horizontal="center" vertical="center"/>
    </xf>
    <xf numFmtId="0" fontId="37" fillId="0" borderId="0" xfId="0" applyFont="1">
      <alignment vertical="center"/>
    </xf>
    <xf numFmtId="0" fontId="30" fillId="0" borderId="2" xfId="0" applyFont="1" applyBorder="1" applyAlignment="1">
      <alignment horizontal="center" vertical="center"/>
    </xf>
    <xf numFmtId="187" fontId="30" fillId="0" borderId="3" xfId="0" applyNumberFormat="1" applyFont="1" applyBorder="1" applyAlignment="1">
      <alignment horizontal="center" vertical="center"/>
    </xf>
    <xf numFmtId="178" fontId="30" fillId="0" borderId="3" xfId="0" applyNumberFormat="1" applyFont="1" applyBorder="1" applyAlignment="1">
      <alignment horizontal="center" vertical="center"/>
    </xf>
    <xf numFmtId="187" fontId="30" fillId="0" borderId="4" xfId="0" applyNumberFormat="1" applyFont="1" applyBorder="1" applyAlignment="1">
      <alignment horizontal="center" vertical="center"/>
    </xf>
    <xf numFmtId="190" fontId="30" fillId="0" borderId="19" xfId="0" applyNumberFormat="1" applyFont="1" applyBorder="1" applyAlignment="1">
      <alignment horizontal="center" vertical="center"/>
    </xf>
    <xf numFmtId="178" fontId="30" fillId="0" borderId="19" xfId="0" applyNumberFormat="1" applyFont="1" applyBorder="1" applyAlignment="1">
      <alignment horizontal="center" vertical="center"/>
    </xf>
    <xf numFmtId="2" fontId="30" fillId="0" borderId="3" xfId="0" applyNumberFormat="1" applyFont="1" applyBorder="1" applyAlignment="1">
      <alignment horizontal="center" vertical="center"/>
    </xf>
    <xf numFmtId="183" fontId="30" fillId="0" borderId="3" xfId="0" quotePrefix="1" applyNumberFormat="1" applyFont="1" applyBorder="1" applyAlignment="1">
      <alignment horizontal="center" vertical="center"/>
    </xf>
    <xf numFmtId="190" fontId="30" fillId="0" borderId="19" xfId="0" quotePrefix="1" applyNumberFormat="1" applyFont="1" applyBorder="1" applyAlignment="1">
      <alignment horizontal="center" vertical="center"/>
    </xf>
    <xf numFmtId="187" fontId="30" fillId="0" borderId="3" xfId="0" applyNumberFormat="1" applyFont="1" applyBorder="1">
      <alignment vertical="center"/>
    </xf>
    <xf numFmtId="190" fontId="30" fillId="0" borderId="4" xfId="0" applyNumberFormat="1" applyFont="1" applyBorder="1">
      <alignment vertical="center"/>
    </xf>
    <xf numFmtId="190" fontId="30" fillId="0" borderId="4" xfId="0" applyNumberFormat="1" applyFont="1" applyBorder="1" applyAlignment="1">
      <alignment horizontal="center" vertical="center"/>
    </xf>
    <xf numFmtId="187" fontId="30" fillId="0" borderId="1" xfId="0" applyNumberFormat="1" applyFont="1" applyBorder="1" applyAlignment="1">
      <alignment horizontal="center" vertical="center"/>
    </xf>
    <xf numFmtId="187" fontId="30" fillId="0" borderId="19" xfId="0" applyNumberFormat="1" applyFont="1" applyBorder="1" applyAlignment="1">
      <alignment horizontal="center" vertical="center"/>
    </xf>
    <xf numFmtId="190" fontId="30" fillId="0" borderId="2" xfId="0" applyNumberFormat="1" applyFont="1" applyBorder="1" applyAlignment="1">
      <alignment horizontal="center" vertical="center"/>
    </xf>
    <xf numFmtId="187" fontId="30" fillId="0" borderId="44" xfId="0" applyNumberFormat="1" applyFont="1" applyBorder="1" applyAlignment="1">
      <alignment horizontal="center" vertical="center"/>
    </xf>
    <xf numFmtId="177" fontId="30" fillId="0" borderId="0" xfId="0" applyNumberFormat="1" applyFont="1">
      <alignment vertical="center"/>
    </xf>
    <xf numFmtId="178" fontId="30" fillId="0" borderId="0" xfId="0" applyNumberFormat="1" applyFont="1">
      <alignment vertical="center"/>
    </xf>
    <xf numFmtId="0" fontId="30" fillId="0" borderId="0" xfId="0" applyFont="1" applyAlignment="1">
      <alignment horizontal="left" vertical="center" indent="1"/>
    </xf>
    <xf numFmtId="177" fontId="30" fillId="0" borderId="8" xfId="0" applyNumberFormat="1" applyFont="1" applyBorder="1" applyAlignment="1">
      <alignment horizontal="center" vertical="center"/>
    </xf>
    <xf numFmtId="0" fontId="30" fillId="0" borderId="8" xfId="0" applyFont="1" applyBorder="1" applyAlignment="1">
      <alignment horizontal="center" vertical="center"/>
    </xf>
    <xf numFmtId="177" fontId="30" fillId="0" borderId="8" xfId="0" applyNumberFormat="1" applyFont="1" applyBorder="1">
      <alignment vertical="center"/>
    </xf>
    <xf numFmtId="178" fontId="30" fillId="0" borderId="8" xfId="0" applyNumberFormat="1" applyFont="1" applyBorder="1">
      <alignment vertical="center"/>
    </xf>
    <xf numFmtId="0" fontId="30" fillId="0" borderId="8" xfId="0" applyFont="1" applyBorder="1">
      <alignment vertical="center"/>
    </xf>
    <xf numFmtId="0" fontId="30" fillId="0" borderId="8" xfId="0" applyFont="1" applyBorder="1" applyAlignment="1">
      <alignment vertical="center" wrapText="1"/>
    </xf>
    <xf numFmtId="178" fontId="30" fillId="0" borderId="8" xfId="0" applyNumberFormat="1" applyFont="1" applyBorder="1" applyAlignment="1">
      <alignment horizontal="center" vertical="center"/>
    </xf>
    <xf numFmtId="178" fontId="30" fillId="0" borderId="8" xfId="0" applyNumberFormat="1" applyFont="1" applyBorder="1" applyAlignment="1">
      <alignment horizontal="right" vertical="center"/>
    </xf>
    <xf numFmtId="0" fontId="30" fillId="2" borderId="8" xfId="0" applyFont="1" applyFill="1" applyBorder="1" applyAlignment="1">
      <alignment horizontal="center" vertical="center"/>
    </xf>
    <xf numFmtId="177" fontId="30" fillId="2" borderId="8" xfId="0" applyNumberFormat="1" applyFont="1" applyFill="1" applyBorder="1">
      <alignment vertical="center"/>
    </xf>
    <xf numFmtId="178" fontId="30" fillId="2" borderId="8" xfId="0" applyNumberFormat="1" applyFont="1" applyFill="1" applyBorder="1">
      <alignment vertical="center"/>
    </xf>
    <xf numFmtId="0" fontId="30" fillId="2" borderId="8" xfId="0" applyFont="1" applyFill="1" applyBorder="1">
      <alignment vertical="center"/>
    </xf>
    <xf numFmtId="181" fontId="30" fillId="0" borderId="0" xfId="0" applyNumberFormat="1" applyFont="1">
      <alignment vertical="center"/>
    </xf>
    <xf numFmtId="177" fontId="35" fillId="0" borderId="0" xfId="0" applyNumberFormat="1" applyFont="1">
      <alignment vertical="center"/>
    </xf>
    <xf numFmtId="178" fontId="35" fillId="0" borderId="0" xfId="0" applyNumberFormat="1" applyFont="1">
      <alignment vertical="center"/>
    </xf>
    <xf numFmtId="0" fontId="35" fillId="0" borderId="0" xfId="0" applyFont="1" applyAlignment="1">
      <alignment horizontal="left" vertical="center" indent="1"/>
    </xf>
    <xf numFmtId="0" fontId="35" fillId="0" borderId="0" xfId="0" applyFont="1">
      <alignment vertical="center"/>
    </xf>
    <xf numFmtId="0" fontId="30" fillId="0" borderId="0" xfId="0" applyFont="1" applyAlignment="1">
      <alignment vertical="top"/>
    </xf>
    <xf numFmtId="186" fontId="30" fillId="0" borderId="0" xfId="0" applyNumberFormat="1" applyFont="1">
      <alignment vertical="center"/>
    </xf>
    <xf numFmtId="177" fontId="30" fillId="0" borderId="3" xfId="0" applyNumberFormat="1" applyFont="1" applyBorder="1">
      <alignment vertical="center"/>
    </xf>
    <xf numFmtId="183" fontId="30" fillId="0" borderId="55" xfId="0" applyNumberFormat="1" applyFont="1" applyBorder="1">
      <alignment vertical="center"/>
    </xf>
    <xf numFmtId="191" fontId="30" fillId="0" borderId="4" xfId="0" applyNumberFormat="1" applyFont="1" applyBorder="1">
      <alignment vertical="center"/>
    </xf>
    <xf numFmtId="190" fontId="30" fillId="0" borderId="56" xfId="0" quotePrefix="1" applyNumberFormat="1" applyFont="1" applyBorder="1" applyAlignment="1">
      <alignment horizontal="right" vertical="center"/>
    </xf>
    <xf numFmtId="177" fontId="30" fillId="2" borderId="3" xfId="0" applyNumberFormat="1" applyFont="1" applyFill="1" applyBorder="1">
      <alignment vertical="center"/>
    </xf>
    <xf numFmtId="186" fontId="30" fillId="0" borderId="55" xfId="0" applyNumberFormat="1" applyFont="1" applyBorder="1">
      <alignment vertical="center"/>
    </xf>
    <xf numFmtId="191" fontId="30" fillId="2" borderId="4" xfId="0" applyNumberFormat="1" applyFont="1" applyFill="1" applyBorder="1">
      <alignment vertical="center"/>
    </xf>
    <xf numFmtId="192" fontId="30" fillId="0" borderId="56" xfId="0" applyNumberFormat="1" applyFont="1" applyBorder="1">
      <alignment vertical="center"/>
    </xf>
    <xf numFmtId="177" fontId="30" fillId="0" borderId="18" xfId="0" applyNumberFormat="1" applyFont="1" applyBorder="1">
      <alignment vertical="center"/>
    </xf>
    <xf numFmtId="191" fontId="30" fillId="0" borderId="19" xfId="0" applyNumberFormat="1" applyFont="1" applyBorder="1">
      <alignment vertical="center"/>
    </xf>
    <xf numFmtId="176" fontId="30" fillId="0" borderId="57" xfId="0" applyNumberFormat="1" applyFont="1" applyBorder="1">
      <alignment vertical="center"/>
    </xf>
    <xf numFmtId="192" fontId="30" fillId="0" borderId="58" xfId="0" applyNumberFormat="1" applyFont="1" applyBorder="1">
      <alignment vertical="center"/>
    </xf>
    <xf numFmtId="186" fontId="30" fillId="0" borderId="57" xfId="0" applyNumberFormat="1" applyFont="1" applyBorder="1">
      <alignment vertical="center"/>
    </xf>
    <xf numFmtId="191" fontId="30" fillId="0" borderId="32" xfId="0" applyNumberFormat="1" applyFont="1" applyBorder="1">
      <alignment vertical="center"/>
    </xf>
    <xf numFmtId="192" fontId="30" fillId="0" borderId="59" xfId="0" applyNumberFormat="1" applyFont="1" applyBorder="1">
      <alignment vertical="center"/>
    </xf>
    <xf numFmtId="0" fontId="34" fillId="0" borderId="0" xfId="0" applyFont="1" applyAlignment="1">
      <alignment horizontal="center" vertical="center"/>
    </xf>
    <xf numFmtId="191" fontId="30" fillId="0" borderId="0" xfId="0" applyNumberFormat="1" applyFont="1">
      <alignment vertical="center"/>
    </xf>
    <xf numFmtId="192" fontId="30" fillId="0" borderId="0" xfId="0" applyNumberFormat="1" applyFont="1">
      <alignment vertical="center"/>
    </xf>
    <xf numFmtId="0" fontId="34" fillId="0" borderId="0" xfId="0" applyFont="1">
      <alignment vertical="center"/>
    </xf>
    <xf numFmtId="177" fontId="34" fillId="0" borderId="0" xfId="0" applyNumberFormat="1" applyFont="1">
      <alignment vertical="center"/>
    </xf>
    <xf numFmtId="186" fontId="34" fillId="0" borderId="0" xfId="0" applyNumberFormat="1" applyFont="1">
      <alignment vertical="center"/>
    </xf>
    <xf numFmtId="177" fontId="32" fillId="0" borderId="1" xfId="0" applyNumberFormat="1" applyFont="1" applyBorder="1" applyAlignment="1">
      <alignment horizontal="center" vertical="center" readingOrder="1"/>
    </xf>
    <xf numFmtId="186" fontId="32" fillId="0" borderId="53" xfId="0" applyNumberFormat="1" applyFont="1" applyBorder="1" applyAlignment="1">
      <alignment horizontal="center" vertical="center" readingOrder="1"/>
    </xf>
    <xf numFmtId="177" fontId="32" fillId="0" borderId="2" xfId="0" applyNumberFormat="1" applyFont="1" applyBorder="1" applyAlignment="1">
      <alignment horizontal="center" vertical="center"/>
    </xf>
    <xf numFmtId="177" fontId="32" fillId="0" borderId="2" xfId="0" applyNumberFormat="1" applyFont="1" applyBorder="1">
      <alignment vertical="center"/>
    </xf>
    <xf numFmtId="186" fontId="32" fillId="0" borderId="54" xfId="0" applyNumberFormat="1" applyFont="1" applyBorder="1" applyAlignment="1">
      <alignment horizontal="center" vertical="center"/>
    </xf>
    <xf numFmtId="0" fontId="39" fillId="0" borderId="0" xfId="0" applyFont="1" applyAlignment="1">
      <alignment horizontal="left" vertical="center"/>
    </xf>
    <xf numFmtId="177" fontId="30" fillId="0" borderId="11" xfId="0" applyNumberFormat="1" applyFont="1" applyBorder="1">
      <alignment vertical="center"/>
    </xf>
    <xf numFmtId="0" fontId="30" fillId="0" borderId="11" xfId="0" applyFont="1" applyBorder="1" applyAlignment="1">
      <alignment horizontal="right" vertical="center"/>
    </xf>
    <xf numFmtId="177" fontId="30" fillId="0" borderId="2" xfId="0" applyNumberFormat="1" applyFont="1" applyBorder="1" applyAlignment="1">
      <alignment horizontal="center" vertical="center"/>
    </xf>
    <xf numFmtId="177" fontId="30" fillId="0" borderId="13" xfId="0" applyNumberFormat="1" applyFont="1" applyBorder="1" applyAlignment="1">
      <alignment horizontal="center" vertical="center"/>
    </xf>
    <xf numFmtId="177" fontId="30" fillId="0" borderId="6" xfId="0" applyNumberFormat="1" applyFont="1" applyBorder="1" applyAlignment="1">
      <alignment horizontal="center" vertical="center"/>
    </xf>
    <xf numFmtId="0" fontId="30" fillId="0" borderId="8" xfId="0" applyFont="1" applyBorder="1" applyAlignment="1">
      <alignment horizontal="right" vertical="center"/>
    </xf>
    <xf numFmtId="176" fontId="30" fillId="0" borderId="8" xfId="0" applyNumberFormat="1" applyFont="1" applyBorder="1">
      <alignment vertical="center"/>
    </xf>
    <xf numFmtId="0" fontId="30" fillId="0" borderId="0" xfId="0" applyFont="1" applyAlignment="1">
      <alignment horizontal="left" vertical="center"/>
    </xf>
    <xf numFmtId="180" fontId="30" fillId="2" borderId="8" xfId="0" applyNumberFormat="1" applyFont="1" applyFill="1" applyBorder="1" applyAlignment="1">
      <alignment horizontal="center" vertical="center" shrinkToFit="1"/>
    </xf>
    <xf numFmtId="193" fontId="30" fillId="0" borderId="8" xfId="0" applyNumberFormat="1" applyFont="1" applyBorder="1">
      <alignment vertical="center"/>
    </xf>
    <xf numFmtId="180" fontId="30" fillId="0" borderId="8" xfId="0" applyNumberFormat="1" applyFont="1" applyBorder="1" applyAlignment="1">
      <alignment horizontal="center" vertical="center" shrinkToFit="1"/>
    </xf>
    <xf numFmtId="177" fontId="30" fillId="0" borderId="8" xfId="0" applyNumberFormat="1" applyFont="1" applyBorder="1" applyAlignment="1">
      <alignment horizontal="right" vertical="center"/>
    </xf>
    <xf numFmtId="193" fontId="30" fillId="0" borderId="8" xfId="0" applyNumberFormat="1" applyFont="1" applyBorder="1" applyAlignment="1">
      <alignment horizontal="right" vertical="center"/>
    </xf>
    <xf numFmtId="179" fontId="31" fillId="0" borderId="9" xfId="0" applyNumberFormat="1" applyFont="1" applyBorder="1" applyAlignment="1">
      <alignment horizontal="center" vertical="center"/>
    </xf>
    <xf numFmtId="179" fontId="36" fillId="0" borderId="0" xfId="0" applyNumberFormat="1" applyFont="1" applyAlignment="1">
      <alignment horizontal="center" vertical="center"/>
    </xf>
    <xf numFmtId="0" fontId="36" fillId="0" borderId="0" xfId="0" applyFont="1">
      <alignment vertical="center"/>
    </xf>
    <xf numFmtId="2" fontId="33" fillId="0" borderId="8" xfId="0" applyNumberFormat="1" applyFont="1" applyBorder="1" applyAlignment="1">
      <alignment horizontal="center" vertical="center"/>
    </xf>
    <xf numFmtId="181" fontId="36" fillId="0" borderId="0" xfId="0" applyNumberFormat="1" applyFont="1">
      <alignment vertical="center"/>
    </xf>
    <xf numFmtId="179" fontId="30" fillId="0" borderId="0" xfId="0" applyNumberFormat="1" applyFont="1">
      <alignment vertical="center"/>
    </xf>
    <xf numFmtId="0" fontId="30" fillId="0" borderId="0" xfId="0" applyFont="1" applyAlignment="1">
      <alignment horizontal="right" vertical="center"/>
    </xf>
    <xf numFmtId="179" fontId="31" fillId="0" borderId="2" xfId="0" applyNumberFormat="1" applyFont="1" applyBorder="1" applyAlignment="1">
      <alignment horizontal="center" vertical="center" wrapText="1"/>
    </xf>
    <xf numFmtId="179" fontId="31" fillId="0" borderId="8" xfId="0" applyNumberFormat="1" applyFont="1" applyBorder="1">
      <alignment vertical="center"/>
    </xf>
    <xf numFmtId="179" fontId="36" fillId="0" borderId="0" xfId="0" applyNumberFormat="1" applyFont="1">
      <alignment vertical="center"/>
    </xf>
    <xf numFmtId="179" fontId="30" fillId="0" borderId="9" xfId="0" applyNumberFormat="1" applyFont="1" applyBorder="1" applyAlignment="1">
      <alignment horizontal="center" vertical="center" wrapText="1"/>
    </xf>
    <xf numFmtId="2" fontId="40" fillId="3" borderId="8" xfId="0" applyNumberFormat="1" applyFont="1" applyFill="1" applyBorder="1" applyAlignment="1">
      <alignment horizontal="center" vertical="center"/>
    </xf>
    <xf numFmtId="181" fontId="37" fillId="0" borderId="0" xfId="0" applyNumberFormat="1" applyFont="1">
      <alignment vertical="center"/>
    </xf>
    <xf numFmtId="179" fontId="34" fillId="0" borderId="2" xfId="0" applyNumberFormat="1" applyFont="1" applyBorder="1" applyAlignment="1">
      <alignment horizontal="center" vertical="center"/>
    </xf>
    <xf numFmtId="179" fontId="32" fillId="0" borderId="2" xfId="0" applyNumberFormat="1" applyFont="1" applyBorder="1" applyAlignment="1">
      <alignment horizontal="center" vertical="center"/>
    </xf>
    <xf numFmtId="181" fontId="30" fillId="0" borderId="0" xfId="0" applyNumberFormat="1" applyFont="1" applyAlignment="1">
      <alignment horizontal="left" vertical="center"/>
    </xf>
    <xf numFmtId="181" fontId="36" fillId="0" borderId="0" xfId="0" applyNumberFormat="1" applyFont="1" applyAlignment="1">
      <alignment horizontal="center" vertical="center"/>
    </xf>
    <xf numFmtId="0" fontId="31" fillId="0" borderId="9" xfId="0" applyFont="1" applyBorder="1" applyAlignment="1">
      <alignment horizontal="center" vertical="center"/>
    </xf>
    <xf numFmtId="0" fontId="31" fillId="0" borderId="2" xfId="0" applyFont="1" applyBorder="1" applyAlignment="1">
      <alignment horizontal="center" vertical="center"/>
    </xf>
    <xf numFmtId="179" fontId="30" fillId="0" borderId="0" xfId="0" applyNumberFormat="1" applyFont="1" applyAlignment="1">
      <alignment horizontal="left" vertical="center"/>
    </xf>
    <xf numFmtId="0" fontId="30" fillId="0" borderId="0" xfId="0" applyFont="1" applyAlignment="1">
      <alignment horizontal="left" vertical="top"/>
    </xf>
    <xf numFmtId="0" fontId="31" fillId="0" borderId="0" xfId="0" applyFont="1" applyAlignment="1">
      <alignment horizontal="right" vertical="center"/>
    </xf>
    <xf numFmtId="177" fontId="31" fillId="0" borderId="8" xfId="0" applyNumberFormat="1" applyFont="1" applyBorder="1">
      <alignment vertical="center"/>
    </xf>
    <xf numFmtId="176" fontId="31" fillId="0" borderId="8" xfId="0" applyNumberFormat="1" applyFont="1" applyBorder="1">
      <alignment vertical="center"/>
    </xf>
    <xf numFmtId="176" fontId="31" fillId="0" borderId="8" xfId="0" applyNumberFormat="1" applyFont="1" applyBorder="1" applyAlignment="1">
      <alignment horizontal="right" vertical="center"/>
    </xf>
    <xf numFmtId="177" fontId="32" fillId="0" borderId="8" xfId="0" applyNumberFormat="1" applyFont="1" applyBorder="1" applyAlignment="1">
      <alignment horizontal="center" vertical="center" wrapText="1"/>
    </xf>
    <xf numFmtId="178" fontId="32" fillId="0" borderId="8" xfId="0" applyNumberFormat="1" applyFont="1" applyBorder="1" applyAlignment="1">
      <alignment horizontal="center" vertical="center" wrapText="1"/>
    </xf>
    <xf numFmtId="181" fontId="32" fillId="0" borderId="0" xfId="0" applyNumberFormat="1" applyFont="1">
      <alignment vertical="center"/>
    </xf>
    <xf numFmtId="0" fontId="32" fillId="0" borderId="0" xfId="0" applyFont="1" applyAlignment="1">
      <alignment horizontal="center" vertical="center"/>
    </xf>
    <xf numFmtId="181" fontId="42" fillId="0" borderId="0" xfId="0" applyNumberFormat="1" applyFont="1">
      <alignment vertical="center"/>
    </xf>
    <xf numFmtId="177" fontId="32" fillId="0" borderId="0" xfId="0" applyNumberFormat="1" applyFont="1">
      <alignment vertical="center"/>
    </xf>
    <xf numFmtId="2" fontId="40" fillId="0" borderId="8" xfId="0" applyNumberFormat="1" applyFont="1" applyBorder="1" applyAlignment="1">
      <alignment horizontal="center" vertical="center"/>
    </xf>
    <xf numFmtId="2" fontId="40" fillId="2" borderId="8" xfId="0" applyNumberFormat="1" applyFont="1" applyFill="1" applyBorder="1" applyAlignment="1">
      <alignment horizontal="center" vertical="center"/>
    </xf>
    <xf numFmtId="1" fontId="31" fillId="0" borderId="8" xfId="0" applyNumberFormat="1" applyFont="1" applyBorder="1" applyAlignment="1">
      <alignment horizontal="center" vertical="center"/>
    </xf>
    <xf numFmtId="2" fontId="30" fillId="0" borderId="8" xfId="0" applyNumberFormat="1" applyFont="1" applyBorder="1" applyAlignment="1">
      <alignment horizontal="center" vertical="center"/>
    </xf>
    <xf numFmtId="2" fontId="30" fillId="0" borderId="1" xfId="0" applyNumberFormat="1" applyFont="1" applyBorder="1" applyAlignment="1">
      <alignment horizontal="center" vertical="center"/>
    </xf>
    <xf numFmtId="2" fontId="30" fillId="0" borderId="5" xfId="0" applyNumberFormat="1" applyFont="1" applyBorder="1" applyAlignment="1">
      <alignment horizontal="center" vertical="center"/>
    </xf>
    <xf numFmtId="2" fontId="30" fillId="0" borderId="6" xfId="0" applyNumberFormat="1" applyFont="1" applyBorder="1" applyAlignment="1">
      <alignment horizontal="center" vertical="center"/>
    </xf>
    <xf numFmtId="2" fontId="30" fillId="0" borderId="9" xfId="0" applyNumberFormat="1" applyFont="1" applyBorder="1" applyAlignment="1">
      <alignment horizontal="center" vertical="center"/>
    </xf>
    <xf numFmtId="2" fontId="30" fillId="0" borderId="2" xfId="0" applyNumberFormat="1" applyFont="1" applyBorder="1" applyAlignment="1">
      <alignment horizontal="center" vertical="center"/>
    </xf>
    <xf numFmtId="2" fontId="31" fillId="0" borderId="8" xfId="4" applyNumberFormat="1" applyFont="1" applyBorder="1" applyAlignment="1">
      <alignment horizontal="center" vertical="center"/>
    </xf>
    <xf numFmtId="0" fontId="32" fillId="0" borderId="0" xfId="0" applyFont="1" applyAlignment="1">
      <alignment horizontal="left" vertical="center" wrapText="1"/>
    </xf>
    <xf numFmtId="0" fontId="30" fillId="0" borderId="8" xfId="0" applyFont="1" applyBorder="1" applyAlignment="1">
      <alignment horizontal="center" vertical="center"/>
    </xf>
    <xf numFmtId="0" fontId="30" fillId="0" borderId="8" xfId="0" applyFont="1" applyBorder="1" applyAlignment="1">
      <alignment horizontal="center" vertical="center" textRotation="255"/>
    </xf>
    <xf numFmtId="0" fontId="30" fillId="0" borderId="1" xfId="0" applyFont="1" applyBorder="1" applyAlignment="1">
      <alignment horizontal="center" vertical="center"/>
    </xf>
    <xf numFmtId="0" fontId="30" fillId="0" borderId="1" xfId="0" applyFont="1" applyBorder="1" applyAlignment="1">
      <alignment horizontal="center" vertical="center" textRotation="255" shrinkToFit="1"/>
    </xf>
    <xf numFmtId="0" fontId="30" fillId="0" borderId="9" xfId="0" applyFont="1" applyBorder="1" applyAlignment="1">
      <alignment horizontal="center" vertical="center" textRotation="255" shrinkToFit="1"/>
    </xf>
    <xf numFmtId="0" fontId="30" fillId="0" borderId="2" xfId="0" applyFont="1" applyBorder="1" applyAlignment="1">
      <alignment horizontal="center" vertical="center" textRotation="255" shrinkToFit="1"/>
    </xf>
    <xf numFmtId="0" fontId="30" fillId="0" borderId="2" xfId="0" applyFont="1" applyBorder="1" applyAlignment="1">
      <alignment horizontal="center" vertical="center"/>
    </xf>
    <xf numFmtId="0" fontId="30" fillId="0" borderId="1" xfId="0" applyFont="1" applyBorder="1" applyAlignment="1">
      <alignment horizontal="center" vertical="center" textRotation="255"/>
    </xf>
    <xf numFmtId="0" fontId="30" fillId="0" borderId="2" xfId="0" applyFont="1" applyBorder="1" applyAlignment="1">
      <alignment horizontal="center" vertical="center" textRotation="255"/>
    </xf>
    <xf numFmtId="0" fontId="34" fillId="2" borderId="8" xfId="0" applyFont="1" applyFill="1" applyBorder="1" applyAlignment="1">
      <alignment horizontal="center" vertical="center" textRotation="255"/>
    </xf>
    <xf numFmtId="0" fontId="30" fillId="2" borderId="8" xfId="0" applyFont="1" applyFill="1" applyBorder="1" applyAlignment="1">
      <alignment horizontal="center" vertical="center" textRotation="255"/>
    </xf>
    <xf numFmtId="0" fontId="32" fillId="0" borderId="0" xfId="0" applyFont="1" applyAlignment="1">
      <alignment horizontal="left" vertical="top" wrapText="1"/>
    </xf>
    <xf numFmtId="0" fontId="32" fillId="0" borderId="0" xfId="0" applyFont="1" applyAlignment="1">
      <alignment horizontal="left" vertical="top"/>
    </xf>
    <xf numFmtId="0" fontId="32" fillId="0" borderId="1" xfId="0" applyFont="1" applyBorder="1" applyAlignment="1">
      <alignment horizontal="center" vertical="center" textRotation="255"/>
    </xf>
    <xf numFmtId="0" fontId="32" fillId="0" borderId="2" xfId="0" applyFont="1" applyBorder="1" applyAlignment="1">
      <alignment horizontal="center" vertical="center" textRotation="255"/>
    </xf>
    <xf numFmtId="0" fontId="30" fillId="2" borderId="8" xfId="0" applyFont="1" applyFill="1" applyBorder="1" applyAlignment="1">
      <alignment horizontal="center" vertical="center"/>
    </xf>
    <xf numFmtId="0" fontId="30" fillId="0" borderId="8" xfId="0" applyFont="1" applyBorder="1">
      <alignment vertical="center"/>
    </xf>
    <xf numFmtId="0" fontId="30" fillId="0" borderId="0" xfId="0" applyFont="1" applyAlignment="1">
      <alignment horizontal="left" vertical="center" wrapText="1"/>
    </xf>
    <xf numFmtId="178" fontId="30" fillId="0" borderId="1" xfId="0" applyNumberFormat="1" applyFont="1" applyBorder="1">
      <alignment vertical="center"/>
    </xf>
    <xf numFmtId="0" fontId="30" fillId="0" borderId="2" xfId="0" applyFont="1" applyBorder="1">
      <alignment vertical="center"/>
    </xf>
    <xf numFmtId="0" fontId="30" fillId="0" borderId="14" xfId="0" applyFont="1" applyBorder="1">
      <alignment vertical="center"/>
    </xf>
    <xf numFmtId="0" fontId="30" fillId="0" borderId="9" xfId="0" applyFont="1" applyBorder="1">
      <alignment vertical="center"/>
    </xf>
    <xf numFmtId="178" fontId="30" fillId="0" borderId="1" xfId="0" applyNumberFormat="1" applyFont="1" applyBorder="1" applyAlignment="1">
      <alignment horizontal="center" vertical="center"/>
    </xf>
    <xf numFmtId="178" fontId="30" fillId="0" borderId="1" xfId="0" applyNumberFormat="1" applyFont="1" applyBorder="1" applyAlignment="1">
      <alignment horizontal="right" vertical="center"/>
    </xf>
    <xf numFmtId="0" fontId="30" fillId="0" borderId="2" xfId="0" applyFont="1" applyBorder="1" applyAlignment="1">
      <alignment horizontal="right" vertical="center"/>
    </xf>
    <xf numFmtId="0" fontId="30" fillId="0" borderId="9" xfId="0" applyFont="1" applyBorder="1" applyAlignment="1">
      <alignment horizontal="center" vertical="center"/>
    </xf>
    <xf numFmtId="0" fontId="30" fillId="0" borderId="9" xfId="0" applyFont="1" applyBorder="1" applyAlignment="1">
      <alignment horizontal="center" vertical="center" textRotation="255"/>
    </xf>
    <xf numFmtId="0" fontId="34" fillId="0" borderId="8" xfId="0" applyFont="1" applyBorder="1" applyAlignment="1">
      <alignment horizontal="center" vertical="center" textRotation="255"/>
    </xf>
    <xf numFmtId="0" fontId="32" fillId="0" borderId="8" xfId="0" applyFont="1" applyBorder="1" applyAlignment="1">
      <alignment horizontal="center" vertical="center" textRotation="255"/>
    </xf>
    <xf numFmtId="0" fontId="32" fillId="2" borderId="8" xfId="0" applyFont="1" applyFill="1" applyBorder="1" applyAlignment="1">
      <alignment horizontal="center" vertical="center" wrapText="1"/>
    </xf>
    <xf numFmtId="0" fontId="32" fillId="2" borderId="8" xfId="0" applyFont="1" applyFill="1" applyBorder="1" applyAlignment="1">
      <alignment horizontal="center" vertical="center"/>
    </xf>
    <xf numFmtId="0" fontId="32" fillId="0" borderId="8" xfId="0" applyFont="1" applyBorder="1" applyAlignment="1">
      <alignment horizontal="center" vertical="center" wrapText="1"/>
    </xf>
    <xf numFmtId="0" fontId="32" fillId="0" borderId="8" xfId="0" applyFont="1" applyBorder="1" applyAlignment="1">
      <alignment horizontal="center" vertical="center"/>
    </xf>
    <xf numFmtId="0" fontId="30" fillId="0" borderId="12" xfId="0" applyFont="1" applyBorder="1" applyAlignment="1">
      <alignment horizontal="center" vertical="center"/>
    </xf>
    <xf numFmtId="0" fontId="30" fillId="0" borderId="10" xfId="0" applyFont="1" applyBorder="1" applyAlignment="1">
      <alignment horizontal="center" vertical="center"/>
    </xf>
    <xf numFmtId="0" fontId="30" fillId="0" borderId="15" xfId="0" applyFont="1" applyBorder="1" applyAlignment="1">
      <alignment horizontal="center" vertical="center"/>
    </xf>
    <xf numFmtId="0" fontId="32" fillId="0" borderId="12" xfId="0" applyFont="1" applyBorder="1" applyAlignment="1">
      <alignment horizontal="center" vertical="center"/>
    </xf>
    <xf numFmtId="0" fontId="32" fillId="0" borderId="10" xfId="0" applyFont="1" applyBorder="1" applyAlignment="1">
      <alignment horizontal="center" vertical="center"/>
    </xf>
    <xf numFmtId="0" fontId="32" fillId="0" borderId="14" xfId="0" applyFont="1" applyBorder="1" applyAlignment="1">
      <alignment horizontal="center" vertical="center"/>
    </xf>
    <xf numFmtId="0" fontId="32" fillId="0" borderId="11" xfId="0" applyFont="1" applyBorder="1" applyAlignment="1">
      <alignment horizontal="center" vertical="center"/>
    </xf>
    <xf numFmtId="0" fontId="30" fillId="0" borderId="5" xfId="0" applyFont="1" applyBorder="1" applyAlignment="1">
      <alignment horizontal="center" vertical="center"/>
    </xf>
    <xf numFmtId="0" fontId="30" fillId="0" borderId="7" xfId="0" applyFont="1" applyBorder="1" applyAlignment="1">
      <alignment horizontal="center" vertical="center"/>
    </xf>
    <xf numFmtId="0" fontId="30" fillId="0" borderId="49" xfId="0" applyFont="1" applyBorder="1" applyAlignment="1">
      <alignment horizontal="center" vertical="center"/>
    </xf>
    <xf numFmtId="0" fontId="32" fillId="0" borderId="46" xfId="0" applyFont="1" applyBorder="1" applyAlignment="1">
      <alignment horizontal="center" vertical="center"/>
    </xf>
    <xf numFmtId="0" fontId="36" fillId="0" borderId="6" xfId="0" applyFont="1" applyBorder="1" applyAlignment="1">
      <alignment horizontal="center" vertical="center"/>
    </xf>
    <xf numFmtId="0" fontId="32" fillId="0" borderId="0" xfId="0" applyFont="1" applyAlignment="1">
      <alignment vertical="center" wrapText="1"/>
    </xf>
    <xf numFmtId="0" fontId="30" fillId="0" borderId="14" xfId="0" applyFont="1" applyBorder="1" applyAlignment="1">
      <alignment horizontal="center" vertical="center"/>
    </xf>
    <xf numFmtId="0" fontId="30" fillId="0" borderId="11" xfId="0" applyFont="1" applyBorder="1" applyAlignment="1">
      <alignment horizontal="center" vertical="center"/>
    </xf>
    <xf numFmtId="0" fontId="30" fillId="0" borderId="13" xfId="0" applyFont="1" applyBorder="1" applyAlignment="1">
      <alignment horizontal="center" vertical="center"/>
    </xf>
    <xf numFmtId="177" fontId="30" fillId="0" borderId="1" xfId="0" applyNumberFormat="1" applyFont="1" applyBorder="1" applyAlignment="1">
      <alignment horizontal="center" vertical="center" wrapText="1"/>
    </xf>
    <xf numFmtId="0" fontId="30" fillId="0" borderId="2" xfId="0" applyFont="1" applyBorder="1" applyAlignment="1">
      <alignment horizontal="center" vertical="center" wrapText="1"/>
    </xf>
    <xf numFmtId="177" fontId="30" fillId="0" borderId="8" xfId="0" applyNumberFormat="1" applyFont="1" applyBorder="1" applyAlignment="1">
      <alignment horizontal="center" vertical="center"/>
    </xf>
    <xf numFmtId="178" fontId="30" fillId="0" borderId="1" xfId="0" applyNumberFormat="1" applyFont="1" applyBorder="1" applyAlignment="1">
      <alignment horizontal="center" vertical="center" wrapText="1"/>
    </xf>
    <xf numFmtId="178" fontId="30" fillId="0" borderId="8" xfId="0" applyNumberFormat="1" applyFont="1" applyBorder="1" applyAlignment="1">
      <alignment horizontal="center" vertical="center"/>
    </xf>
    <xf numFmtId="0" fontId="25" fillId="0" borderId="0" xfId="0" applyFont="1" applyAlignment="1">
      <alignment vertical="center" wrapText="1"/>
    </xf>
    <xf numFmtId="0" fontId="7" fillId="0" borderId="0" xfId="0" applyFont="1" applyAlignment="1">
      <alignment vertical="center" wrapText="1"/>
    </xf>
    <xf numFmtId="0" fontId="34" fillId="0" borderId="20" xfId="0" applyFont="1" applyBorder="1" applyAlignment="1">
      <alignment horizontal="center" vertical="center"/>
    </xf>
    <xf numFmtId="0" fontId="34" fillId="0" borderId="21" xfId="0" applyFont="1" applyBorder="1" applyAlignment="1">
      <alignment horizontal="center" vertical="center"/>
    </xf>
    <xf numFmtId="0" fontId="34" fillId="0" borderId="22" xfId="0" applyFont="1" applyBorder="1" applyAlignment="1">
      <alignment horizontal="center" vertical="center"/>
    </xf>
    <xf numFmtId="0" fontId="34" fillId="0" borderId="23" xfId="0" applyFont="1" applyBorder="1" applyAlignment="1">
      <alignment horizontal="center" vertical="center"/>
    </xf>
    <xf numFmtId="0" fontId="34" fillId="0" borderId="0" xfId="0" applyFont="1" applyAlignment="1">
      <alignment horizontal="center" vertical="center"/>
    </xf>
    <xf numFmtId="0" fontId="34" fillId="0" borderId="17" xfId="0" applyFont="1" applyBorder="1" applyAlignment="1">
      <alignment horizontal="center" vertical="center"/>
    </xf>
    <xf numFmtId="0" fontId="34" fillId="0" borderId="24" xfId="0" applyFont="1" applyBorder="1" applyAlignment="1">
      <alignment horizontal="center" vertical="center"/>
    </xf>
    <xf numFmtId="0" fontId="34" fillId="0" borderId="11" xfId="0" applyFont="1" applyBorder="1" applyAlignment="1">
      <alignment horizontal="center" vertical="center"/>
    </xf>
    <xf numFmtId="0" fontId="34" fillId="0" borderId="13" xfId="0" applyFont="1" applyBorder="1" applyAlignment="1">
      <alignment horizontal="center" vertical="center"/>
    </xf>
    <xf numFmtId="177" fontId="32" fillId="0" borderId="50" xfId="0" applyNumberFormat="1" applyFont="1" applyBorder="1" applyAlignment="1">
      <alignment horizontal="center" vertical="center"/>
    </xf>
    <xf numFmtId="177" fontId="32" fillId="0" borderId="51" xfId="0" applyNumberFormat="1" applyFont="1" applyBorder="1" applyAlignment="1">
      <alignment horizontal="center" vertical="center"/>
    </xf>
    <xf numFmtId="177" fontId="32" fillId="0" borderId="52" xfId="0" applyNumberFormat="1" applyFont="1" applyBorder="1" applyAlignment="1">
      <alignment horizontal="center" vertical="center"/>
    </xf>
    <xf numFmtId="0" fontId="34" fillId="2" borderId="25" xfId="0" applyFont="1" applyFill="1" applyBorder="1" applyAlignment="1">
      <alignment horizontal="center" vertical="center" textRotation="255"/>
    </xf>
    <xf numFmtId="0" fontId="34" fillId="2" borderId="26" xfId="0" applyFont="1" applyFill="1" applyBorder="1" applyAlignment="1">
      <alignment horizontal="center" vertical="center" textRotation="255"/>
    </xf>
    <xf numFmtId="0" fontId="34" fillId="2" borderId="27" xfId="0" applyFont="1" applyFill="1" applyBorder="1" applyAlignment="1">
      <alignment horizontal="center" vertical="center" textRotation="255"/>
    </xf>
    <xf numFmtId="0" fontId="36" fillId="2" borderId="1" xfId="0" applyFont="1" applyFill="1" applyBorder="1" applyAlignment="1">
      <alignment horizontal="center" vertical="center" textRotation="255" wrapText="1"/>
    </xf>
    <xf numFmtId="0" fontId="36" fillId="2" borderId="9" xfId="0" applyFont="1" applyFill="1" applyBorder="1">
      <alignment vertical="center"/>
    </xf>
    <xf numFmtId="0" fontId="36" fillId="2" borderId="2" xfId="0" applyFont="1" applyFill="1" applyBorder="1">
      <alignment vertical="center"/>
    </xf>
    <xf numFmtId="0" fontId="34" fillId="2" borderId="1" xfId="0" applyFont="1" applyFill="1" applyBorder="1" applyAlignment="1">
      <alignment horizontal="center" vertical="center"/>
    </xf>
    <xf numFmtId="0" fontId="34" fillId="2" borderId="2" xfId="0" applyFont="1" applyFill="1" applyBorder="1" applyAlignment="1">
      <alignment horizontal="center" vertical="center"/>
    </xf>
    <xf numFmtId="0" fontId="34" fillId="2" borderId="1" xfId="0" applyFont="1" applyFill="1" applyBorder="1" applyAlignment="1">
      <alignment horizontal="center" vertical="center" textRotation="255" wrapText="1"/>
    </xf>
    <xf numFmtId="0" fontId="34" fillId="2" borderId="9" xfId="0" applyFont="1" applyFill="1" applyBorder="1" applyAlignment="1">
      <alignment horizontal="center" vertical="center" textRotation="255"/>
    </xf>
    <xf numFmtId="0" fontId="34" fillId="2" borderId="2" xfId="0" applyFont="1" applyFill="1" applyBorder="1" applyAlignment="1">
      <alignment horizontal="center" vertical="center" textRotation="255"/>
    </xf>
    <xf numFmtId="0" fontId="34" fillId="2" borderId="1" xfId="0" applyFont="1" applyFill="1" applyBorder="1" applyAlignment="1">
      <alignment horizontal="center" vertical="center" wrapText="1"/>
    </xf>
    <xf numFmtId="0" fontId="34" fillId="0" borderId="1" xfId="0" applyFont="1" applyBorder="1" applyAlignment="1">
      <alignment horizontal="center" vertical="center" wrapText="1"/>
    </xf>
    <xf numFmtId="0" fontId="34" fillId="0" borderId="2" xfId="0" applyFont="1" applyBorder="1" applyAlignment="1">
      <alignment horizontal="center" vertical="center"/>
    </xf>
    <xf numFmtId="0" fontId="34" fillId="2" borderId="12" xfId="0" applyFont="1" applyFill="1" applyBorder="1" applyAlignment="1">
      <alignment horizontal="center" vertical="center"/>
    </xf>
    <xf numFmtId="0" fontId="34" fillId="2" borderId="15" xfId="0" applyFont="1" applyFill="1" applyBorder="1" applyAlignment="1">
      <alignment horizontal="center" vertical="center"/>
    </xf>
    <xf numFmtId="0" fontId="34" fillId="2" borderId="14" xfId="0" applyFont="1" applyFill="1" applyBorder="1" applyAlignment="1">
      <alignment horizontal="center" vertical="center"/>
    </xf>
    <xf numFmtId="0" fontId="34" fillId="2" borderId="13" xfId="0" applyFont="1" applyFill="1" applyBorder="1" applyAlignment="1">
      <alignment horizontal="center" vertical="center"/>
    </xf>
    <xf numFmtId="0" fontId="34" fillId="0" borderId="28" xfId="0" applyFont="1" applyBorder="1" applyAlignment="1">
      <alignment horizontal="center" vertical="center"/>
    </xf>
    <xf numFmtId="0" fontId="34" fillId="0" borderId="10" xfId="0" applyFont="1" applyBorder="1" applyAlignment="1">
      <alignment horizontal="center" vertical="center"/>
    </xf>
    <xf numFmtId="0" fontId="34" fillId="0" borderId="15" xfId="0" applyFont="1" applyBorder="1" applyAlignment="1">
      <alignment horizontal="center" vertical="center"/>
    </xf>
    <xf numFmtId="0" fontId="34" fillId="0" borderId="29" xfId="0" applyFont="1" applyBorder="1" applyAlignment="1">
      <alignment horizontal="center" vertical="center"/>
    </xf>
    <xf numFmtId="0" fontId="34" fillId="0" borderId="30" xfId="0" applyFont="1" applyBorder="1" applyAlignment="1">
      <alignment horizontal="center" vertical="center"/>
    </xf>
    <xf numFmtId="0" fontId="34" fillId="0" borderId="31" xfId="0" applyFont="1" applyBorder="1" applyAlignment="1">
      <alignment horizontal="center" vertical="center"/>
    </xf>
    <xf numFmtId="0" fontId="34" fillId="0" borderId="1" xfId="0" applyFont="1" applyBorder="1" applyAlignment="1">
      <alignment horizontal="center" vertical="center" textRotation="255"/>
    </xf>
    <xf numFmtId="0" fontId="34" fillId="0" borderId="9" xfId="0" applyFont="1" applyBorder="1" applyAlignment="1">
      <alignment horizontal="center" vertical="center" textRotation="255"/>
    </xf>
    <xf numFmtId="0" fontId="34" fillId="0" borderId="2" xfId="0" applyFont="1" applyBorder="1" applyAlignment="1">
      <alignment horizontal="center" vertical="center" textRotation="255"/>
    </xf>
    <xf numFmtId="0" fontId="34" fillId="0" borderId="1" xfId="0" applyFont="1" applyBorder="1" applyAlignment="1">
      <alignment horizontal="center" vertical="center"/>
    </xf>
    <xf numFmtId="0" fontId="34" fillId="0" borderId="25" xfId="0" applyFont="1" applyBorder="1" applyAlignment="1">
      <alignment horizontal="center" vertical="center" textRotation="255"/>
    </xf>
    <xf numFmtId="0" fontId="34" fillId="0" borderId="26" xfId="0" applyFont="1" applyBorder="1" applyAlignment="1">
      <alignment horizontal="center" vertical="center" textRotation="255"/>
    </xf>
    <xf numFmtId="0" fontId="34" fillId="0" borderId="27" xfId="0" applyFont="1" applyBorder="1" applyAlignment="1">
      <alignment horizontal="center" vertical="center" textRotation="255"/>
    </xf>
    <xf numFmtId="0" fontId="34" fillId="0" borderId="12" xfId="0" applyFont="1" applyBorder="1" applyAlignment="1">
      <alignment horizontal="center" vertical="center"/>
    </xf>
    <xf numFmtId="0" fontId="34" fillId="0" borderId="14" xfId="0" applyFont="1" applyBorder="1" applyAlignment="1">
      <alignment horizontal="center" vertical="center"/>
    </xf>
    <xf numFmtId="180" fontId="15" fillId="0" borderId="41" xfId="0" applyNumberFormat="1" applyFont="1" applyBorder="1" applyAlignment="1">
      <alignment horizontal="center" vertical="center" shrinkToFit="1"/>
    </xf>
    <xf numFmtId="180" fontId="15" fillId="0" borderId="42" xfId="0" applyNumberFormat="1" applyFont="1" applyBorder="1" applyAlignment="1">
      <alignment horizontal="center" vertical="center" shrinkToFit="1"/>
    </xf>
    <xf numFmtId="180" fontId="15" fillId="0" borderId="35" xfId="0" applyNumberFormat="1" applyFont="1" applyBorder="1" applyAlignment="1">
      <alignment horizontal="center" vertical="center" textRotation="255" shrinkToFit="1"/>
    </xf>
    <xf numFmtId="180" fontId="15" fillId="0" borderId="12" xfId="0" applyNumberFormat="1" applyFont="1" applyBorder="1" applyAlignment="1">
      <alignment horizontal="center" vertical="center" textRotation="255" wrapText="1"/>
    </xf>
    <xf numFmtId="180" fontId="15" fillId="0" borderId="15" xfId="0" applyNumberFormat="1" applyFont="1" applyBorder="1" applyAlignment="1">
      <alignment horizontal="center" vertical="center" textRotation="255" wrapText="1"/>
    </xf>
    <xf numFmtId="180" fontId="15" fillId="0" borderId="16" xfId="0" applyNumberFormat="1" applyFont="1" applyBorder="1" applyAlignment="1">
      <alignment horizontal="center" vertical="center" textRotation="255" wrapText="1"/>
    </xf>
    <xf numFmtId="180" fontId="15" fillId="0" borderId="17" xfId="0" applyNumberFormat="1" applyFont="1" applyBorder="1" applyAlignment="1">
      <alignment horizontal="center" vertical="center" textRotation="255" wrapText="1"/>
    </xf>
    <xf numFmtId="180" fontId="15" fillId="0" borderId="14" xfId="0" applyNumberFormat="1" applyFont="1" applyBorder="1" applyAlignment="1">
      <alignment horizontal="center" vertical="center" textRotation="255" wrapText="1"/>
    </xf>
    <xf numFmtId="180" fontId="15" fillId="0" borderId="13" xfId="0" applyNumberFormat="1" applyFont="1" applyBorder="1" applyAlignment="1">
      <alignment horizontal="center" vertical="center" textRotation="255" wrapText="1"/>
    </xf>
    <xf numFmtId="180" fontId="15" fillId="2" borderId="12" xfId="0" applyNumberFormat="1" applyFont="1" applyFill="1" applyBorder="1" applyAlignment="1">
      <alignment horizontal="center" vertical="center" wrapText="1" shrinkToFit="1"/>
    </xf>
    <xf numFmtId="0" fontId="16" fillId="2" borderId="15" xfId="0" applyFont="1" applyFill="1" applyBorder="1">
      <alignment vertical="center"/>
    </xf>
    <xf numFmtId="0" fontId="16" fillId="2" borderId="16" xfId="0" applyFont="1" applyFill="1" applyBorder="1">
      <alignment vertical="center"/>
    </xf>
    <xf numFmtId="0" fontId="16" fillId="2" borderId="17" xfId="0" applyFont="1" applyFill="1" applyBorder="1">
      <alignment vertical="center"/>
    </xf>
    <xf numFmtId="0" fontId="16" fillId="2" borderId="14" xfId="0" applyFont="1" applyFill="1" applyBorder="1">
      <alignment vertical="center"/>
    </xf>
    <xf numFmtId="0" fontId="16" fillId="2" borderId="13" xfId="0" applyFont="1" applyFill="1" applyBorder="1">
      <alignment vertical="center"/>
    </xf>
    <xf numFmtId="180" fontId="15" fillId="0" borderId="12" xfId="0" applyNumberFormat="1" applyFont="1" applyBorder="1" applyAlignment="1">
      <alignment horizontal="center" vertical="center" wrapText="1" shrinkToFit="1"/>
    </xf>
    <xf numFmtId="0" fontId="16" fillId="0" borderId="15" xfId="0" applyFont="1" applyBorder="1">
      <alignment vertical="center"/>
    </xf>
    <xf numFmtId="0" fontId="16" fillId="0" borderId="16" xfId="0" applyFont="1" applyBorder="1">
      <alignment vertical="center"/>
    </xf>
    <xf numFmtId="0" fontId="16" fillId="0" borderId="17" xfId="0" applyFont="1" applyBorder="1">
      <alignment vertical="center"/>
    </xf>
    <xf numFmtId="0" fontId="16" fillId="0" borderId="14" xfId="0" applyFont="1" applyBorder="1">
      <alignment vertical="center"/>
    </xf>
    <xf numFmtId="0" fontId="16" fillId="0" borderId="13" xfId="0" applyFont="1" applyBorder="1">
      <alignment vertical="center"/>
    </xf>
    <xf numFmtId="180" fontId="15" fillId="0" borderId="1" xfId="0" applyNumberFormat="1" applyFont="1" applyBorder="1" applyAlignment="1">
      <alignment horizontal="center" vertical="center" textRotation="255"/>
    </xf>
    <xf numFmtId="180" fontId="15" fillId="0" borderId="9" xfId="0" applyNumberFormat="1" applyFont="1" applyBorder="1" applyAlignment="1">
      <alignment horizontal="center" vertical="center" textRotation="255"/>
    </xf>
    <xf numFmtId="180" fontId="15" fillId="0" borderId="2" xfId="0" applyNumberFormat="1" applyFont="1" applyBorder="1" applyAlignment="1">
      <alignment horizontal="center" vertical="center" textRotation="255"/>
    </xf>
    <xf numFmtId="180" fontId="15" fillId="0" borderId="16" xfId="0" applyNumberFormat="1" applyFont="1" applyBorder="1" applyAlignment="1">
      <alignment horizontal="center" vertical="center" shrinkToFit="1"/>
    </xf>
    <xf numFmtId="180" fontId="15" fillId="0" borderId="0" xfId="0" applyNumberFormat="1" applyFont="1" applyAlignment="1">
      <alignment horizontal="center" vertical="center" shrinkToFit="1"/>
    </xf>
    <xf numFmtId="180" fontId="15" fillId="0" borderId="17" xfId="0" applyNumberFormat="1" applyFont="1" applyBorder="1" applyAlignment="1">
      <alignment horizontal="center" vertical="center" shrinkToFit="1"/>
    </xf>
    <xf numFmtId="180" fontId="15" fillId="0" borderId="14" xfId="0" applyNumberFormat="1" applyFont="1" applyBorder="1" applyAlignment="1">
      <alignment horizontal="center" vertical="center" shrinkToFit="1"/>
    </xf>
    <xf numFmtId="180" fontId="15" fillId="0" borderId="11" xfId="0" applyNumberFormat="1" applyFont="1" applyBorder="1" applyAlignment="1">
      <alignment horizontal="center" vertical="center" shrinkToFit="1"/>
    </xf>
    <xf numFmtId="180" fontId="15" fillId="0" borderId="13" xfId="0" applyNumberFormat="1" applyFont="1" applyBorder="1" applyAlignment="1">
      <alignment horizontal="center" vertical="center" shrinkToFit="1"/>
    </xf>
    <xf numFmtId="180" fontId="6" fillId="0" borderId="0" xfId="0" applyNumberFormat="1" applyFont="1" applyAlignment="1">
      <alignment horizontal="left" vertical="center"/>
    </xf>
    <xf numFmtId="180" fontId="15" fillId="0" borderId="25" xfId="0" applyNumberFormat="1" applyFont="1" applyBorder="1" applyAlignment="1">
      <alignment horizontal="center" vertical="center" textRotation="255" shrinkToFit="1"/>
    </xf>
    <xf numFmtId="180" fontId="15" fillId="0" borderId="26" xfId="0" applyNumberFormat="1" applyFont="1" applyBorder="1" applyAlignment="1">
      <alignment horizontal="center" vertical="center" textRotation="255" shrinkToFit="1"/>
    </xf>
    <xf numFmtId="180" fontId="16" fillId="0" borderId="26" xfId="0" applyNumberFormat="1" applyFont="1" applyBorder="1" applyAlignment="1">
      <alignment horizontal="center" vertical="center" textRotation="255" shrinkToFit="1"/>
    </xf>
    <xf numFmtId="180" fontId="16" fillId="0" borderId="27" xfId="0" applyNumberFormat="1" applyFont="1" applyBorder="1" applyAlignment="1">
      <alignment horizontal="center" vertical="center" textRotation="255" shrinkToFit="1"/>
    </xf>
    <xf numFmtId="180" fontId="15" fillId="0" borderId="12" xfId="0" applyNumberFormat="1" applyFont="1" applyBorder="1" applyAlignment="1">
      <alignment horizontal="center" vertical="center" textRotation="255" shrinkToFit="1"/>
    </xf>
    <xf numFmtId="0" fontId="16" fillId="0" borderId="15" xfId="0" applyFont="1" applyBorder="1" applyAlignment="1">
      <alignment vertical="center" textRotation="255"/>
    </xf>
    <xf numFmtId="0" fontId="16" fillId="0" borderId="16" xfId="0" applyFont="1" applyBorder="1" applyAlignment="1">
      <alignment vertical="center" textRotation="255"/>
    </xf>
    <xf numFmtId="0" fontId="16" fillId="0" borderId="17" xfId="0" applyFont="1" applyBorder="1" applyAlignment="1">
      <alignment vertical="center" textRotation="255"/>
    </xf>
    <xf numFmtId="0" fontId="16" fillId="0" borderId="14" xfId="0" applyFont="1" applyBorder="1" applyAlignment="1">
      <alignment vertical="center" textRotation="255"/>
    </xf>
    <xf numFmtId="0" fontId="16" fillId="0" borderId="13" xfId="0" applyFont="1" applyBorder="1" applyAlignment="1">
      <alignment vertical="center" textRotation="255"/>
    </xf>
    <xf numFmtId="180" fontId="15" fillId="0" borderId="8" xfId="0" applyNumberFormat="1" applyFont="1" applyBorder="1" applyAlignment="1">
      <alignment horizontal="center" vertical="center" shrinkToFit="1"/>
    </xf>
    <xf numFmtId="180" fontId="16" fillId="0" borderId="15" xfId="0" applyNumberFormat="1" applyFont="1" applyBorder="1" applyAlignment="1">
      <alignment horizontal="center" vertical="center" textRotation="255" wrapText="1"/>
    </xf>
    <xf numFmtId="180" fontId="16" fillId="0" borderId="16" xfId="0" applyNumberFormat="1" applyFont="1" applyBorder="1" applyAlignment="1">
      <alignment horizontal="center" vertical="center" textRotation="255" wrapText="1"/>
    </xf>
    <xf numFmtId="180" fontId="16" fillId="0" borderId="17" xfId="0" applyNumberFormat="1" applyFont="1" applyBorder="1" applyAlignment="1">
      <alignment horizontal="center" vertical="center" textRotation="255" wrapText="1"/>
    </xf>
    <xf numFmtId="180" fontId="16" fillId="0" borderId="14" xfId="0" applyNumberFormat="1" applyFont="1" applyBorder="1" applyAlignment="1">
      <alignment horizontal="center" vertical="center" textRotation="255" wrapText="1"/>
    </xf>
    <xf numFmtId="180" fontId="16" fillId="0" borderId="13" xfId="0" applyNumberFormat="1" applyFont="1" applyBorder="1" applyAlignment="1">
      <alignment horizontal="center" vertical="center" textRotation="255" wrapText="1"/>
    </xf>
    <xf numFmtId="180" fontId="16" fillId="0" borderId="37" xfId="0" applyNumberFormat="1" applyFont="1" applyBorder="1" applyAlignment="1">
      <alignment horizontal="center" vertical="center" textRotation="255" shrinkToFit="1"/>
    </xf>
    <xf numFmtId="180" fontId="15" fillId="0" borderId="12" xfId="0" applyNumberFormat="1" applyFont="1" applyBorder="1" applyAlignment="1">
      <alignment horizontal="center" vertical="center" shrinkToFit="1"/>
    </xf>
    <xf numFmtId="180" fontId="15" fillId="0" borderId="10" xfId="0" applyNumberFormat="1" applyFont="1" applyBorder="1" applyAlignment="1">
      <alignment horizontal="center" vertical="center" shrinkToFit="1"/>
    </xf>
    <xf numFmtId="180" fontId="15" fillId="0" borderId="15" xfId="0" applyNumberFormat="1" applyFont="1" applyBorder="1" applyAlignment="1">
      <alignment horizontal="center" vertical="center" shrinkToFit="1"/>
    </xf>
    <xf numFmtId="180" fontId="15" fillId="0" borderId="5" xfId="0" applyNumberFormat="1" applyFont="1" applyBorder="1" applyAlignment="1">
      <alignment horizontal="center" vertical="center" shrinkToFit="1"/>
    </xf>
    <xf numFmtId="180" fontId="15" fillId="0" borderId="7" xfId="0" applyNumberFormat="1" applyFont="1" applyBorder="1" applyAlignment="1">
      <alignment horizontal="center" vertical="center" shrinkToFit="1"/>
    </xf>
    <xf numFmtId="180" fontId="16" fillId="0" borderId="6" xfId="0" applyNumberFormat="1" applyFont="1" applyBorder="1" applyAlignment="1">
      <alignment horizontal="center" vertical="center" shrinkToFit="1"/>
    </xf>
    <xf numFmtId="180" fontId="15" fillId="0" borderId="38" xfId="0" applyNumberFormat="1" applyFont="1" applyBorder="1" applyAlignment="1">
      <alignment horizontal="center" vertical="center" shrinkToFit="1"/>
    </xf>
    <xf numFmtId="180" fontId="15" fillId="0" borderId="39" xfId="0" applyNumberFormat="1" applyFont="1" applyBorder="1" applyAlignment="1">
      <alignment horizontal="center" vertical="center" shrinkToFit="1"/>
    </xf>
    <xf numFmtId="180" fontId="15" fillId="0" borderId="40" xfId="0" applyNumberFormat="1" applyFont="1" applyBorder="1" applyAlignment="1">
      <alignment horizontal="center" vertical="center" shrinkToFit="1"/>
    </xf>
    <xf numFmtId="0" fontId="30" fillId="0" borderId="0" xfId="0" applyFont="1" applyAlignment="1">
      <alignment horizontal="left" vertical="top" wrapText="1"/>
    </xf>
    <xf numFmtId="177" fontId="30" fillId="0" borderId="5" xfId="0" applyNumberFormat="1" applyFont="1" applyBorder="1" applyAlignment="1">
      <alignment horizontal="center" vertical="center"/>
    </xf>
    <xf numFmtId="177" fontId="30" fillId="0" borderId="7" xfId="0" applyNumberFormat="1" applyFont="1" applyBorder="1" applyAlignment="1">
      <alignment horizontal="center" vertical="center"/>
    </xf>
    <xf numFmtId="177" fontId="30" fillId="0" borderId="6" xfId="0" applyNumberFormat="1" applyFont="1" applyBorder="1" applyAlignment="1">
      <alignment horizontal="center" vertical="center"/>
    </xf>
    <xf numFmtId="177" fontId="30" fillId="0" borderId="1" xfId="0" applyNumberFormat="1" applyFont="1" applyBorder="1" applyAlignment="1">
      <alignment horizontal="center" vertical="center"/>
    </xf>
    <xf numFmtId="177" fontId="30" fillId="0" borderId="9" xfId="0" applyNumberFormat="1" applyFont="1" applyBorder="1" applyAlignment="1">
      <alignment horizontal="center" vertical="center"/>
    </xf>
    <xf numFmtId="177" fontId="30" fillId="0" borderId="2" xfId="0" applyNumberFormat="1" applyFont="1" applyBorder="1" applyAlignment="1">
      <alignment horizontal="center" vertical="center"/>
    </xf>
    <xf numFmtId="177" fontId="30" fillId="0" borderId="14" xfId="0" applyNumberFormat="1" applyFont="1" applyBorder="1" applyAlignment="1">
      <alignment horizontal="center" vertical="center"/>
    </xf>
    <xf numFmtId="177" fontId="30" fillId="0" borderId="13" xfId="0" applyNumberFormat="1" applyFont="1" applyBorder="1" applyAlignment="1">
      <alignment horizontal="center" vertical="center"/>
    </xf>
    <xf numFmtId="180" fontId="30" fillId="0" borderId="8" xfId="0" applyNumberFormat="1" applyFont="1" applyBorder="1" applyAlignment="1">
      <alignment horizontal="center" vertical="center" textRotation="255" shrinkToFit="1"/>
    </xf>
    <xf numFmtId="180" fontId="35" fillId="0" borderId="12" xfId="0" applyNumberFormat="1" applyFont="1" applyBorder="1" applyAlignment="1">
      <alignment horizontal="center" vertical="center" textRotation="255" wrapText="1"/>
    </xf>
    <xf numFmtId="180" fontId="35" fillId="0" borderId="16" xfId="0" applyNumberFormat="1" applyFont="1" applyBorder="1" applyAlignment="1">
      <alignment horizontal="center" vertical="center" textRotation="255" wrapText="1"/>
    </xf>
    <xf numFmtId="180" fontId="35" fillId="0" borderId="14" xfId="0" applyNumberFormat="1" applyFont="1" applyBorder="1" applyAlignment="1">
      <alignment horizontal="center" vertical="center" textRotation="255" wrapText="1"/>
    </xf>
    <xf numFmtId="180" fontId="30" fillId="0" borderId="1" xfId="0" applyNumberFormat="1" applyFont="1" applyBorder="1" applyAlignment="1">
      <alignment horizontal="center" vertical="center" textRotation="255"/>
    </xf>
    <xf numFmtId="0" fontId="36" fillId="0" borderId="9" xfId="0" applyFont="1" applyBorder="1" applyAlignment="1">
      <alignment vertical="center" textRotation="255"/>
    </xf>
    <xf numFmtId="0" fontId="36" fillId="0" borderId="2" xfId="0" applyFont="1" applyBorder="1" applyAlignment="1">
      <alignment vertical="center" textRotation="255"/>
    </xf>
    <xf numFmtId="180" fontId="32" fillId="2" borderId="15" xfId="0" applyNumberFormat="1" applyFont="1" applyFill="1" applyBorder="1" applyAlignment="1">
      <alignment horizontal="center" vertical="center" wrapText="1" shrinkToFit="1"/>
    </xf>
    <xf numFmtId="180" fontId="32" fillId="2" borderId="17" xfId="0" applyNumberFormat="1" applyFont="1" applyFill="1" applyBorder="1" applyAlignment="1">
      <alignment horizontal="center" vertical="center" shrinkToFit="1"/>
    </xf>
    <xf numFmtId="180" fontId="32" fillId="2" borderId="13" xfId="0" applyNumberFormat="1" applyFont="1" applyFill="1" applyBorder="1" applyAlignment="1">
      <alignment horizontal="center" vertical="center" shrinkToFit="1"/>
    </xf>
    <xf numFmtId="180" fontId="32" fillId="0" borderId="15" xfId="0" applyNumberFormat="1" applyFont="1" applyBorder="1" applyAlignment="1">
      <alignment horizontal="center" vertical="center" wrapText="1" shrinkToFit="1"/>
    </xf>
    <xf numFmtId="180" fontId="32" fillId="0" borderId="17" xfId="0" applyNumberFormat="1" applyFont="1" applyBorder="1" applyAlignment="1">
      <alignment horizontal="center" vertical="center" shrinkToFit="1"/>
    </xf>
    <xf numFmtId="180" fontId="32" fillId="0" borderId="13" xfId="0" applyNumberFormat="1" applyFont="1" applyBorder="1" applyAlignment="1">
      <alignment horizontal="center" vertical="center" shrinkToFit="1"/>
    </xf>
    <xf numFmtId="180" fontId="30" fillId="0" borderId="8" xfId="0" applyNumberFormat="1" applyFont="1" applyBorder="1" applyAlignment="1">
      <alignment horizontal="center" vertical="center" shrinkToFit="1"/>
    </xf>
    <xf numFmtId="180" fontId="30" fillId="0" borderId="1" xfId="0" applyNumberFormat="1" applyFont="1" applyBorder="1" applyAlignment="1">
      <alignment horizontal="center" vertical="center" textRotation="255" shrinkToFit="1"/>
    </xf>
    <xf numFmtId="180" fontId="30" fillId="0" borderId="9" xfId="0" applyNumberFormat="1" applyFont="1" applyBorder="1" applyAlignment="1">
      <alignment horizontal="center" vertical="center" textRotation="255" shrinkToFit="1"/>
    </xf>
    <xf numFmtId="180" fontId="30" fillId="0" borderId="2" xfId="0" applyNumberFormat="1" applyFont="1" applyBorder="1" applyAlignment="1">
      <alignment horizontal="center" vertical="center" textRotation="255" shrinkToFit="1"/>
    </xf>
    <xf numFmtId="180" fontId="30" fillId="0" borderId="12" xfId="0" applyNumberFormat="1" applyFont="1" applyBorder="1" applyAlignment="1">
      <alignment horizontal="center" vertical="center" shrinkToFit="1"/>
    </xf>
    <xf numFmtId="180" fontId="30" fillId="0" borderId="15" xfId="0" applyNumberFormat="1" applyFont="1" applyBorder="1" applyAlignment="1">
      <alignment horizontal="center" vertical="center" shrinkToFit="1"/>
    </xf>
    <xf numFmtId="180" fontId="30" fillId="0" borderId="16" xfId="0" applyNumberFormat="1" applyFont="1" applyBorder="1" applyAlignment="1">
      <alignment horizontal="center" vertical="center" shrinkToFit="1"/>
    </xf>
    <xf numFmtId="180" fontId="30" fillId="0" borderId="17" xfId="0" applyNumberFormat="1" applyFont="1" applyBorder="1" applyAlignment="1">
      <alignment horizontal="center" vertical="center" shrinkToFit="1"/>
    </xf>
    <xf numFmtId="180" fontId="30" fillId="0" borderId="14" xfId="0" applyNumberFormat="1" applyFont="1" applyBorder="1" applyAlignment="1">
      <alignment horizontal="center" vertical="center" shrinkToFit="1"/>
    </xf>
    <xf numFmtId="180" fontId="30" fillId="0" borderId="13" xfId="0" applyNumberFormat="1" applyFont="1" applyBorder="1" applyAlignment="1">
      <alignment horizontal="center" vertical="center" shrinkToFit="1"/>
    </xf>
    <xf numFmtId="180" fontId="30" fillId="0" borderId="5" xfId="0" applyNumberFormat="1" applyFont="1" applyBorder="1" applyAlignment="1">
      <alignment horizontal="center" vertical="center" shrinkToFit="1"/>
    </xf>
    <xf numFmtId="180" fontId="30" fillId="0" borderId="6" xfId="0" applyNumberFormat="1" applyFont="1" applyBorder="1" applyAlignment="1">
      <alignment horizontal="center" vertical="center" shrinkToFit="1"/>
    </xf>
    <xf numFmtId="180" fontId="30" fillId="0" borderId="12" xfId="0" applyNumberFormat="1" applyFont="1" applyBorder="1" applyAlignment="1">
      <alignment horizontal="center" vertical="center" textRotation="255" shrinkToFit="1"/>
    </xf>
    <xf numFmtId="0" fontId="36" fillId="0" borderId="16" xfId="0" applyFont="1" applyBorder="1" applyAlignment="1">
      <alignment vertical="center" textRotation="255"/>
    </xf>
    <xf numFmtId="0" fontId="36" fillId="0" borderId="14" xfId="0" applyFont="1" applyBorder="1" applyAlignment="1">
      <alignment vertical="center" textRotation="255"/>
    </xf>
    <xf numFmtId="180" fontId="30" fillId="0" borderId="12" xfId="0" applyNumberFormat="1" applyFont="1" applyBorder="1" applyAlignment="1">
      <alignment horizontal="center" vertical="center" textRotation="255" wrapText="1"/>
    </xf>
    <xf numFmtId="180" fontId="30" fillId="0" borderId="16" xfId="0" applyNumberFormat="1" applyFont="1" applyBorder="1" applyAlignment="1">
      <alignment horizontal="center" vertical="center" textRotation="255" wrapText="1"/>
    </xf>
    <xf numFmtId="180" fontId="30" fillId="0" borderId="14" xfId="0" applyNumberFormat="1" applyFont="1" applyBorder="1" applyAlignment="1">
      <alignment horizontal="center" vertical="center" textRotation="255" wrapText="1"/>
    </xf>
    <xf numFmtId="0" fontId="22" fillId="0" borderId="8" xfId="0" applyFont="1" applyBorder="1" applyAlignment="1">
      <alignment horizontal="center" vertical="center"/>
    </xf>
    <xf numFmtId="0" fontId="23" fillId="0" borderId="8" xfId="0" applyFont="1" applyBorder="1" applyAlignment="1">
      <alignment horizontal="center" vertical="center"/>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5" xfId="0" applyFont="1" applyBorder="1" applyAlignment="1">
      <alignment horizontal="center" vertical="center"/>
    </xf>
    <xf numFmtId="0" fontId="22" fillId="0" borderId="7" xfId="0" applyFont="1" applyBorder="1" applyAlignment="1">
      <alignment horizontal="center" vertical="center"/>
    </xf>
    <xf numFmtId="0" fontId="22" fillId="0" borderId="6" xfId="0" applyFont="1" applyBorder="1" applyAlignment="1">
      <alignment horizontal="center" vertical="center"/>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3" fillId="0" borderId="2" xfId="0" applyFont="1" applyBorder="1" applyAlignment="1">
      <alignment horizontal="center" vertical="center"/>
    </xf>
    <xf numFmtId="0" fontId="22" fillId="0" borderId="1" xfId="0" applyFont="1" applyBorder="1" applyAlignment="1">
      <alignment horizontal="center" vertical="center" wrapText="1"/>
    </xf>
    <xf numFmtId="0" fontId="19" fillId="0" borderId="2" xfId="0" applyFont="1" applyBorder="1" applyAlignment="1">
      <alignment horizontal="center" vertical="center"/>
    </xf>
    <xf numFmtId="0" fontId="22" fillId="0" borderId="9" xfId="0" applyFont="1" applyBorder="1" applyAlignment="1">
      <alignment horizontal="center" vertical="center"/>
    </xf>
    <xf numFmtId="0" fontId="22" fillId="0" borderId="1" xfId="0" applyFont="1" applyBorder="1" applyAlignment="1">
      <alignment vertical="center" wrapText="1"/>
    </xf>
    <xf numFmtId="0" fontId="23" fillId="0" borderId="9" xfId="0" applyFont="1" applyBorder="1">
      <alignment vertical="center"/>
    </xf>
    <xf numFmtId="0" fontId="23" fillId="0" borderId="2" xfId="0" applyFont="1" applyBorder="1">
      <alignment vertical="center"/>
    </xf>
    <xf numFmtId="181" fontId="22" fillId="0" borderId="1" xfId="0" applyNumberFormat="1" applyFont="1" applyBorder="1" applyAlignment="1">
      <alignment horizontal="center" vertical="center"/>
    </xf>
    <xf numFmtId="181" fontId="22" fillId="0" borderId="2" xfId="0" applyNumberFormat="1" applyFont="1" applyBorder="1" applyAlignment="1">
      <alignment horizontal="center" vertical="center"/>
    </xf>
    <xf numFmtId="0" fontId="22" fillId="0" borderId="1" xfId="0" applyFont="1" applyBorder="1">
      <alignment vertical="center"/>
    </xf>
    <xf numFmtId="0" fontId="22" fillId="0" borderId="2" xfId="0" applyFont="1" applyBorder="1">
      <alignment vertical="center"/>
    </xf>
    <xf numFmtId="181" fontId="22" fillId="0" borderId="9" xfId="0" applyNumberFormat="1" applyFont="1" applyBorder="1" applyAlignment="1">
      <alignment horizontal="center" vertical="center"/>
    </xf>
    <xf numFmtId="0" fontId="22" fillId="0" borderId="9" xfId="0" applyFont="1" applyBorder="1">
      <alignment vertical="center"/>
    </xf>
    <xf numFmtId="0" fontId="23" fillId="0" borderId="9" xfId="0" applyFont="1" applyBorder="1" applyAlignment="1">
      <alignment horizontal="center" vertical="center"/>
    </xf>
    <xf numFmtId="0" fontId="19" fillId="0" borderId="9" xfId="0" applyFont="1" applyBorder="1" applyAlignment="1">
      <alignment horizontal="center" vertical="center"/>
    </xf>
    <xf numFmtId="182" fontId="22" fillId="0" borderId="1" xfId="0" applyNumberFormat="1" applyFont="1" applyBorder="1" applyAlignment="1">
      <alignment horizontal="center" vertical="center"/>
    </xf>
    <xf numFmtId="182" fontId="22" fillId="0" borderId="2" xfId="0" applyNumberFormat="1" applyFont="1" applyBorder="1" applyAlignment="1">
      <alignment horizontal="center" vertical="center"/>
    </xf>
    <xf numFmtId="0" fontId="22" fillId="0" borderId="9" xfId="0" applyFont="1" applyBorder="1" applyAlignment="1">
      <alignment horizontal="center" vertical="center" wrapText="1"/>
    </xf>
    <xf numFmtId="0" fontId="31" fillId="0" borderId="8" xfId="0" applyFont="1" applyBorder="1" applyAlignment="1">
      <alignment horizontal="center" vertical="center"/>
    </xf>
    <xf numFmtId="179" fontId="31" fillId="0" borderId="1" xfId="0" applyNumberFormat="1" applyFont="1" applyBorder="1" applyAlignment="1">
      <alignment horizontal="center" vertical="center"/>
    </xf>
    <xf numFmtId="179" fontId="31" fillId="0" borderId="9" xfId="0" applyNumberFormat="1" applyFont="1" applyBorder="1" applyAlignment="1">
      <alignment horizontal="center" vertical="center"/>
    </xf>
    <xf numFmtId="179" fontId="31" fillId="0" borderId="2" xfId="0" applyNumberFormat="1" applyFont="1" applyBorder="1" applyAlignment="1">
      <alignment horizontal="center" vertical="center"/>
    </xf>
    <xf numFmtId="0" fontId="30" fillId="0" borderId="0" xfId="0" applyFont="1" applyAlignment="1">
      <alignment horizontal="center" vertical="center"/>
    </xf>
    <xf numFmtId="2" fontId="30" fillId="0" borderId="9" xfId="0" applyNumberFormat="1" applyFont="1" applyBorder="1" applyAlignment="1">
      <alignment horizontal="center" vertical="center"/>
    </xf>
    <xf numFmtId="2" fontId="30" fillId="0" borderId="2" xfId="0" applyNumberFormat="1" applyFont="1" applyBorder="1" applyAlignment="1">
      <alignment horizontal="center" vertical="center"/>
    </xf>
    <xf numFmtId="2" fontId="30" fillId="0" borderId="1" xfId="0" applyNumberFormat="1" applyFont="1" applyBorder="1" applyAlignment="1">
      <alignment horizontal="center" vertical="center"/>
    </xf>
    <xf numFmtId="179" fontId="30" fillId="0" borderId="9" xfId="0" applyNumberFormat="1" applyFont="1" applyBorder="1" applyAlignment="1">
      <alignment horizontal="center" vertical="center" wrapText="1"/>
    </xf>
    <xf numFmtId="179" fontId="30" fillId="0" borderId="2" xfId="0" applyNumberFormat="1" applyFont="1" applyBorder="1" applyAlignment="1">
      <alignment horizontal="center" vertical="center" wrapText="1"/>
    </xf>
    <xf numFmtId="0" fontId="31" fillId="0" borderId="1" xfId="0" applyFont="1" applyBorder="1" applyAlignment="1">
      <alignment horizontal="center" vertical="center"/>
    </xf>
    <xf numFmtId="0" fontId="31" fillId="0" borderId="9" xfId="0" applyFont="1" applyBorder="1" applyAlignment="1">
      <alignment horizontal="center" vertical="center"/>
    </xf>
    <xf numFmtId="0" fontId="36" fillId="0" borderId="0" xfId="0" applyFont="1">
      <alignment vertical="center"/>
    </xf>
  </cellXfs>
  <cellStyles count="5">
    <cellStyle name="パーセント" xfId="2" builtinId="5"/>
    <cellStyle name="桁区切り 2" xfId="1" xr:uid="{00000000-0005-0000-0000-000001000000}"/>
    <cellStyle name="標準" xfId="0" builtinId="0"/>
    <cellStyle name="標準 2" xfId="3" xr:uid="{00000000-0005-0000-0000-000003000000}"/>
    <cellStyle name="標準_Sheet1" xfId="4" xr:uid="{7AA35464-CDAE-4E52-A255-75A0A5E2A702}"/>
  </cellStyles>
  <dxfs count="0"/>
  <tableStyles count="0" defaultTableStyle="TableStyleMedium9" defaultPivotStyle="PivotStyleLight16"/>
  <colors>
    <mruColors>
      <color rgb="FFCCFFCC"/>
      <color rgb="FF99FF99"/>
      <color rgb="FF99FFCC"/>
      <color rgb="FFCCFFFF"/>
      <color rgb="FF4F8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2:R50"/>
  <sheetViews>
    <sheetView showGridLines="0" tabSelected="1" zoomScale="70" zoomScaleNormal="70" workbookViewId="0">
      <pane xSplit="4" ySplit="5" topLeftCell="E18" activePane="bottomRight" state="frozenSplit"/>
      <selection pane="topRight" activeCell="N1" sqref="N1"/>
      <selection pane="bottomLeft" activeCell="A7" sqref="A7"/>
      <selection pane="bottomRight" activeCell="O21" sqref="O21"/>
    </sheetView>
  </sheetViews>
  <sheetFormatPr defaultColWidth="9" defaultRowHeight="16.2"/>
  <cols>
    <col min="1" max="1" width="1.3984375" style="1" customWidth="1"/>
    <col min="2" max="2" width="8.59765625" style="1" customWidth="1"/>
    <col min="3" max="3" width="9.3984375" style="1" customWidth="1"/>
    <col min="4" max="4" width="24.59765625" style="1" customWidth="1"/>
    <col min="5" max="7" width="16.59765625" style="1" customWidth="1"/>
    <col min="8" max="10" width="15.69921875" style="1" customWidth="1"/>
    <col min="11" max="12" width="13.3984375" style="1" customWidth="1"/>
    <col min="13" max="15" width="16.69921875" style="1" customWidth="1"/>
    <col min="16" max="16" width="13.3984375" style="1" customWidth="1"/>
    <col min="17" max="17" width="1.3984375" style="1" customWidth="1"/>
    <col min="18" max="16384" width="9" style="1"/>
  </cols>
  <sheetData>
    <row r="2" spans="2:18" ht="32.4" customHeight="1">
      <c r="B2" s="42" t="s">
        <v>550</v>
      </c>
      <c r="C2" s="45"/>
      <c r="D2" s="45"/>
      <c r="E2" s="45"/>
      <c r="F2" s="45"/>
      <c r="G2" s="45"/>
      <c r="H2" s="45"/>
      <c r="I2" s="45"/>
      <c r="J2" s="45"/>
      <c r="K2" s="45"/>
      <c r="L2" s="45"/>
      <c r="M2" s="45"/>
      <c r="N2" s="10"/>
      <c r="O2" s="10"/>
      <c r="P2" s="10"/>
    </row>
    <row r="3" spans="2:18" ht="51.9" customHeight="1">
      <c r="B3" s="273" t="s">
        <v>117</v>
      </c>
      <c r="C3" s="273"/>
      <c r="D3" s="273"/>
      <c r="E3" s="280" t="s">
        <v>13</v>
      </c>
      <c r="F3" s="280" t="s">
        <v>14</v>
      </c>
      <c r="G3" s="280" t="s">
        <v>15</v>
      </c>
      <c r="H3" s="306" t="s">
        <v>116</v>
      </c>
      <c r="I3" s="307"/>
      <c r="J3" s="307"/>
      <c r="K3" s="307"/>
      <c r="L3" s="307"/>
      <c r="M3" s="306" t="s">
        <v>115</v>
      </c>
      <c r="N3" s="307"/>
      <c r="O3" s="307"/>
      <c r="P3" s="308"/>
      <c r="Q3" s="10"/>
      <c r="R3" s="10"/>
    </row>
    <row r="4" spans="2:18" ht="214.05" customHeight="1">
      <c r="B4" s="273"/>
      <c r="C4" s="273"/>
      <c r="D4" s="273"/>
      <c r="E4" s="299"/>
      <c r="F4" s="299"/>
      <c r="G4" s="299"/>
      <c r="H4" s="298" t="s">
        <v>107</v>
      </c>
      <c r="I4" s="280" t="s">
        <v>106</v>
      </c>
      <c r="J4" s="286" t="s">
        <v>278</v>
      </c>
      <c r="K4" s="286" t="s">
        <v>350</v>
      </c>
      <c r="L4" s="280" t="s">
        <v>497</v>
      </c>
      <c r="M4" s="299" t="s">
        <v>107</v>
      </c>
      <c r="N4" s="280" t="s">
        <v>106</v>
      </c>
      <c r="O4" s="286" t="s">
        <v>278</v>
      </c>
      <c r="P4" s="280" t="s">
        <v>622</v>
      </c>
      <c r="Q4" s="10"/>
      <c r="R4" s="10"/>
    </row>
    <row r="5" spans="2:18" ht="38.549999999999997" customHeight="1">
      <c r="B5" s="273"/>
      <c r="C5" s="273"/>
      <c r="D5" s="273"/>
      <c r="E5" s="153" t="s">
        <v>498</v>
      </c>
      <c r="F5" s="153" t="s">
        <v>499</v>
      </c>
      <c r="G5" s="153" t="s">
        <v>498</v>
      </c>
      <c r="H5" s="279"/>
      <c r="I5" s="281"/>
      <c r="J5" s="287"/>
      <c r="K5" s="287"/>
      <c r="L5" s="281"/>
      <c r="M5" s="281"/>
      <c r="N5" s="281"/>
      <c r="O5" s="287"/>
      <c r="P5" s="281"/>
      <c r="Q5" s="10"/>
      <c r="R5" s="10"/>
    </row>
    <row r="6" spans="2:18" ht="36" customHeight="1">
      <c r="B6" s="280" t="s">
        <v>381</v>
      </c>
      <c r="C6" s="300" t="s">
        <v>500</v>
      </c>
      <c r="D6" s="288" t="s">
        <v>604</v>
      </c>
      <c r="E6" s="291">
        <v>20.059999999999999</v>
      </c>
      <c r="F6" s="154" t="s">
        <v>282</v>
      </c>
      <c r="G6" s="155" t="s">
        <v>175</v>
      </c>
      <c r="H6" s="155" t="s">
        <v>282</v>
      </c>
      <c r="I6" s="155" t="s">
        <v>282</v>
      </c>
      <c r="J6" s="155" t="s">
        <v>282</v>
      </c>
      <c r="K6" s="155" t="s">
        <v>282</v>
      </c>
      <c r="L6" s="155" t="s">
        <v>282</v>
      </c>
      <c r="M6" s="155" t="s">
        <v>282</v>
      </c>
      <c r="N6" s="155" t="s">
        <v>282</v>
      </c>
      <c r="O6" s="155" t="s">
        <v>282</v>
      </c>
      <c r="P6" s="155" t="s">
        <v>282</v>
      </c>
      <c r="Q6" s="10"/>
      <c r="R6" s="10"/>
    </row>
    <row r="7" spans="2:18" ht="36" customHeight="1">
      <c r="B7" s="299"/>
      <c r="C7" s="300"/>
      <c r="D7" s="288"/>
      <c r="E7" s="292"/>
      <c r="F7" s="156" t="s">
        <v>282</v>
      </c>
      <c r="G7" s="157" t="s">
        <v>175</v>
      </c>
      <c r="H7" s="158" t="s">
        <v>282</v>
      </c>
      <c r="I7" s="158" t="s">
        <v>282</v>
      </c>
      <c r="J7" s="158" t="s">
        <v>282</v>
      </c>
      <c r="K7" s="158" t="s">
        <v>282</v>
      </c>
      <c r="L7" s="158" t="s">
        <v>282</v>
      </c>
      <c r="M7" s="158" t="s">
        <v>282</v>
      </c>
      <c r="N7" s="158" t="s">
        <v>282</v>
      </c>
      <c r="O7" s="158" t="s">
        <v>282</v>
      </c>
      <c r="P7" s="158" t="s">
        <v>282</v>
      </c>
      <c r="Q7" s="10"/>
      <c r="R7" s="10"/>
    </row>
    <row r="8" spans="2:18" ht="36" customHeight="1">
      <c r="B8" s="299"/>
      <c r="C8" s="300"/>
      <c r="D8" s="273" t="s">
        <v>504</v>
      </c>
      <c r="E8" s="291">
        <v>53.24</v>
      </c>
      <c r="F8" s="154" t="s">
        <v>533</v>
      </c>
      <c r="G8" s="155">
        <v>50.78</v>
      </c>
      <c r="H8" s="155" t="s">
        <v>533</v>
      </c>
      <c r="I8" s="155" t="s">
        <v>533</v>
      </c>
      <c r="J8" s="155" t="s">
        <v>175</v>
      </c>
      <c r="K8" s="159" t="s">
        <v>175</v>
      </c>
      <c r="L8" s="159" t="s">
        <v>175</v>
      </c>
      <c r="M8" s="155" t="s">
        <v>533</v>
      </c>
      <c r="N8" s="155" t="s">
        <v>533</v>
      </c>
      <c r="O8" s="159" t="s">
        <v>175</v>
      </c>
      <c r="P8" s="159" t="s">
        <v>175</v>
      </c>
      <c r="Q8" s="10"/>
      <c r="R8" s="76"/>
    </row>
    <row r="9" spans="2:18" ht="36" customHeight="1">
      <c r="B9" s="299"/>
      <c r="C9" s="300"/>
      <c r="D9" s="273"/>
      <c r="E9" s="292"/>
      <c r="F9" s="156" t="s">
        <v>282</v>
      </c>
      <c r="G9" s="157">
        <v>50.78</v>
      </c>
      <c r="H9" s="157" t="s">
        <v>175</v>
      </c>
      <c r="I9" s="157" t="s">
        <v>175</v>
      </c>
      <c r="J9" s="157" t="s">
        <v>175</v>
      </c>
      <c r="K9" s="157" t="s">
        <v>175</v>
      </c>
      <c r="L9" s="157" t="s">
        <v>175</v>
      </c>
      <c r="M9" s="157" t="s">
        <v>175</v>
      </c>
      <c r="N9" s="157" t="s">
        <v>175</v>
      </c>
      <c r="O9" s="157" t="s">
        <v>175</v>
      </c>
      <c r="P9" s="157" t="s">
        <v>175</v>
      </c>
      <c r="Q9" s="10"/>
      <c r="R9" s="75"/>
    </row>
    <row r="10" spans="2:18" ht="36" customHeight="1">
      <c r="B10" s="299"/>
      <c r="C10" s="300"/>
      <c r="D10" s="273" t="s">
        <v>351</v>
      </c>
      <c r="E10" s="291">
        <v>73.3</v>
      </c>
      <c r="F10" s="154" t="s">
        <v>282</v>
      </c>
      <c r="G10" s="155">
        <f>G8</f>
        <v>50.78</v>
      </c>
      <c r="H10" s="155" t="str">
        <f>H8</f>
        <v>-</v>
      </c>
      <c r="I10" s="155" t="str">
        <f t="shared" ref="I10:P10" si="0">I8</f>
        <v>-</v>
      </c>
      <c r="J10" s="155" t="str">
        <f t="shared" si="0"/>
        <v>-</v>
      </c>
      <c r="K10" s="155" t="str">
        <f t="shared" si="0"/>
        <v>-</v>
      </c>
      <c r="L10" s="155" t="str">
        <f t="shared" si="0"/>
        <v>-</v>
      </c>
      <c r="M10" s="155" t="str">
        <f t="shared" si="0"/>
        <v>-</v>
      </c>
      <c r="N10" s="155" t="str">
        <f t="shared" si="0"/>
        <v>-</v>
      </c>
      <c r="O10" s="160" t="str">
        <f t="shared" ref="O10" si="1">O8</f>
        <v>-</v>
      </c>
      <c r="P10" s="160" t="str">
        <f t="shared" si="0"/>
        <v>-</v>
      </c>
      <c r="Q10" s="10"/>
      <c r="R10" s="10"/>
    </row>
    <row r="11" spans="2:18" ht="52.5" customHeight="1">
      <c r="B11" s="299"/>
      <c r="C11" s="300"/>
      <c r="D11" s="273"/>
      <c r="E11" s="292"/>
      <c r="F11" s="156" t="s">
        <v>282</v>
      </c>
      <c r="G11" s="157">
        <f>G9</f>
        <v>50.78</v>
      </c>
      <c r="H11" s="157" t="str">
        <f>H9</f>
        <v>-</v>
      </c>
      <c r="I11" s="157" t="str">
        <f t="shared" ref="I11:P11" si="2">I9</f>
        <v>-</v>
      </c>
      <c r="J11" s="161" t="str">
        <f t="shared" si="2"/>
        <v>-</v>
      </c>
      <c r="K11" s="161" t="str">
        <f t="shared" si="2"/>
        <v>-</v>
      </c>
      <c r="L11" s="161" t="str">
        <f t="shared" si="2"/>
        <v>-</v>
      </c>
      <c r="M11" s="157" t="str">
        <f t="shared" si="2"/>
        <v>-</v>
      </c>
      <c r="N11" s="157" t="str">
        <f t="shared" si="2"/>
        <v>-</v>
      </c>
      <c r="O11" s="161" t="str">
        <f t="shared" ref="O11" si="3">O9</f>
        <v>-</v>
      </c>
      <c r="P11" s="161" t="str">
        <f t="shared" si="2"/>
        <v>-</v>
      </c>
      <c r="Q11" s="10"/>
      <c r="R11" s="10"/>
    </row>
    <row r="12" spans="2:18" ht="36" customHeight="1">
      <c r="B12" s="299"/>
      <c r="C12" s="301" t="s">
        <v>2</v>
      </c>
      <c r="D12" s="302" t="s">
        <v>603</v>
      </c>
      <c r="E12" s="291">
        <v>434.98</v>
      </c>
      <c r="F12" s="162">
        <v>146</v>
      </c>
      <c r="G12" s="155">
        <v>171.9</v>
      </c>
      <c r="H12" s="155" t="s">
        <v>397</v>
      </c>
      <c r="I12" s="155" t="s">
        <v>397</v>
      </c>
      <c r="J12" s="155" t="s">
        <v>397</v>
      </c>
      <c r="K12" s="155" t="s">
        <v>397</v>
      </c>
      <c r="L12" s="155" t="s">
        <v>397</v>
      </c>
      <c r="M12" s="155" t="s">
        <v>397</v>
      </c>
      <c r="N12" s="155" t="s">
        <v>398</v>
      </c>
      <c r="O12" s="155" t="s">
        <v>282</v>
      </c>
      <c r="P12" s="155" t="s">
        <v>282</v>
      </c>
      <c r="Q12" s="10"/>
      <c r="R12" s="10"/>
    </row>
    <row r="13" spans="2:18" ht="36" customHeight="1">
      <c r="B13" s="299"/>
      <c r="C13" s="301"/>
      <c r="D13" s="303"/>
      <c r="E13" s="292"/>
      <c r="F13" s="163">
        <v>141</v>
      </c>
      <c r="G13" s="157">
        <v>171.9</v>
      </c>
      <c r="H13" s="158" t="s">
        <v>397</v>
      </c>
      <c r="I13" s="158" t="s">
        <v>397</v>
      </c>
      <c r="J13" s="158" t="s">
        <v>397</v>
      </c>
      <c r="K13" s="158" t="s">
        <v>397</v>
      </c>
      <c r="L13" s="158" t="s">
        <v>397</v>
      </c>
      <c r="M13" s="158" t="s">
        <v>397</v>
      </c>
      <c r="N13" s="158" t="s">
        <v>397</v>
      </c>
      <c r="O13" s="158" t="s">
        <v>282</v>
      </c>
      <c r="P13" s="158" t="s">
        <v>397</v>
      </c>
      <c r="Q13" s="10"/>
      <c r="R13" s="10"/>
    </row>
    <row r="14" spans="2:18" ht="36" customHeight="1">
      <c r="B14" s="299"/>
      <c r="C14" s="301"/>
      <c r="D14" s="304" t="s">
        <v>505</v>
      </c>
      <c r="E14" s="291">
        <v>144.35</v>
      </c>
      <c r="F14" s="162">
        <v>172.74</v>
      </c>
      <c r="G14" s="155">
        <v>135.59</v>
      </c>
      <c r="H14" s="155">
        <v>127.29</v>
      </c>
      <c r="I14" s="155">
        <v>127.29</v>
      </c>
      <c r="J14" s="155">
        <v>0</v>
      </c>
      <c r="K14" s="159">
        <v>0</v>
      </c>
      <c r="L14" s="159">
        <v>0</v>
      </c>
      <c r="M14" s="155">
        <v>8.3000000000000007</v>
      </c>
      <c r="N14" s="155">
        <v>8.3000000000000007</v>
      </c>
      <c r="O14" s="159">
        <v>0</v>
      </c>
      <c r="P14" s="159">
        <v>0</v>
      </c>
      <c r="Q14" s="10"/>
      <c r="R14" s="76"/>
    </row>
    <row r="15" spans="2:18" ht="36" customHeight="1">
      <c r="B15" s="299"/>
      <c r="C15" s="301"/>
      <c r="D15" s="305"/>
      <c r="E15" s="292"/>
      <c r="F15" s="163">
        <v>170.53</v>
      </c>
      <c r="G15" s="157">
        <v>135.59</v>
      </c>
      <c r="H15" s="157">
        <v>16.22</v>
      </c>
      <c r="I15" s="157">
        <v>16.22</v>
      </c>
      <c r="J15" s="157">
        <v>0</v>
      </c>
      <c r="K15" s="157">
        <v>0</v>
      </c>
      <c r="L15" s="157">
        <v>0</v>
      </c>
      <c r="M15" s="157">
        <v>119.37</v>
      </c>
      <c r="N15" s="157">
        <v>119.37</v>
      </c>
      <c r="O15" s="157">
        <v>0</v>
      </c>
      <c r="P15" s="157">
        <v>0</v>
      </c>
      <c r="Q15" s="10"/>
      <c r="R15" s="75"/>
    </row>
    <row r="16" spans="2:18" ht="36" customHeight="1">
      <c r="B16" s="299"/>
      <c r="C16" s="301"/>
      <c r="D16" s="273" t="s">
        <v>351</v>
      </c>
      <c r="E16" s="291">
        <v>579.33000000000004</v>
      </c>
      <c r="F16" s="162">
        <f>F12+F14</f>
        <v>318.74</v>
      </c>
      <c r="G16" s="155">
        <f>G12+G14</f>
        <v>307.49</v>
      </c>
      <c r="H16" s="155">
        <f t="shared" ref="H16:P17" si="4">H14</f>
        <v>127.29</v>
      </c>
      <c r="I16" s="155">
        <f t="shared" si="4"/>
        <v>127.29</v>
      </c>
      <c r="J16" s="155">
        <f t="shared" si="4"/>
        <v>0</v>
      </c>
      <c r="K16" s="155">
        <f t="shared" si="4"/>
        <v>0</v>
      </c>
      <c r="L16" s="155">
        <f t="shared" si="4"/>
        <v>0</v>
      </c>
      <c r="M16" s="155">
        <f t="shared" si="4"/>
        <v>8.3000000000000007</v>
      </c>
      <c r="N16" s="155">
        <f t="shared" si="4"/>
        <v>8.3000000000000007</v>
      </c>
      <c r="O16" s="160">
        <f t="shared" ref="O16" si="5">O14</f>
        <v>0</v>
      </c>
      <c r="P16" s="160">
        <f t="shared" si="4"/>
        <v>0</v>
      </c>
      <c r="Q16" s="10"/>
      <c r="R16" s="10"/>
    </row>
    <row r="17" spans="2:18" ht="36" customHeight="1">
      <c r="B17" s="299"/>
      <c r="C17" s="301"/>
      <c r="D17" s="273"/>
      <c r="E17" s="292"/>
      <c r="F17" s="163">
        <f>F13+F15</f>
        <v>311.52999999999997</v>
      </c>
      <c r="G17" s="157">
        <f>G13+G15</f>
        <v>307.49</v>
      </c>
      <c r="H17" s="157">
        <f t="shared" si="4"/>
        <v>16.22</v>
      </c>
      <c r="I17" s="157">
        <f t="shared" si="4"/>
        <v>16.22</v>
      </c>
      <c r="J17" s="161">
        <f t="shared" si="4"/>
        <v>0</v>
      </c>
      <c r="K17" s="161">
        <f t="shared" si="4"/>
        <v>0</v>
      </c>
      <c r="L17" s="161">
        <f t="shared" si="4"/>
        <v>0</v>
      </c>
      <c r="M17" s="157">
        <f t="shared" si="4"/>
        <v>119.37</v>
      </c>
      <c r="N17" s="157">
        <f t="shared" si="4"/>
        <v>119.37</v>
      </c>
      <c r="O17" s="161">
        <f t="shared" ref="O17" si="6">O15</f>
        <v>0</v>
      </c>
      <c r="P17" s="161">
        <f t="shared" si="4"/>
        <v>0</v>
      </c>
      <c r="Q17" s="10"/>
      <c r="R17" s="10"/>
    </row>
    <row r="18" spans="2:18" ht="36" customHeight="1">
      <c r="B18" s="299"/>
      <c r="C18" s="273" t="s">
        <v>23</v>
      </c>
      <c r="D18" s="273"/>
      <c r="E18" s="296">
        <f>E16+E10</f>
        <v>652.63</v>
      </c>
      <c r="F18" s="162">
        <f t="shared" ref="F18:N18" si="7">F16</f>
        <v>318.74</v>
      </c>
      <c r="G18" s="162">
        <f t="shared" si="7"/>
        <v>307.49</v>
      </c>
      <c r="H18" s="162">
        <f t="shared" si="7"/>
        <v>127.29</v>
      </c>
      <c r="I18" s="162">
        <f t="shared" si="7"/>
        <v>127.29</v>
      </c>
      <c r="J18" s="154">
        <f t="shared" si="7"/>
        <v>0</v>
      </c>
      <c r="K18" s="162">
        <f t="shared" si="7"/>
        <v>0</v>
      </c>
      <c r="L18" s="162">
        <f t="shared" si="7"/>
        <v>0</v>
      </c>
      <c r="M18" s="154">
        <f t="shared" si="7"/>
        <v>8.3000000000000007</v>
      </c>
      <c r="N18" s="154">
        <f t="shared" si="7"/>
        <v>8.3000000000000007</v>
      </c>
      <c r="O18" s="154">
        <f t="shared" ref="O18:P18" si="8">O16</f>
        <v>0</v>
      </c>
      <c r="P18" s="154">
        <f t="shared" si="8"/>
        <v>0</v>
      </c>
      <c r="Q18" s="10"/>
      <c r="R18" s="10"/>
    </row>
    <row r="19" spans="2:18" ht="36" customHeight="1">
      <c r="B19" s="299"/>
      <c r="C19" s="273"/>
      <c r="D19" s="273"/>
      <c r="E19" s="297"/>
      <c r="F19" s="163">
        <f>F17</f>
        <v>311.52999999999997</v>
      </c>
      <c r="G19" s="163">
        <f t="shared" ref="G19:N19" si="9">G17</f>
        <v>307.49</v>
      </c>
      <c r="H19" s="163">
        <f t="shared" si="9"/>
        <v>16.22</v>
      </c>
      <c r="I19" s="163">
        <f t="shared" si="9"/>
        <v>16.22</v>
      </c>
      <c r="J19" s="164">
        <f t="shared" si="9"/>
        <v>0</v>
      </c>
      <c r="K19" s="163">
        <f t="shared" si="9"/>
        <v>0</v>
      </c>
      <c r="L19" s="163">
        <f t="shared" si="9"/>
        <v>0</v>
      </c>
      <c r="M19" s="163">
        <f t="shared" si="9"/>
        <v>119.37</v>
      </c>
      <c r="N19" s="163">
        <f t="shared" si="9"/>
        <v>119.37</v>
      </c>
      <c r="O19" s="164">
        <f>O17</f>
        <v>0</v>
      </c>
      <c r="P19" s="164">
        <f>P17</f>
        <v>0</v>
      </c>
      <c r="Q19" s="10"/>
      <c r="R19" s="10"/>
    </row>
    <row r="20" spans="2:18" ht="36" customHeight="1">
      <c r="B20" s="274" t="s">
        <v>503</v>
      </c>
      <c r="C20" s="274" t="s">
        <v>501</v>
      </c>
      <c r="D20" s="273" t="s">
        <v>344</v>
      </c>
      <c r="E20" s="291">
        <v>67.88</v>
      </c>
      <c r="F20" s="154">
        <v>17.8</v>
      </c>
      <c r="G20" s="155">
        <v>67.88</v>
      </c>
      <c r="H20" s="155">
        <v>57.54</v>
      </c>
      <c r="I20" s="155">
        <v>57.54</v>
      </c>
      <c r="J20" s="155">
        <v>0</v>
      </c>
      <c r="K20" s="155">
        <v>0</v>
      </c>
      <c r="L20" s="155">
        <v>0</v>
      </c>
      <c r="M20" s="155">
        <f>N20+P20+O20</f>
        <v>10.34</v>
      </c>
      <c r="N20" s="155">
        <v>0</v>
      </c>
      <c r="O20" s="155">
        <v>0</v>
      </c>
      <c r="P20" s="155">
        <v>10.34</v>
      </c>
      <c r="Q20" s="10"/>
      <c r="R20" s="10"/>
    </row>
    <row r="21" spans="2:18" ht="36" customHeight="1">
      <c r="B21" s="274"/>
      <c r="C21" s="274"/>
      <c r="D21" s="273"/>
      <c r="E21" s="292"/>
      <c r="F21" s="164" t="s">
        <v>282</v>
      </c>
      <c r="G21" s="157" t="s">
        <v>175</v>
      </c>
      <c r="H21" s="157" t="s">
        <v>175</v>
      </c>
      <c r="I21" s="157" t="s">
        <v>175</v>
      </c>
      <c r="J21" s="157" t="s">
        <v>175</v>
      </c>
      <c r="K21" s="157" t="s">
        <v>175</v>
      </c>
      <c r="L21" s="157" t="s">
        <v>175</v>
      </c>
      <c r="M21" s="157" t="s">
        <v>175</v>
      </c>
      <c r="N21" s="157" t="s">
        <v>175</v>
      </c>
      <c r="O21" s="157" t="s">
        <v>175</v>
      </c>
      <c r="P21" s="157" t="s">
        <v>175</v>
      </c>
      <c r="Q21" s="10"/>
      <c r="R21" s="10"/>
    </row>
    <row r="22" spans="2:18" ht="36" customHeight="1">
      <c r="B22" s="274"/>
      <c r="C22" s="274"/>
      <c r="D22" s="273" t="s">
        <v>345</v>
      </c>
      <c r="E22" s="291">
        <v>35.76</v>
      </c>
      <c r="F22" s="165">
        <v>48.44</v>
      </c>
      <c r="G22" s="155">
        <v>35.71</v>
      </c>
      <c r="H22" s="155">
        <v>35.71</v>
      </c>
      <c r="I22" s="155">
        <v>5.88</v>
      </c>
      <c r="J22" s="155">
        <v>29.83</v>
      </c>
      <c r="K22" s="155">
        <v>0</v>
      </c>
      <c r="L22" s="155">
        <v>0</v>
      </c>
      <c r="M22" s="155">
        <f>N22+P22+O22</f>
        <v>0</v>
      </c>
      <c r="N22" s="155">
        <v>0</v>
      </c>
      <c r="O22" s="155">
        <v>0</v>
      </c>
      <c r="P22" s="155">
        <v>0</v>
      </c>
      <c r="Q22" s="10"/>
      <c r="R22" s="10"/>
    </row>
    <row r="23" spans="2:18" ht="36" customHeight="1">
      <c r="B23" s="274"/>
      <c r="C23" s="274"/>
      <c r="D23" s="273"/>
      <c r="E23" s="293"/>
      <c r="F23" s="164" t="s">
        <v>175</v>
      </c>
      <c r="G23" s="157" t="s">
        <v>175</v>
      </c>
      <c r="H23" s="157" t="s">
        <v>175</v>
      </c>
      <c r="I23" s="157" t="s">
        <v>175</v>
      </c>
      <c r="J23" s="157" t="s">
        <v>175</v>
      </c>
      <c r="K23" s="157" t="s">
        <v>175</v>
      </c>
      <c r="L23" s="157" t="s">
        <v>175</v>
      </c>
      <c r="M23" s="157" t="s">
        <v>175</v>
      </c>
      <c r="N23" s="157" t="s">
        <v>175</v>
      </c>
      <c r="O23" s="157" t="s">
        <v>175</v>
      </c>
      <c r="P23" s="157" t="s">
        <v>175</v>
      </c>
      <c r="Q23" s="10"/>
      <c r="R23" s="10"/>
    </row>
    <row r="24" spans="2:18" ht="36" customHeight="1">
      <c r="B24" s="274"/>
      <c r="C24" s="274"/>
      <c r="D24" s="273" t="s">
        <v>346</v>
      </c>
      <c r="E24" s="291">
        <v>9.3000000000000007</v>
      </c>
      <c r="F24" s="166">
        <v>24.14</v>
      </c>
      <c r="G24" s="155">
        <v>13.86</v>
      </c>
      <c r="H24" s="155">
        <v>0</v>
      </c>
      <c r="I24" s="155">
        <v>0</v>
      </c>
      <c r="J24" s="155">
        <v>0</v>
      </c>
      <c r="K24" s="155">
        <v>0</v>
      </c>
      <c r="L24" s="155">
        <v>0</v>
      </c>
      <c r="M24" s="155">
        <f>N24+P24+O24</f>
        <v>13.86</v>
      </c>
      <c r="N24" s="155">
        <v>6.28</v>
      </c>
      <c r="O24" s="155">
        <v>6.72</v>
      </c>
      <c r="P24" s="155">
        <v>0.86</v>
      </c>
      <c r="Q24" s="10"/>
      <c r="R24" s="10"/>
    </row>
    <row r="25" spans="2:18" ht="36" customHeight="1">
      <c r="B25" s="274"/>
      <c r="C25" s="274"/>
      <c r="D25" s="273"/>
      <c r="E25" s="292"/>
      <c r="F25" s="164" t="s">
        <v>175</v>
      </c>
      <c r="G25" s="157" t="s">
        <v>175</v>
      </c>
      <c r="H25" s="157" t="s">
        <v>175</v>
      </c>
      <c r="I25" s="157" t="s">
        <v>175</v>
      </c>
      <c r="J25" s="157" t="s">
        <v>175</v>
      </c>
      <c r="K25" s="157" t="s">
        <v>175</v>
      </c>
      <c r="L25" s="157" t="s">
        <v>175</v>
      </c>
      <c r="M25" s="157" t="s">
        <v>175</v>
      </c>
      <c r="N25" s="157" t="s">
        <v>175</v>
      </c>
      <c r="O25" s="157" t="s">
        <v>175</v>
      </c>
      <c r="P25" s="157" t="s">
        <v>175</v>
      </c>
      <c r="Q25" s="10"/>
      <c r="R25" s="10"/>
    </row>
    <row r="26" spans="2:18" ht="36" customHeight="1">
      <c r="B26" s="274"/>
      <c r="C26" s="274"/>
      <c r="D26" s="273" t="s">
        <v>352</v>
      </c>
      <c r="E26" s="291">
        <v>26.48</v>
      </c>
      <c r="F26" s="154">
        <v>47.05</v>
      </c>
      <c r="G26" s="155">
        <v>26.59</v>
      </c>
      <c r="H26" s="155">
        <f>I26+J26</f>
        <v>12.44</v>
      </c>
      <c r="I26" s="155">
        <v>9.4600000000000009</v>
      </c>
      <c r="J26" s="155">
        <v>2.98</v>
      </c>
      <c r="K26" s="155">
        <v>0</v>
      </c>
      <c r="L26" s="155">
        <v>0</v>
      </c>
      <c r="M26" s="155">
        <v>14.15</v>
      </c>
      <c r="N26" s="155">
        <v>9.59</v>
      </c>
      <c r="O26" s="155">
        <v>4.57</v>
      </c>
      <c r="P26" s="155">
        <v>0</v>
      </c>
      <c r="Q26" s="76"/>
      <c r="R26" s="10"/>
    </row>
    <row r="27" spans="2:18" ht="36" customHeight="1">
      <c r="B27" s="274"/>
      <c r="C27" s="274"/>
      <c r="D27" s="273"/>
      <c r="E27" s="292"/>
      <c r="F27" s="164" t="s">
        <v>175</v>
      </c>
      <c r="G27" s="157" t="s">
        <v>175</v>
      </c>
      <c r="H27" s="157" t="s">
        <v>175</v>
      </c>
      <c r="I27" s="157" t="s">
        <v>175</v>
      </c>
      <c r="J27" s="157" t="s">
        <v>175</v>
      </c>
      <c r="K27" s="157" t="s">
        <v>175</v>
      </c>
      <c r="L27" s="157" t="s">
        <v>175</v>
      </c>
      <c r="M27" s="157" t="s">
        <v>175</v>
      </c>
      <c r="N27" s="157" t="s">
        <v>175</v>
      </c>
      <c r="O27" s="157" t="s">
        <v>175</v>
      </c>
      <c r="P27" s="157" t="s">
        <v>175</v>
      </c>
      <c r="Q27" s="10"/>
      <c r="R27" s="10"/>
    </row>
    <row r="28" spans="2:18" ht="36" customHeight="1">
      <c r="B28" s="274"/>
      <c r="C28" s="274"/>
      <c r="D28" s="273" t="s">
        <v>347</v>
      </c>
      <c r="E28" s="291">
        <v>13.42</v>
      </c>
      <c r="F28" s="166">
        <v>21.6</v>
      </c>
      <c r="G28" s="155">
        <v>13.3</v>
      </c>
      <c r="H28" s="155">
        <v>13.3</v>
      </c>
      <c r="I28" s="155">
        <v>0.01</v>
      </c>
      <c r="J28" s="155">
        <v>13.3</v>
      </c>
      <c r="K28" s="155">
        <v>0</v>
      </c>
      <c r="L28" s="155">
        <v>0</v>
      </c>
      <c r="M28" s="155">
        <v>0</v>
      </c>
      <c r="N28" s="155">
        <v>0</v>
      </c>
      <c r="O28" s="155">
        <v>0</v>
      </c>
      <c r="P28" s="155">
        <v>0</v>
      </c>
      <c r="Q28" s="10"/>
      <c r="R28" s="10"/>
    </row>
    <row r="29" spans="2:18" ht="36" customHeight="1">
      <c r="B29" s="274"/>
      <c r="C29" s="274"/>
      <c r="D29" s="273"/>
      <c r="E29" s="294"/>
      <c r="F29" s="164" t="s">
        <v>175</v>
      </c>
      <c r="G29" s="157" t="s">
        <v>175</v>
      </c>
      <c r="H29" s="157" t="s">
        <v>175</v>
      </c>
      <c r="I29" s="157" t="s">
        <v>175</v>
      </c>
      <c r="J29" s="157" t="s">
        <v>175</v>
      </c>
      <c r="K29" s="157" t="s">
        <v>175</v>
      </c>
      <c r="L29" s="157" t="s">
        <v>175</v>
      </c>
      <c r="M29" s="157" t="s">
        <v>175</v>
      </c>
      <c r="N29" s="157" t="s">
        <v>175</v>
      </c>
      <c r="O29" s="157" t="s">
        <v>175</v>
      </c>
      <c r="P29" s="157" t="s">
        <v>175</v>
      </c>
      <c r="Q29" s="10"/>
      <c r="R29" s="10"/>
    </row>
    <row r="30" spans="2:18" ht="36" customHeight="1">
      <c r="B30" s="274"/>
      <c r="C30" s="274"/>
      <c r="D30" s="273" t="s">
        <v>351</v>
      </c>
      <c r="E30" s="291">
        <v>152.84</v>
      </c>
      <c r="F30" s="166">
        <f t="shared" ref="F30:P30" si="10">F20+F22+F24+F26+F28</f>
        <v>159.03</v>
      </c>
      <c r="G30" s="155">
        <f t="shared" si="10"/>
        <v>157.34</v>
      </c>
      <c r="H30" s="155">
        <f t="shared" si="10"/>
        <v>118.99</v>
      </c>
      <c r="I30" s="155">
        <f t="shared" si="10"/>
        <v>72.89</v>
      </c>
      <c r="J30" s="155">
        <f t="shared" si="10"/>
        <v>46.11</v>
      </c>
      <c r="K30" s="155">
        <f t="shared" si="10"/>
        <v>0</v>
      </c>
      <c r="L30" s="155">
        <f t="shared" si="10"/>
        <v>0</v>
      </c>
      <c r="M30" s="155">
        <f t="shared" si="10"/>
        <v>38.35</v>
      </c>
      <c r="N30" s="155">
        <f t="shared" si="10"/>
        <v>15.87</v>
      </c>
      <c r="O30" s="155">
        <f t="shared" ref="O30" si="11">O20+O22+O24+O26+O28</f>
        <v>11.29</v>
      </c>
      <c r="P30" s="155">
        <f t="shared" si="10"/>
        <v>11.2</v>
      </c>
      <c r="Q30" s="10"/>
      <c r="R30" s="10"/>
    </row>
    <row r="31" spans="2:18" ht="36" customHeight="1">
      <c r="B31" s="274"/>
      <c r="C31" s="274"/>
      <c r="D31" s="273"/>
      <c r="E31" s="292"/>
      <c r="F31" s="164" t="s">
        <v>175</v>
      </c>
      <c r="G31" s="157" t="s">
        <v>175</v>
      </c>
      <c r="H31" s="157" t="s">
        <v>175</v>
      </c>
      <c r="I31" s="157" t="s">
        <v>175</v>
      </c>
      <c r="J31" s="157" t="s">
        <v>175</v>
      </c>
      <c r="K31" s="157" t="s">
        <v>175</v>
      </c>
      <c r="L31" s="157" t="s">
        <v>175</v>
      </c>
      <c r="M31" s="157" t="s">
        <v>175</v>
      </c>
      <c r="N31" s="157" t="s">
        <v>175</v>
      </c>
      <c r="O31" s="157" t="s">
        <v>175</v>
      </c>
      <c r="P31" s="157" t="s">
        <v>175</v>
      </c>
      <c r="Q31" s="10"/>
      <c r="R31" s="10"/>
    </row>
    <row r="32" spans="2:18" ht="36" customHeight="1">
      <c r="B32" s="274"/>
      <c r="C32" s="301" t="s">
        <v>502</v>
      </c>
      <c r="D32" s="273" t="s">
        <v>348</v>
      </c>
      <c r="E32" s="295" t="s">
        <v>282</v>
      </c>
      <c r="F32" s="154">
        <v>10.07</v>
      </c>
      <c r="G32" s="155">
        <v>3.59</v>
      </c>
      <c r="H32" s="155">
        <v>0</v>
      </c>
      <c r="I32" s="155">
        <v>0</v>
      </c>
      <c r="J32" s="155">
        <v>0</v>
      </c>
      <c r="K32" s="155">
        <v>0</v>
      </c>
      <c r="L32" s="155">
        <v>0</v>
      </c>
      <c r="M32" s="155">
        <v>3.59</v>
      </c>
      <c r="N32" s="155">
        <v>2.4</v>
      </c>
      <c r="O32" s="155">
        <v>1.19</v>
      </c>
      <c r="P32" s="155">
        <v>0</v>
      </c>
      <c r="Q32" s="10"/>
      <c r="R32" s="10"/>
    </row>
    <row r="33" spans="2:18" ht="36" customHeight="1">
      <c r="B33" s="274"/>
      <c r="C33" s="301"/>
      <c r="D33" s="273"/>
      <c r="E33" s="279"/>
      <c r="F33" s="167" t="s">
        <v>175</v>
      </c>
      <c r="G33" s="157" t="s">
        <v>175</v>
      </c>
      <c r="H33" s="157" t="s">
        <v>175</v>
      </c>
      <c r="I33" s="157" t="s">
        <v>175</v>
      </c>
      <c r="J33" s="157" t="s">
        <v>175</v>
      </c>
      <c r="K33" s="157" t="s">
        <v>175</v>
      </c>
      <c r="L33" s="157" t="s">
        <v>175</v>
      </c>
      <c r="M33" s="157" t="s">
        <v>175</v>
      </c>
      <c r="N33" s="157" t="s">
        <v>175</v>
      </c>
      <c r="O33" s="157" t="s">
        <v>175</v>
      </c>
      <c r="P33" s="157" t="s">
        <v>175</v>
      </c>
      <c r="Q33" s="10"/>
      <c r="R33" s="10"/>
    </row>
    <row r="34" spans="2:18" ht="36" customHeight="1">
      <c r="B34" s="274"/>
      <c r="C34" s="301"/>
      <c r="D34" s="273" t="s">
        <v>349</v>
      </c>
      <c r="E34" s="295" t="s">
        <v>282</v>
      </c>
      <c r="F34" s="154">
        <v>63</v>
      </c>
      <c r="G34" s="155">
        <v>69.56</v>
      </c>
      <c r="H34" s="155">
        <v>69.56</v>
      </c>
      <c r="I34" s="155">
        <v>10.96</v>
      </c>
      <c r="J34" s="155">
        <v>58.6</v>
      </c>
      <c r="K34" s="155">
        <v>0</v>
      </c>
      <c r="L34" s="155">
        <v>0</v>
      </c>
      <c r="M34" s="155">
        <v>0</v>
      </c>
      <c r="N34" s="155">
        <v>0</v>
      </c>
      <c r="O34" s="155">
        <v>0</v>
      </c>
      <c r="P34" s="155">
        <v>0</v>
      </c>
      <c r="Q34" s="10"/>
      <c r="R34" s="76"/>
    </row>
    <row r="35" spans="2:18" ht="36" customHeight="1">
      <c r="B35" s="274"/>
      <c r="C35" s="301"/>
      <c r="D35" s="273"/>
      <c r="E35" s="279"/>
      <c r="F35" s="164" t="s">
        <v>175</v>
      </c>
      <c r="G35" s="157" t="s">
        <v>175</v>
      </c>
      <c r="H35" s="157" t="s">
        <v>175</v>
      </c>
      <c r="I35" s="157" t="s">
        <v>175</v>
      </c>
      <c r="J35" s="157" t="s">
        <v>175</v>
      </c>
      <c r="K35" s="157" t="s">
        <v>175</v>
      </c>
      <c r="L35" s="157" t="s">
        <v>175</v>
      </c>
      <c r="M35" s="157" t="s">
        <v>175</v>
      </c>
      <c r="N35" s="157" t="s">
        <v>175</v>
      </c>
      <c r="O35" s="157" t="s">
        <v>175</v>
      </c>
      <c r="P35" s="157" t="s">
        <v>175</v>
      </c>
      <c r="Q35" s="10"/>
      <c r="R35" s="10"/>
    </row>
    <row r="36" spans="2:18" ht="36" customHeight="1">
      <c r="B36" s="274"/>
      <c r="C36" s="301"/>
      <c r="D36" s="273" t="s">
        <v>351</v>
      </c>
      <c r="E36" s="295" t="s">
        <v>282</v>
      </c>
      <c r="F36" s="154">
        <f>F34+F32</f>
        <v>73.069999999999993</v>
      </c>
      <c r="G36" s="154">
        <f t="shared" ref="G36:P36" si="12">G34+G32</f>
        <v>73.150000000000006</v>
      </c>
      <c r="H36" s="154">
        <f t="shared" si="12"/>
        <v>69.56</v>
      </c>
      <c r="I36" s="154">
        <f t="shared" si="12"/>
        <v>10.96</v>
      </c>
      <c r="J36" s="154">
        <f t="shared" si="12"/>
        <v>58.6</v>
      </c>
      <c r="K36" s="154">
        <f t="shared" si="12"/>
        <v>0</v>
      </c>
      <c r="L36" s="154">
        <f t="shared" si="12"/>
        <v>0</v>
      </c>
      <c r="M36" s="154">
        <f t="shared" si="12"/>
        <v>3.59</v>
      </c>
      <c r="N36" s="154">
        <f t="shared" si="12"/>
        <v>2.4</v>
      </c>
      <c r="O36" s="154">
        <f t="shared" ref="O36" si="13">O34+O32</f>
        <v>1.19</v>
      </c>
      <c r="P36" s="154">
        <f t="shared" si="12"/>
        <v>0</v>
      </c>
      <c r="Q36" s="10"/>
      <c r="R36" s="10"/>
    </row>
    <row r="37" spans="2:18" ht="36" customHeight="1">
      <c r="B37" s="274"/>
      <c r="C37" s="301"/>
      <c r="D37" s="273"/>
      <c r="E37" s="279"/>
      <c r="F37" s="157" t="s">
        <v>175</v>
      </c>
      <c r="G37" s="157" t="s">
        <v>175</v>
      </c>
      <c r="H37" s="157" t="s">
        <v>175</v>
      </c>
      <c r="I37" s="157" t="s">
        <v>175</v>
      </c>
      <c r="J37" s="157" t="s">
        <v>175</v>
      </c>
      <c r="K37" s="157" t="s">
        <v>175</v>
      </c>
      <c r="L37" s="157" t="s">
        <v>175</v>
      </c>
      <c r="M37" s="157" t="s">
        <v>175</v>
      </c>
      <c r="N37" s="157" t="s">
        <v>175</v>
      </c>
      <c r="O37" s="157" t="s">
        <v>175</v>
      </c>
      <c r="P37" s="157" t="s">
        <v>175</v>
      </c>
      <c r="Q37" s="10"/>
      <c r="R37" s="10"/>
    </row>
    <row r="38" spans="2:18" ht="36" customHeight="1">
      <c r="B38" s="274"/>
      <c r="C38" s="273" t="s">
        <v>23</v>
      </c>
      <c r="D38" s="273"/>
      <c r="E38" s="296">
        <v>152.84</v>
      </c>
      <c r="F38" s="154">
        <f>F36+F30</f>
        <v>232.1</v>
      </c>
      <c r="G38" s="154">
        <f t="shared" ref="G38:P38" si="14">G36+G30</f>
        <v>230.49</v>
      </c>
      <c r="H38" s="154">
        <f t="shared" si="14"/>
        <v>188.55</v>
      </c>
      <c r="I38" s="154">
        <f t="shared" si="14"/>
        <v>83.85</v>
      </c>
      <c r="J38" s="154">
        <f t="shared" si="14"/>
        <v>104.71</v>
      </c>
      <c r="K38" s="154">
        <f t="shared" si="14"/>
        <v>0</v>
      </c>
      <c r="L38" s="154">
        <f t="shared" si="14"/>
        <v>0</v>
      </c>
      <c r="M38" s="154">
        <f t="shared" si="14"/>
        <v>41.94</v>
      </c>
      <c r="N38" s="154">
        <f t="shared" si="14"/>
        <v>18.27</v>
      </c>
      <c r="O38" s="154">
        <f t="shared" ref="O38" si="15">O36+O30</f>
        <v>12.48</v>
      </c>
      <c r="P38" s="154">
        <f t="shared" si="14"/>
        <v>11.2</v>
      </c>
      <c r="Q38" s="10"/>
      <c r="R38" s="10"/>
    </row>
    <row r="39" spans="2:18" ht="36" customHeight="1">
      <c r="B39" s="274"/>
      <c r="C39" s="273"/>
      <c r="D39" s="273"/>
      <c r="E39" s="297"/>
      <c r="F39" s="157" t="s">
        <v>175</v>
      </c>
      <c r="G39" s="157" t="s">
        <v>175</v>
      </c>
      <c r="H39" s="157" t="s">
        <v>175</v>
      </c>
      <c r="I39" s="157" t="s">
        <v>175</v>
      </c>
      <c r="J39" s="157" t="s">
        <v>175</v>
      </c>
      <c r="K39" s="157" t="s">
        <v>175</v>
      </c>
      <c r="L39" s="157" t="s">
        <v>175</v>
      </c>
      <c r="M39" s="157" t="s">
        <v>175</v>
      </c>
      <c r="N39" s="157" t="s">
        <v>175</v>
      </c>
      <c r="O39" s="157" t="s">
        <v>175</v>
      </c>
      <c r="P39" s="157" t="s">
        <v>175</v>
      </c>
      <c r="Q39" s="10"/>
      <c r="R39" s="10"/>
    </row>
    <row r="40" spans="2:18" ht="36" customHeight="1">
      <c r="B40" s="273" t="s">
        <v>102</v>
      </c>
      <c r="C40" s="273"/>
      <c r="D40" s="273"/>
      <c r="E40" s="296">
        <f>E18+E38</f>
        <v>805.47</v>
      </c>
      <c r="F40" s="154">
        <f>F18+F38</f>
        <v>550.84</v>
      </c>
      <c r="G40" s="154">
        <f t="shared" ref="G40:P40" si="16">G18+G38</f>
        <v>537.98</v>
      </c>
      <c r="H40" s="154">
        <f t="shared" si="16"/>
        <v>315.83999999999997</v>
      </c>
      <c r="I40" s="154">
        <f t="shared" si="16"/>
        <v>211.14</v>
      </c>
      <c r="J40" s="154">
        <f t="shared" si="16"/>
        <v>104.71</v>
      </c>
      <c r="K40" s="154">
        <f t="shared" si="16"/>
        <v>0</v>
      </c>
      <c r="L40" s="154">
        <f t="shared" si="16"/>
        <v>0</v>
      </c>
      <c r="M40" s="154">
        <f>M18+M38</f>
        <v>50.24</v>
      </c>
      <c r="N40" s="168">
        <f t="shared" si="16"/>
        <v>26.57</v>
      </c>
      <c r="O40" s="154">
        <f t="shared" ref="O40" si="17">O18+O38</f>
        <v>12.48</v>
      </c>
      <c r="P40" s="154">
        <f t="shared" si="16"/>
        <v>11.2</v>
      </c>
      <c r="Q40" s="77"/>
      <c r="R40" s="10"/>
    </row>
    <row r="41" spans="2:18" ht="36" customHeight="1">
      <c r="B41" s="273"/>
      <c r="C41" s="273"/>
      <c r="D41" s="273"/>
      <c r="E41" s="297"/>
      <c r="F41" s="167">
        <f>F19</f>
        <v>311.52999999999997</v>
      </c>
      <c r="G41" s="167">
        <f t="shared" ref="G41:P41" si="18">G19</f>
        <v>307.49</v>
      </c>
      <c r="H41" s="167">
        <f t="shared" si="18"/>
        <v>16.22</v>
      </c>
      <c r="I41" s="167">
        <f t="shared" si="18"/>
        <v>16.22</v>
      </c>
      <c r="J41" s="167">
        <f t="shared" si="18"/>
        <v>0</v>
      </c>
      <c r="K41" s="167">
        <f t="shared" si="18"/>
        <v>0</v>
      </c>
      <c r="L41" s="167">
        <f t="shared" si="18"/>
        <v>0</v>
      </c>
      <c r="M41" s="167">
        <f t="shared" si="18"/>
        <v>119.37</v>
      </c>
      <c r="N41" s="167">
        <f t="shared" si="18"/>
        <v>119.37</v>
      </c>
      <c r="O41" s="167">
        <f t="shared" ref="O41" si="19">O19</f>
        <v>0</v>
      </c>
      <c r="P41" s="167">
        <f t="shared" si="18"/>
        <v>0</v>
      </c>
      <c r="Q41" s="10"/>
      <c r="R41" s="10"/>
    </row>
    <row r="42" spans="2:18" ht="25.95" customHeight="1">
      <c r="B42" s="127" t="s">
        <v>552</v>
      </c>
      <c r="C42" s="127"/>
      <c r="D42" s="127"/>
      <c r="E42" s="127"/>
      <c r="F42" s="127"/>
      <c r="G42" s="127"/>
      <c r="H42" s="127"/>
      <c r="I42" s="127"/>
      <c r="J42" s="127"/>
      <c r="K42" s="127"/>
      <c r="L42" s="127"/>
      <c r="M42" s="127"/>
      <c r="N42" s="127"/>
      <c r="O42" s="127"/>
      <c r="P42" s="127"/>
    </row>
    <row r="43" spans="2:18" ht="25.95" customHeight="1">
      <c r="B43" s="127" t="s">
        <v>551</v>
      </c>
      <c r="C43" s="127"/>
      <c r="D43" s="127"/>
      <c r="E43" s="127"/>
      <c r="F43" s="127"/>
      <c r="G43" s="127"/>
      <c r="H43" s="127"/>
      <c r="I43" s="127"/>
      <c r="J43" s="127"/>
      <c r="K43" s="127"/>
      <c r="L43" s="127"/>
      <c r="M43" s="127"/>
      <c r="N43" s="127"/>
      <c r="O43" s="127"/>
      <c r="P43" s="127"/>
    </row>
    <row r="44" spans="2:18" ht="25.95" customHeight="1">
      <c r="B44" s="290" t="s">
        <v>614</v>
      </c>
      <c r="C44" s="290"/>
      <c r="D44" s="290"/>
      <c r="E44" s="290"/>
      <c r="F44" s="290"/>
      <c r="G44" s="290"/>
      <c r="H44" s="290"/>
      <c r="I44" s="290"/>
      <c r="J44" s="290"/>
      <c r="K44" s="290"/>
      <c r="L44" s="290"/>
      <c r="M44" s="290"/>
      <c r="N44" s="290"/>
      <c r="O44" s="290"/>
      <c r="P44" s="290"/>
    </row>
    <row r="45" spans="2:18" ht="28.05" customHeight="1">
      <c r="B45" s="127" t="s">
        <v>616</v>
      </c>
      <c r="C45" s="127"/>
      <c r="D45" s="127"/>
      <c r="E45" s="127"/>
      <c r="F45" s="127"/>
      <c r="G45" s="127"/>
      <c r="H45" s="127"/>
      <c r="I45" s="127"/>
      <c r="J45" s="127"/>
      <c r="K45" s="127"/>
      <c r="L45" s="127"/>
      <c r="M45" s="127"/>
      <c r="N45" s="127"/>
      <c r="O45" s="127"/>
      <c r="P45" s="127"/>
    </row>
    <row r="46" spans="2:18" ht="28.05" customHeight="1">
      <c r="B46" s="127" t="s">
        <v>617</v>
      </c>
      <c r="C46" s="127"/>
      <c r="D46" s="127"/>
      <c r="E46" s="127"/>
      <c r="F46" s="127"/>
      <c r="G46" s="127"/>
      <c r="H46" s="127"/>
      <c r="I46" s="127"/>
      <c r="J46" s="127"/>
      <c r="K46" s="127"/>
      <c r="L46" s="127"/>
      <c r="M46" s="127"/>
      <c r="N46" s="127"/>
      <c r="O46" s="127"/>
      <c r="P46" s="127"/>
    </row>
    <row r="47" spans="2:18" ht="25.95" customHeight="1">
      <c r="B47" s="127" t="s">
        <v>529</v>
      </c>
      <c r="C47" s="127"/>
      <c r="D47" s="127"/>
      <c r="E47" s="127"/>
      <c r="F47" s="127"/>
      <c r="G47" s="127"/>
      <c r="H47" s="127"/>
      <c r="I47" s="127"/>
      <c r="J47" s="127"/>
      <c r="K47" s="127"/>
      <c r="L47" s="127"/>
      <c r="M47" s="127"/>
      <c r="N47" s="127"/>
      <c r="O47" s="127"/>
      <c r="P47" s="127"/>
    </row>
    <row r="48" spans="2:18" ht="25.95" customHeight="1">
      <c r="B48" s="127" t="s">
        <v>623</v>
      </c>
      <c r="C48" s="127"/>
      <c r="D48" s="127"/>
      <c r="E48" s="127"/>
      <c r="F48" s="127"/>
      <c r="G48" s="127"/>
      <c r="H48" s="127"/>
      <c r="I48" s="127"/>
      <c r="J48" s="127"/>
      <c r="K48" s="127"/>
      <c r="L48" s="127"/>
      <c r="M48" s="127"/>
      <c r="N48" s="127"/>
      <c r="O48" s="127"/>
      <c r="P48" s="127"/>
    </row>
    <row r="49" spans="2:16" ht="25.95" customHeight="1">
      <c r="B49" s="127" t="s">
        <v>615</v>
      </c>
      <c r="C49" s="127"/>
      <c r="D49" s="127"/>
      <c r="E49" s="127"/>
      <c r="F49" s="127"/>
      <c r="G49" s="127"/>
      <c r="H49" s="127"/>
      <c r="I49" s="127"/>
      <c r="J49" s="127"/>
      <c r="K49" s="127"/>
      <c r="L49" s="127"/>
      <c r="M49" s="127"/>
      <c r="N49" s="127"/>
      <c r="O49" s="127"/>
      <c r="P49" s="127"/>
    </row>
    <row r="50" spans="2:16" ht="25.8" customHeight="1">
      <c r="B50" s="44"/>
      <c r="C50" s="44"/>
      <c r="D50" s="44"/>
      <c r="E50" s="44"/>
      <c r="F50" s="44"/>
      <c r="G50" s="44"/>
      <c r="H50" s="44"/>
      <c r="I50" s="44"/>
      <c r="J50" s="44"/>
      <c r="K50" s="44"/>
      <c r="L50" s="44"/>
      <c r="M50" s="44"/>
    </row>
  </sheetData>
  <mergeCells count="58">
    <mergeCell ref="E10:E11"/>
    <mergeCell ref="D26:D27"/>
    <mergeCell ref="D28:D29"/>
    <mergeCell ref="B20:B39"/>
    <mergeCell ref="C20:C31"/>
    <mergeCell ref="D20:D21"/>
    <mergeCell ref="D22:D23"/>
    <mergeCell ref="D24:D25"/>
    <mergeCell ref="D30:D31"/>
    <mergeCell ref="C32:C37"/>
    <mergeCell ref="D32:D33"/>
    <mergeCell ref="D36:D37"/>
    <mergeCell ref="C38:D39"/>
    <mergeCell ref="M4:M5"/>
    <mergeCell ref="K4:K5"/>
    <mergeCell ref="E3:E4"/>
    <mergeCell ref="F3:F4"/>
    <mergeCell ref="G3:G4"/>
    <mergeCell ref="H3:L3"/>
    <mergeCell ref="M3:P3"/>
    <mergeCell ref="P4:P5"/>
    <mergeCell ref="I4:I5"/>
    <mergeCell ref="J4:J5"/>
    <mergeCell ref="N4:N5"/>
    <mergeCell ref="L4:L5"/>
    <mergeCell ref="O4:O5"/>
    <mergeCell ref="B40:D41"/>
    <mergeCell ref="B3:D5"/>
    <mergeCell ref="H4:H5"/>
    <mergeCell ref="B6:B19"/>
    <mergeCell ref="C18:D19"/>
    <mergeCell ref="E18:E19"/>
    <mergeCell ref="C6:C11"/>
    <mergeCell ref="E6:E7"/>
    <mergeCell ref="C12:C17"/>
    <mergeCell ref="D12:D13"/>
    <mergeCell ref="D14:D15"/>
    <mergeCell ref="D16:D17"/>
    <mergeCell ref="D6:D7"/>
    <mergeCell ref="D8:D9"/>
    <mergeCell ref="E8:E9"/>
    <mergeCell ref="D10:D11"/>
    <mergeCell ref="B44:P44"/>
    <mergeCell ref="E12:E13"/>
    <mergeCell ref="E14:E15"/>
    <mergeCell ref="E16:E17"/>
    <mergeCell ref="E20:E21"/>
    <mergeCell ref="E22:E23"/>
    <mergeCell ref="E24:E25"/>
    <mergeCell ref="E26:E27"/>
    <mergeCell ref="E28:E29"/>
    <mergeCell ref="E30:E31"/>
    <mergeCell ref="E32:E33"/>
    <mergeCell ref="E34:E35"/>
    <mergeCell ref="E36:E37"/>
    <mergeCell ref="E38:E39"/>
    <mergeCell ref="E40:E41"/>
    <mergeCell ref="D34:D35"/>
  </mergeCells>
  <phoneticPr fontId="1"/>
  <printOptions horizontalCentered="1"/>
  <pageMargins left="1.1023622047244095" right="0.70866141732283472" top="0.61" bottom="0.44" header="0.31496062992125984" footer="0.31496062992125984"/>
  <pageSetup paperSize="9" scale="3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pageSetUpPr fitToPage="1"/>
  </sheetPr>
  <dimension ref="B2:P23"/>
  <sheetViews>
    <sheetView showGridLines="0" zoomScale="70" zoomScaleNormal="70" workbookViewId="0">
      <selection activeCell="F14" sqref="F14:F17"/>
    </sheetView>
  </sheetViews>
  <sheetFormatPr defaultColWidth="9" defaultRowHeight="14.4"/>
  <cols>
    <col min="1" max="1" width="2" style="10" customWidth="1"/>
    <col min="2" max="2" width="12.59765625" style="13" customWidth="1"/>
    <col min="3" max="13" width="16.69921875" style="23" customWidth="1"/>
    <col min="14" max="14" width="1.69921875" style="10" customWidth="1"/>
    <col min="15" max="16384" width="9" style="10"/>
  </cols>
  <sheetData>
    <row r="2" spans="2:16" ht="52.2" customHeight="1">
      <c r="B2" s="119" t="s">
        <v>574</v>
      </c>
      <c r="C2" s="120"/>
      <c r="D2" s="120"/>
      <c r="E2" s="120"/>
      <c r="F2" s="120"/>
      <c r="G2" s="120"/>
      <c r="H2" s="120"/>
      <c r="I2" s="120"/>
      <c r="J2" s="120"/>
      <c r="K2" s="120"/>
      <c r="L2" s="320" t="s">
        <v>538</v>
      </c>
      <c r="M2" s="320"/>
    </row>
    <row r="3" spans="2:16" ht="30" customHeight="1">
      <c r="B3" s="499" t="s">
        <v>59</v>
      </c>
      <c r="C3" s="110" t="s">
        <v>139</v>
      </c>
      <c r="D3" s="110" t="s">
        <v>80</v>
      </c>
      <c r="E3" s="110" t="s">
        <v>240</v>
      </c>
      <c r="F3" s="110" t="s">
        <v>239</v>
      </c>
      <c r="G3" s="110" t="s">
        <v>76</v>
      </c>
      <c r="H3" s="110" t="s">
        <v>71</v>
      </c>
      <c r="I3" s="110" t="s">
        <v>63</v>
      </c>
      <c r="J3" s="110" t="s">
        <v>70</v>
      </c>
      <c r="K3" s="110" t="s">
        <v>238</v>
      </c>
      <c r="L3" s="110" t="s">
        <v>75</v>
      </c>
      <c r="M3" s="110" t="s">
        <v>81</v>
      </c>
    </row>
    <row r="4" spans="2:16" ht="30" customHeight="1">
      <c r="B4" s="499"/>
      <c r="C4" s="231" t="s">
        <v>585</v>
      </c>
      <c r="D4" s="231" t="s">
        <v>586</v>
      </c>
      <c r="E4" s="231" t="s">
        <v>587</v>
      </c>
      <c r="F4" s="231" t="s">
        <v>588</v>
      </c>
      <c r="G4" s="231" t="s">
        <v>589</v>
      </c>
      <c r="H4" s="231" t="s">
        <v>590</v>
      </c>
      <c r="I4" s="231" t="s">
        <v>591</v>
      </c>
      <c r="J4" s="231" t="s">
        <v>592</v>
      </c>
      <c r="K4" s="231" t="s">
        <v>593</v>
      </c>
      <c r="L4" s="231" t="s">
        <v>594</v>
      </c>
      <c r="M4" s="231" t="s">
        <v>595</v>
      </c>
    </row>
    <row r="5" spans="2:16" ht="30" customHeight="1">
      <c r="B5" s="499"/>
      <c r="C5" s="112" t="s">
        <v>596</v>
      </c>
      <c r="D5" s="112" t="s">
        <v>596</v>
      </c>
      <c r="E5" s="112" t="s">
        <v>596</v>
      </c>
      <c r="F5" s="112" t="s">
        <v>596</v>
      </c>
      <c r="G5" s="112" t="s">
        <v>596</v>
      </c>
      <c r="H5" s="112" t="s">
        <v>596</v>
      </c>
      <c r="I5" s="112" t="s">
        <v>596</v>
      </c>
      <c r="J5" s="112" t="s">
        <v>596</v>
      </c>
      <c r="K5" s="112" t="s">
        <v>596</v>
      </c>
      <c r="L5" s="112" t="s">
        <v>596</v>
      </c>
      <c r="M5" s="112" t="s">
        <v>596</v>
      </c>
    </row>
    <row r="6" spans="2:16" ht="30" customHeight="1">
      <c r="B6" s="104" t="s">
        <v>268</v>
      </c>
      <c r="C6" s="105">
        <v>0.57999999999999996</v>
      </c>
      <c r="D6" s="105">
        <v>1.9</v>
      </c>
      <c r="E6" s="105">
        <v>0.5</v>
      </c>
      <c r="F6" s="105">
        <v>1.03</v>
      </c>
      <c r="G6" s="105">
        <v>0.79</v>
      </c>
      <c r="H6" s="105">
        <v>2.4300000000000002</v>
      </c>
      <c r="I6" s="105">
        <v>6.41</v>
      </c>
      <c r="J6" s="105">
        <v>7.05</v>
      </c>
      <c r="K6" s="105">
        <v>13.8</v>
      </c>
      <c r="L6" s="105">
        <v>26.85</v>
      </c>
      <c r="M6" s="105">
        <v>11.79</v>
      </c>
    </row>
    <row r="7" spans="2:16" ht="30" customHeight="1">
      <c r="B7" s="104" t="s">
        <v>267</v>
      </c>
      <c r="C7" s="105">
        <v>0.55000000000000004</v>
      </c>
      <c r="D7" s="105">
        <v>1.83</v>
      </c>
      <c r="E7" s="105">
        <v>0.5</v>
      </c>
      <c r="F7" s="105">
        <v>1</v>
      </c>
      <c r="G7" s="105">
        <v>0.76</v>
      </c>
      <c r="H7" s="105">
        <v>2.36</v>
      </c>
      <c r="I7" s="105">
        <v>5.32</v>
      </c>
      <c r="J7" s="105">
        <v>6.88</v>
      </c>
      <c r="K7" s="105">
        <v>13.71</v>
      </c>
      <c r="L7" s="105">
        <v>28.7</v>
      </c>
      <c r="M7" s="105">
        <v>11.9</v>
      </c>
    </row>
    <row r="8" spans="2:16" ht="30" customHeight="1">
      <c r="B8" s="104" t="s">
        <v>40</v>
      </c>
      <c r="C8" s="105">
        <v>0.54</v>
      </c>
      <c r="D8" s="105">
        <v>1.8</v>
      </c>
      <c r="E8" s="105">
        <v>0.49</v>
      </c>
      <c r="F8" s="105">
        <v>1</v>
      </c>
      <c r="G8" s="105">
        <v>0.75</v>
      </c>
      <c r="H8" s="105">
        <v>2.42</v>
      </c>
      <c r="I8" s="105">
        <v>6.9</v>
      </c>
      <c r="J8" s="105">
        <v>7.07</v>
      </c>
      <c r="K8" s="105">
        <v>13.82</v>
      </c>
      <c r="L8" s="105">
        <v>27.06</v>
      </c>
      <c r="M8" s="105">
        <v>12.01</v>
      </c>
      <c r="P8" s="53" t="s">
        <v>452</v>
      </c>
    </row>
    <row r="9" spans="2:16" ht="30" customHeight="1">
      <c r="B9" s="104" t="s">
        <v>39</v>
      </c>
      <c r="C9" s="105">
        <v>0.56999999999999995</v>
      </c>
      <c r="D9" s="105">
        <v>1.83</v>
      </c>
      <c r="E9" s="105">
        <v>0.53</v>
      </c>
      <c r="F9" s="105">
        <v>1.04</v>
      </c>
      <c r="G9" s="105">
        <v>0.78</v>
      </c>
      <c r="H9" s="105">
        <v>2.5499999999999998</v>
      </c>
      <c r="I9" s="105">
        <v>7.29</v>
      </c>
      <c r="J9" s="105">
        <v>7.35</v>
      </c>
      <c r="K9" s="105">
        <v>14.01</v>
      </c>
      <c r="L9" s="105">
        <v>26.37</v>
      </c>
      <c r="M9" s="105">
        <v>12.11</v>
      </c>
    </row>
    <row r="10" spans="2:16" ht="30" customHeight="1">
      <c r="B10" s="104" t="s">
        <v>38</v>
      </c>
      <c r="C10" s="105">
        <v>0.57999999999999996</v>
      </c>
      <c r="D10" s="105">
        <v>1.85</v>
      </c>
      <c r="E10" s="105">
        <v>0.53</v>
      </c>
      <c r="F10" s="105">
        <v>1.05</v>
      </c>
      <c r="G10" s="105">
        <v>0.77</v>
      </c>
      <c r="H10" s="105">
        <v>2.59</v>
      </c>
      <c r="I10" s="105">
        <v>7.5</v>
      </c>
      <c r="J10" s="105">
        <v>7.53</v>
      </c>
      <c r="K10" s="105">
        <v>14.08</v>
      </c>
      <c r="L10" s="105">
        <v>26.1</v>
      </c>
      <c r="M10" s="105">
        <v>12.17</v>
      </c>
    </row>
    <row r="11" spans="2:16" ht="30" customHeight="1">
      <c r="B11" s="104" t="s">
        <v>37</v>
      </c>
      <c r="C11" s="105">
        <v>0.62</v>
      </c>
      <c r="D11" s="105">
        <v>1.9</v>
      </c>
      <c r="E11" s="105">
        <v>0.56000000000000005</v>
      </c>
      <c r="F11" s="105">
        <v>1.08</v>
      </c>
      <c r="G11" s="105">
        <v>0.83</v>
      </c>
      <c r="H11" s="105">
        <v>2.63</v>
      </c>
      <c r="I11" s="105">
        <v>7.46</v>
      </c>
      <c r="J11" s="105">
        <v>7.51</v>
      </c>
      <c r="K11" s="105">
        <v>14.08</v>
      </c>
      <c r="L11" s="105">
        <v>26.12</v>
      </c>
      <c r="M11" s="105">
        <v>11.92</v>
      </c>
    </row>
    <row r="12" spans="2:16" ht="30" customHeight="1">
      <c r="B12" s="104" t="s">
        <v>36</v>
      </c>
      <c r="C12" s="105">
        <v>0.62</v>
      </c>
      <c r="D12" s="105">
        <v>1.9</v>
      </c>
      <c r="E12" s="105">
        <v>0.56000000000000005</v>
      </c>
      <c r="F12" s="105">
        <v>1.08</v>
      </c>
      <c r="G12" s="105">
        <v>0.84</v>
      </c>
      <c r="H12" s="105">
        <v>2.58</v>
      </c>
      <c r="I12" s="105">
        <v>7.3</v>
      </c>
      <c r="J12" s="105">
        <v>7.38</v>
      </c>
      <c r="K12" s="105">
        <v>14.02</v>
      </c>
      <c r="L12" s="105">
        <v>25.59</v>
      </c>
      <c r="M12" s="105">
        <v>11.46</v>
      </c>
    </row>
    <row r="13" spans="2:16" ht="30" customHeight="1">
      <c r="B13" s="104" t="s">
        <v>35</v>
      </c>
      <c r="C13" s="105">
        <v>0.61</v>
      </c>
      <c r="D13" s="105">
        <v>1.88</v>
      </c>
      <c r="E13" s="105">
        <v>0.56000000000000005</v>
      </c>
      <c r="F13" s="105">
        <v>1.07</v>
      </c>
      <c r="G13" s="105">
        <v>0.81</v>
      </c>
      <c r="H13" s="105">
        <v>2.52</v>
      </c>
      <c r="I13" s="105">
        <v>7.17</v>
      </c>
      <c r="J13" s="105">
        <v>7.24</v>
      </c>
      <c r="K13" s="105">
        <v>13.97</v>
      </c>
      <c r="L13" s="105">
        <v>24.52</v>
      </c>
      <c r="M13" s="105">
        <v>11.09</v>
      </c>
    </row>
    <row r="14" spans="2:16" ht="30" customHeight="1">
      <c r="B14" s="104" t="s">
        <v>34</v>
      </c>
      <c r="C14" s="105">
        <v>0.57999999999999996</v>
      </c>
      <c r="D14" s="105">
        <v>1.86</v>
      </c>
      <c r="E14" s="105">
        <v>0.51</v>
      </c>
      <c r="F14" s="500" t="s">
        <v>253</v>
      </c>
      <c r="G14" s="105">
        <v>0.78</v>
      </c>
      <c r="H14" s="105">
        <v>2.5099999999999998</v>
      </c>
      <c r="I14" s="105">
        <v>7.39</v>
      </c>
      <c r="J14" s="105">
        <v>7.41</v>
      </c>
      <c r="K14" s="105">
        <v>14.13</v>
      </c>
      <c r="L14" s="105">
        <v>24.25</v>
      </c>
      <c r="M14" s="105">
        <v>10.96</v>
      </c>
    </row>
    <row r="15" spans="2:16" ht="30" customHeight="1">
      <c r="B15" s="104" t="s">
        <v>33</v>
      </c>
      <c r="C15" s="105">
        <v>0.55000000000000004</v>
      </c>
      <c r="D15" s="105">
        <v>1.84</v>
      </c>
      <c r="E15" s="105">
        <v>0.5</v>
      </c>
      <c r="F15" s="501"/>
      <c r="G15" s="105">
        <v>0.76</v>
      </c>
      <c r="H15" s="105">
        <v>2.46</v>
      </c>
      <c r="I15" s="105">
        <v>7.23</v>
      </c>
      <c r="J15" s="105">
        <v>7.27</v>
      </c>
      <c r="K15" s="105">
        <v>13.97</v>
      </c>
      <c r="L15" s="105">
        <v>24.41</v>
      </c>
      <c r="M15" s="105">
        <v>11.1</v>
      </c>
    </row>
    <row r="16" spans="2:16" ht="30" customHeight="1">
      <c r="B16" s="104" t="s">
        <v>32</v>
      </c>
      <c r="C16" s="105">
        <v>0.55000000000000004</v>
      </c>
      <c r="D16" s="105">
        <v>1.84</v>
      </c>
      <c r="E16" s="105">
        <v>0.52</v>
      </c>
      <c r="F16" s="501"/>
      <c r="G16" s="105">
        <v>0.76</v>
      </c>
      <c r="H16" s="105">
        <v>2.48</v>
      </c>
      <c r="I16" s="105">
        <v>7.16</v>
      </c>
      <c r="J16" s="105">
        <v>7.22</v>
      </c>
      <c r="K16" s="105">
        <v>13.93</v>
      </c>
      <c r="L16" s="105">
        <v>24.84</v>
      </c>
      <c r="M16" s="500" t="s">
        <v>580</v>
      </c>
    </row>
    <row r="17" spans="2:14" ht="30" customHeight="1">
      <c r="B17" s="104" t="s">
        <v>31</v>
      </c>
      <c r="C17" s="105">
        <v>0.55000000000000004</v>
      </c>
      <c r="D17" s="105">
        <v>1.8</v>
      </c>
      <c r="E17" s="105">
        <v>0.51</v>
      </c>
      <c r="F17" s="502"/>
      <c r="G17" s="105">
        <v>0.77</v>
      </c>
      <c r="H17" s="105">
        <v>2.38</v>
      </c>
      <c r="I17" s="105">
        <v>6.91</v>
      </c>
      <c r="J17" s="105">
        <v>6.98</v>
      </c>
      <c r="K17" s="105">
        <v>13.8</v>
      </c>
      <c r="L17" s="105">
        <v>25.06</v>
      </c>
      <c r="M17" s="502"/>
    </row>
    <row r="18" spans="2:14" ht="30" customHeight="1">
      <c r="B18" s="107" t="s">
        <v>584</v>
      </c>
      <c r="C18" s="105">
        <v>0.57999999999999996</v>
      </c>
      <c r="D18" s="105">
        <v>1.85</v>
      </c>
      <c r="E18" s="105">
        <v>0.52</v>
      </c>
      <c r="F18" s="105">
        <v>1.04</v>
      </c>
      <c r="G18" s="105">
        <v>0.78</v>
      </c>
      <c r="H18" s="105">
        <v>2.4900000000000002</v>
      </c>
      <c r="I18" s="105">
        <v>7</v>
      </c>
      <c r="J18" s="105">
        <v>7.24</v>
      </c>
      <c r="K18" s="105">
        <v>13.94</v>
      </c>
      <c r="L18" s="105">
        <v>25.82</v>
      </c>
      <c r="M18" s="105">
        <v>11.65</v>
      </c>
    </row>
    <row r="19" spans="2:14" ht="40.5" customHeight="1">
      <c r="B19" s="117" t="s">
        <v>600</v>
      </c>
      <c r="C19" s="118"/>
      <c r="D19" s="118"/>
      <c r="E19" s="118"/>
      <c r="F19" s="118"/>
      <c r="G19" s="118"/>
      <c r="H19" s="118"/>
      <c r="I19" s="118"/>
      <c r="J19" s="118"/>
      <c r="K19" s="118"/>
      <c r="L19" s="118"/>
      <c r="M19" s="118"/>
    </row>
    <row r="20" spans="2:14" ht="40.5" customHeight="1">
      <c r="B20" s="44"/>
      <c r="C20" s="57"/>
      <c r="D20" s="57"/>
      <c r="E20" s="57"/>
      <c r="F20" s="57"/>
      <c r="G20" s="57"/>
      <c r="H20" s="57"/>
      <c r="I20" s="57"/>
      <c r="J20" s="57"/>
      <c r="K20" s="57"/>
      <c r="L20" s="57"/>
      <c r="M20" s="57"/>
      <c r="N20" s="48"/>
    </row>
    <row r="21" spans="2:14" ht="40.5" customHeight="1">
      <c r="B21" s="44"/>
      <c r="C21" s="57">
        <f>AVERAGE(C6:C17)</f>
        <v>0.57999999999999996</v>
      </c>
      <c r="D21" s="57">
        <f>AVERAGE(D6:D17)</f>
        <v>1.85</v>
      </c>
      <c r="E21" s="57">
        <f>AVERAGE(E6:E17)</f>
        <v>0.52</v>
      </c>
      <c r="F21" s="57">
        <f>AVERAGE(F6:F17)</f>
        <v>1.04</v>
      </c>
      <c r="G21" s="57">
        <f>AVERAGE(G6:G17)</f>
        <v>0.78</v>
      </c>
      <c r="H21" s="57">
        <f t="shared" ref="H21:M21" si="0">AVERAGE(H6:H17)</f>
        <v>2.4900000000000002</v>
      </c>
      <c r="I21" s="57">
        <f t="shared" si="0"/>
        <v>7</v>
      </c>
      <c r="J21" s="57">
        <f t="shared" si="0"/>
        <v>7.24</v>
      </c>
      <c r="K21" s="57">
        <f t="shared" si="0"/>
        <v>13.94</v>
      </c>
      <c r="L21" s="57">
        <f t="shared" si="0"/>
        <v>25.82</v>
      </c>
      <c r="M21" s="57">
        <f t="shared" si="0"/>
        <v>11.65</v>
      </c>
      <c r="N21" s="48"/>
    </row>
    <row r="22" spans="2:14" ht="8.25" customHeight="1">
      <c r="B22" s="10"/>
      <c r="N22" s="48"/>
    </row>
    <row r="23" spans="2:14" ht="8.25" customHeight="1">
      <c r="B23" s="10"/>
      <c r="N23" s="48"/>
    </row>
  </sheetData>
  <mergeCells count="4">
    <mergeCell ref="B3:B5"/>
    <mergeCell ref="F14:F17"/>
    <mergeCell ref="M16:M17"/>
    <mergeCell ref="L2:M2"/>
  </mergeCells>
  <phoneticPr fontId="1"/>
  <pageMargins left="1.4960629921259843" right="0.51181102362204722" top="1.7322834645669292" bottom="0.35433070866141736" header="0.31496062992125984" footer="0.31496062992125984"/>
  <pageSetup paperSize="8" scale="4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pageSetUpPr fitToPage="1"/>
  </sheetPr>
  <dimension ref="B1:M21"/>
  <sheetViews>
    <sheetView showGridLines="0" topLeftCell="A5" zoomScale="70" zoomScaleNormal="70" workbookViewId="0">
      <selection activeCell="L18" sqref="L18"/>
    </sheetView>
  </sheetViews>
  <sheetFormatPr defaultColWidth="9" defaultRowHeight="14.4"/>
  <cols>
    <col min="1" max="1" width="2" style="10" customWidth="1"/>
    <col min="2" max="2" width="12.59765625" style="13" customWidth="1"/>
    <col min="3" max="10" width="20.69921875" style="23" customWidth="1"/>
    <col min="11" max="11" width="1.69921875" style="23" customWidth="1"/>
    <col min="12" max="12" width="30.59765625" style="23" customWidth="1"/>
    <col min="13" max="13" width="3.5" style="10" customWidth="1"/>
    <col min="14" max="16384" width="9" style="10"/>
  </cols>
  <sheetData>
    <row r="1" spans="2:13">
      <c r="M1" s="48"/>
    </row>
    <row r="2" spans="2:13" ht="34.799999999999997">
      <c r="B2" s="119" t="s">
        <v>575</v>
      </c>
      <c r="C2" s="232"/>
      <c r="D2" s="232"/>
      <c r="E2" s="232"/>
      <c r="F2" s="232"/>
      <c r="G2" s="232"/>
      <c r="H2" s="232"/>
      <c r="I2" s="503" t="s">
        <v>538</v>
      </c>
      <c r="J2" s="503"/>
      <c r="M2" s="48"/>
    </row>
    <row r="3" spans="2:13" ht="6" customHeight="1">
      <c r="B3" s="233"/>
      <c r="C3" s="120"/>
      <c r="D3" s="120"/>
      <c r="E3" s="120"/>
      <c r="F3" s="120"/>
      <c r="G3" s="120"/>
      <c r="H3" s="120"/>
      <c r="I3" s="120"/>
      <c r="J3" s="233"/>
      <c r="K3" s="51"/>
      <c r="L3" s="47"/>
      <c r="M3" s="48"/>
    </row>
    <row r="4" spans="2:13" ht="30" customHeight="1">
      <c r="B4" s="499" t="s">
        <v>59</v>
      </c>
      <c r="C4" s="110" t="s">
        <v>174</v>
      </c>
      <c r="D4" s="110" t="s">
        <v>252</v>
      </c>
      <c r="E4" s="110" t="s">
        <v>251</v>
      </c>
      <c r="F4" s="110" t="s">
        <v>250</v>
      </c>
      <c r="G4" s="110" t="s">
        <v>147</v>
      </c>
      <c r="H4" s="110" t="s">
        <v>249</v>
      </c>
      <c r="I4" s="110" t="s">
        <v>248</v>
      </c>
      <c r="J4" s="110" t="s">
        <v>85</v>
      </c>
      <c r="K4" s="10"/>
      <c r="L4" s="10"/>
    </row>
    <row r="5" spans="2:13" ht="60" customHeight="1">
      <c r="B5" s="499"/>
      <c r="C5" s="111" t="s">
        <v>357</v>
      </c>
      <c r="D5" s="111" t="s">
        <v>358</v>
      </c>
      <c r="E5" s="111" t="s">
        <v>336</v>
      </c>
      <c r="F5" s="111" t="s">
        <v>336</v>
      </c>
      <c r="G5" s="111" t="s">
        <v>359</v>
      </c>
      <c r="H5" s="111" t="s">
        <v>360</v>
      </c>
      <c r="I5" s="111" t="s">
        <v>360</v>
      </c>
      <c r="J5" s="111" t="s">
        <v>361</v>
      </c>
      <c r="K5" s="10"/>
      <c r="L5" s="10"/>
    </row>
    <row r="6" spans="2:13" ht="30" customHeight="1">
      <c r="B6" s="499"/>
      <c r="C6" s="112"/>
      <c r="D6" s="112"/>
      <c r="E6" s="112" t="s">
        <v>246</v>
      </c>
      <c r="F6" s="112" t="s">
        <v>245</v>
      </c>
      <c r="G6" s="112"/>
      <c r="H6" s="112" t="s">
        <v>243</v>
      </c>
      <c r="I6" s="112" t="s">
        <v>244</v>
      </c>
      <c r="J6" s="112"/>
      <c r="K6" s="10"/>
      <c r="L6" s="10"/>
    </row>
    <row r="7" spans="2:13" ht="30" customHeight="1">
      <c r="B7" s="104" t="s">
        <v>268</v>
      </c>
      <c r="C7" s="234">
        <v>-7.0000000000000007E-2</v>
      </c>
      <c r="D7" s="115">
        <v>-0.97</v>
      </c>
      <c r="E7" s="115">
        <v>5.86</v>
      </c>
      <c r="F7" s="116">
        <v>4.9000000000000004</v>
      </c>
      <c r="G7" s="116">
        <v>-4.63</v>
      </c>
      <c r="H7" s="115">
        <v>2.1800000000000002</v>
      </c>
      <c r="I7" s="116">
        <v>2.61</v>
      </c>
      <c r="J7" s="115">
        <v>16.59</v>
      </c>
      <c r="K7" s="10"/>
    </row>
    <row r="8" spans="2:13" ht="30" customHeight="1">
      <c r="B8" s="104" t="s">
        <v>267</v>
      </c>
      <c r="C8" s="234">
        <v>-0.11</v>
      </c>
      <c r="D8" s="115">
        <v>-1</v>
      </c>
      <c r="E8" s="115">
        <v>6.25</v>
      </c>
      <c r="F8" s="116">
        <v>4.9400000000000004</v>
      </c>
      <c r="G8" s="116">
        <v>-4.1399999999999997</v>
      </c>
      <c r="H8" s="115">
        <v>1.99</v>
      </c>
      <c r="I8" s="116">
        <v>2.4500000000000002</v>
      </c>
      <c r="J8" s="115">
        <v>16.579999999999998</v>
      </c>
      <c r="K8" s="10"/>
    </row>
    <row r="9" spans="2:13" ht="30" customHeight="1">
      <c r="B9" s="104" t="s">
        <v>40</v>
      </c>
      <c r="C9" s="234">
        <v>-0.02</v>
      </c>
      <c r="D9" s="115">
        <v>-1.1399999999999999</v>
      </c>
      <c r="E9" s="115">
        <v>6.12</v>
      </c>
      <c r="F9" s="116">
        <v>4.87</v>
      </c>
      <c r="G9" s="116">
        <v>-3.74</v>
      </c>
      <c r="H9" s="115">
        <v>2.13</v>
      </c>
      <c r="I9" s="116">
        <v>2.58</v>
      </c>
      <c r="J9" s="115">
        <v>16.53</v>
      </c>
      <c r="K9" s="10"/>
      <c r="M9" s="53" t="s">
        <v>452</v>
      </c>
    </row>
    <row r="10" spans="2:13" ht="30" customHeight="1">
      <c r="B10" s="104" t="s">
        <v>39</v>
      </c>
      <c r="C10" s="234">
        <v>0.04</v>
      </c>
      <c r="D10" s="115">
        <v>-1</v>
      </c>
      <c r="E10" s="115">
        <v>6.45</v>
      </c>
      <c r="F10" s="116">
        <v>5.16</v>
      </c>
      <c r="G10" s="116">
        <v>-3.29</v>
      </c>
      <c r="H10" s="115">
        <v>2.06</v>
      </c>
      <c r="I10" s="116">
        <v>2.5299999999999998</v>
      </c>
      <c r="J10" s="115">
        <v>16.57</v>
      </c>
      <c r="K10" s="10"/>
    </row>
    <row r="11" spans="2:13" ht="30" customHeight="1">
      <c r="B11" s="104" t="s">
        <v>38</v>
      </c>
      <c r="C11" s="234">
        <v>0.05</v>
      </c>
      <c r="D11" s="115">
        <v>-1.02</v>
      </c>
      <c r="E11" s="115">
        <v>6.49</v>
      </c>
      <c r="F11" s="116">
        <v>5.16</v>
      </c>
      <c r="G11" s="116">
        <v>-3.22</v>
      </c>
      <c r="H11" s="115">
        <v>2.23</v>
      </c>
      <c r="I11" s="116">
        <v>2.65</v>
      </c>
      <c r="J11" s="115">
        <v>16.59</v>
      </c>
      <c r="K11" s="10"/>
    </row>
    <row r="12" spans="2:13" ht="30" customHeight="1">
      <c r="B12" s="104" t="s">
        <v>37</v>
      </c>
      <c r="C12" s="234">
        <v>0</v>
      </c>
      <c r="D12" s="115">
        <v>-1.81</v>
      </c>
      <c r="E12" s="115">
        <v>6.42</v>
      </c>
      <c r="F12" s="116">
        <v>5.0999999999999996</v>
      </c>
      <c r="G12" s="116">
        <v>-3.09</v>
      </c>
      <c r="H12" s="115">
        <v>2.08</v>
      </c>
      <c r="I12" s="116">
        <v>2.5</v>
      </c>
      <c r="J12" s="115">
        <v>16.600000000000001</v>
      </c>
      <c r="K12" s="10"/>
    </row>
    <row r="13" spans="2:13" ht="30" customHeight="1">
      <c r="B13" s="104" t="s">
        <v>36</v>
      </c>
      <c r="C13" s="234">
        <v>0.01</v>
      </c>
      <c r="D13" s="115">
        <v>-0.97</v>
      </c>
      <c r="E13" s="115">
        <v>6.24</v>
      </c>
      <c r="F13" s="116">
        <v>4.75</v>
      </c>
      <c r="G13" s="116">
        <v>-3.03</v>
      </c>
      <c r="H13" s="115">
        <v>1.97</v>
      </c>
      <c r="I13" s="116">
        <v>2.4</v>
      </c>
      <c r="J13" s="115">
        <v>16.61</v>
      </c>
      <c r="K13" s="10"/>
    </row>
    <row r="14" spans="2:13" ht="30" customHeight="1">
      <c r="B14" s="104" t="s">
        <v>35</v>
      </c>
      <c r="C14" s="234">
        <v>-0.01</v>
      </c>
      <c r="D14" s="115">
        <v>-0.97</v>
      </c>
      <c r="E14" s="115">
        <v>6.1</v>
      </c>
      <c r="F14" s="116">
        <v>4.58</v>
      </c>
      <c r="G14" s="116">
        <v>-2.97</v>
      </c>
      <c r="H14" s="115">
        <v>1.75</v>
      </c>
      <c r="I14" s="116">
        <v>2.36</v>
      </c>
      <c r="J14" s="115">
        <v>16.57</v>
      </c>
      <c r="K14" s="10"/>
    </row>
    <row r="15" spans="2:13" ht="30" customHeight="1">
      <c r="B15" s="104" t="s">
        <v>34</v>
      </c>
      <c r="C15" s="234">
        <v>0.01</v>
      </c>
      <c r="D15" s="115">
        <v>-0.92</v>
      </c>
      <c r="E15" s="115">
        <v>6.24</v>
      </c>
      <c r="F15" s="116">
        <v>4.49</v>
      </c>
      <c r="G15" s="116">
        <v>-2.9</v>
      </c>
      <c r="H15" s="115">
        <v>1.71</v>
      </c>
      <c r="I15" s="116">
        <v>2.19</v>
      </c>
      <c r="J15" s="115">
        <v>16.57</v>
      </c>
      <c r="K15" s="10"/>
    </row>
    <row r="16" spans="2:13" ht="30" customHeight="1">
      <c r="B16" s="104" t="s">
        <v>33</v>
      </c>
      <c r="C16" s="234">
        <v>-0.05</v>
      </c>
      <c r="D16" s="115">
        <v>-0.94</v>
      </c>
      <c r="E16" s="115">
        <v>6.12</v>
      </c>
      <c r="F16" s="116">
        <v>4.75</v>
      </c>
      <c r="G16" s="116">
        <v>-2.9</v>
      </c>
      <c r="H16" s="115">
        <v>1.89</v>
      </c>
      <c r="I16" s="116">
        <v>2.39</v>
      </c>
      <c r="J16" s="115">
        <v>16.559999999999999</v>
      </c>
      <c r="K16" s="10"/>
    </row>
    <row r="17" spans="2:13" ht="30" customHeight="1">
      <c r="B17" s="104" t="s">
        <v>32</v>
      </c>
      <c r="C17" s="234">
        <v>-0.04</v>
      </c>
      <c r="D17" s="115">
        <v>-0.87</v>
      </c>
      <c r="E17" s="115">
        <v>6.31</v>
      </c>
      <c r="F17" s="116">
        <v>4.9800000000000004</v>
      </c>
      <c r="G17" s="116">
        <v>-2.79</v>
      </c>
      <c r="H17" s="115">
        <v>1.94</v>
      </c>
      <c r="I17" s="116">
        <v>2.4</v>
      </c>
      <c r="J17" s="115">
        <v>16.61</v>
      </c>
      <c r="K17" s="10"/>
    </row>
    <row r="18" spans="2:13" ht="30" customHeight="1">
      <c r="B18" s="104" t="s">
        <v>31</v>
      </c>
      <c r="C18" s="234">
        <v>0.02</v>
      </c>
      <c r="D18" s="115">
        <v>-0.97</v>
      </c>
      <c r="E18" s="115">
        <v>6.31</v>
      </c>
      <c r="F18" s="116">
        <v>5.25</v>
      </c>
      <c r="G18" s="116">
        <v>-3.09</v>
      </c>
      <c r="H18" s="115">
        <v>2.0099999999999998</v>
      </c>
      <c r="I18" s="116">
        <v>2.4500000000000002</v>
      </c>
      <c r="J18" s="115">
        <v>16.579999999999998</v>
      </c>
      <c r="K18" s="10"/>
    </row>
    <row r="19" spans="2:13" ht="30" customHeight="1">
      <c r="B19" s="107" t="s">
        <v>584</v>
      </c>
      <c r="C19" s="234">
        <v>-0.01</v>
      </c>
      <c r="D19" s="115">
        <v>-1.05</v>
      </c>
      <c r="E19" s="115">
        <v>6.24</v>
      </c>
      <c r="F19" s="116">
        <v>4.91</v>
      </c>
      <c r="G19" s="116">
        <v>-3.32</v>
      </c>
      <c r="H19" s="115">
        <v>2</v>
      </c>
      <c r="I19" s="116">
        <v>2.46</v>
      </c>
      <c r="J19" s="115">
        <v>16.579999999999998</v>
      </c>
      <c r="K19" s="10"/>
    </row>
    <row r="20" spans="2:13" ht="30" customHeight="1">
      <c r="B20" s="117" t="s">
        <v>600</v>
      </c>
      <c r="C20" s="118"/>
      <c r="D20" s="118"/>
      <c r="E20" s="118"/>
      <c r="F20" s="118"/>
      <c r="G20" s="118"/>
      <c r="H20" s="118"/>
      <c r="I20" s="118"/>
      <c r="J20" s="118"/>
      <c r="K20" s="57"/>
      <c r="L20" s="57"/>
      <c r="M20" s="48"/>
    </row>
    <row r="21" spans="2:13" ht="8.25" customHeight="1">
      <c r="B21" s="10"/>
      <c r="M21" s="48"/>
    </row>
  </sheetData>
  <mergeCells count="2">
    <mergeCell ref="B4:B6"/>
    <mergeCell ref="I2:J2"/>
  </mergeCells>
  <phoneticPr fontId="1"/>
  <pageMargins left="1.4960629921259843" right="0.51181102362204722" top="1.7322834645669292" bottom="0.35433070866141736" header="0.31496062992125984" footer="0.31496062992125984"/>
  <pageSetup paperSize="8" scale="4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pageSetUpPr fitToPage="1"/>
  </sheetPr>
  <dimension ref="B2:J20"/>
  <sheetViews>
    <sheetView showGridLines="0" zoomScale="60" zoomScaleNormal="60" workbookViewId="0">
      <selection activeCell="B3" sqref="B3:I19"/>
    </sheetView>
  </sheetViews>
  <sheetFormatPr defaultColWidth="9" defaultRowHeight="14.4"/>
  <cols>
    <col min="1" max="1" width="2" style="10" customWidth="1"/>
    <col min="2" max="2" width="12.59765625" style="13" customWidth="1"/>
    <col min="3" max="8" width="24.69921875" style="23" customWidth="1"/>
    <col min="9" max="10" width="1.69921875" style="23" customWidth="1"/>
    <col min="11" max="16384" width="9" style="10"/>
  </cols>
  <sheetData>
    <row r="2" spans="2:10" ht="50.1" customHeight="1">
      <c r="B2" s="119" t="s">
        <v>576</v>
      </c>
      <c r="C2" s="120"/>
      <c r="D2" s="120"/>
      <c r="E2" s="120"/>
      <c r="F2" s="120"/>
      <c r="G2" s="120"/>
      <c r="H2" s="121" t="s">
        <v>538</v>
      </c>
      <c r="I2" s="47"/>
      <c r="J2" s="51"/>
    </row>
    <row r="3" spans="2:10" ht="30" customHeight="1">
      <c r="B3" s="499" t="s">
        <v>59</v>
      </c>
      <c r="C3" s="110" t="s">
        <v>260</v>
      </c>
      <c r="D3" s="110" t="s">
        <v>259</v>
      </c>
      <c r="E3" s="110" t="s">
        <v>258</v>
      </c>
      <c r="F3" s="110" t="s">
        <v>257</v>
      </c>
      <c r="G3" s="110" t="s">
        <v>79</v>
      </c>
      <c r="H3" s="110" t="s">
        <v>254</v>
      </c>
      <c r="I3" s="51"/>
      <c r="J3" s="10"/>
    </row>
    <row r="4" spans="2:10" ht="75" customHeight="1">
      <c r="B4" s="499"/>
      <c r="C4" s="111" t="s">
        <v>368</v>
      </c>
      <c r="D4" s="111" t="s">
        <v>368</v>
      </c>
      <c r="E4" s="111" t="s">
        <v>368</v>
      </c>
      <c r="F4" s="111" t="s">
        <v>365</v>
      </c>
      <c r="G4" s="111" t="s">
        <v>366</v>
      </c>
      <c r="H4" s="111" t="s">
        <v>367</v>
      </c>
      <c r="I4" s="93"/>
      <c r="J4" s="10"/>
    </row>
    <row r="5" spans="2:10" ht="30" customHeight="1">
      <c r="B5" s="499"/>
      <c r="C5" s="103" t="s">
        <v>362</v>
      </c>
      <c r="D5" s="103" t="s">
        <v>363</v>
      </c>
      <c r="E5" s="103" t="s">
        <v>364</v>
      </c>
      <c r="F5" s="112"/>
      <c r="G5" s="112"/>
      <c r="H5" s="112"/>
      <c r="I5" s="51"/>
      <c r="J5" s="10"/>
    </row>
    <row r="6" spans="2:10" ht="30" customHeight="1">
      <c r="B6" s="104" t="s">
        <v>268</v>
      </c>
      <c r="C6" s="113">
        <v>1.74</v>
      </c>
      <c r="D6" s="114">
        <v>1.66</v>
      </c>
      <c r="E6" s="113">
        <v>2.78</v>
      </c>
      <c r="F6" s="113">
        <v>10.75</v>
      </c>
      <c r="G6" s="115">
        <v>9.09</v>
      </c>
      <c r="H6" s="114">
        <v>3.44</v>
      </c>
      <c r="I6" s="57"/>
      <c r="J6" s="10"/>
    </row>
    <row r="7" spans="2:10" ht="30" customHeight="1">
      <c r="B7" s="104" t="s">
        <v>267</v>
      </c>
      <c r="C7" s="113">
        <v>1.66</v>
      </c>
      <c r="D7" s="115">
        <v>1.6</v>
      </c>
      <c r="E7" s="116">
        <v>2.7</v>
      </c>
      <c r="F7" s="113">
        <v>10.68</v>
      </c>
      <c r="G7" s="115">
        <v>9.07</v>
      </c>
      <c r="H7" s="114">
        <v>3.45</v>
      </c>
      <c r="I7" s="57"/>
      <c r="J7" s="10"/>
    </row>
    <row r="8" spans="2:10" ht="30" customHeight="1">
      <c r="B8" s="104" t="s">
        <v>40</v>
      </c>
      <c r="C8" s="113">
        <v>1.76</v>
      </c>
      <c r="D8" s="114">
        <v>1.69</v>
      </c>
      <c r="E8" s="116">
        <v>2.7</v>
      </c>
      <c r="F8" s="113">
        <v>10.79</v>
      </c>
      <c r="G8" s="115">
        <v>9.61</v>
      </c>
      <c r="H8" s="114">
        <v>3.56</v>
      </c>
      <c r="I8" s="57"/>
      <c r="J8" s="10"/>
    </row>
    <row r="9" spans="2:10" ht="30" customHeight="1">
      <c r="B9" s="104" t="s">
        <v>39</v>
      </c>
      <c r="C9" s="113">
        <v>1.88</v>
      </c>
      <c r="D9" s="114">
        <v>1.82</v>
      </c>
      <c r="E9" s="113">
        <v>2.75</v>
      </c>
      <c r="F9" s="113">
        <v>10.97</v>
      </c>
      <c r="G9" s="115">
        <v>9.68</v>
      </c>
      <c r="H9" s="114">
        <v>3.62</v>
      </c>
      <c r="I9" s="57"/>
      <c r="J9" s="10"/>
    </row>
    <row r="10" spans="2:10" ht="30" customHeight="1">
      <c r="B10" s="104" t="s">
        <v>38</v>
      </c>
      <c r="C10" s="113">
        <v>1.87</v>
      </c>
      <c r="D10" s="114">
        <v>1.81</v>
      </c>
      <c r="E10" s="113">
        <v>2.57</v>
      </c>
      <c r="F10" s="113">
        <v>10.95</v>
      </c>
      <c r="G10" s="115">
        <v>9.52</v>
      </c>
      <c r="H10" s="114">
        <v>3.65</v>
      </c>
      <c r="I10" s="57"/>
      <c r="J10" s="10"/>
    </row>
    <row r="11" spans="2:10" ht="30" customHeight="1">
      <c r="B11" s="104" t="s">
        <v>37</v>
      </c>
      <c r="C11" s="113">
        <v>1.87</v>
      </c>
      <c r="D11" s="114">
        <v>1.82</v>
      </c>
      <c r="E11" s="113">
        <v>2.46</v>
      </c>
      <c r="F11" s="113">
        <v>10.98</v>
      </c>
      <c r="G11" s="115">
        <v>9.39</v>
      </c>
      <c r="H11" s="114">
        <v>3.65</v>
      </c>
      <c r="I11" s="57"/>
      <c r="J11" s="10"/>
    </row>
    <row r="12" spans="2:10" ht="30" customHeight="1">
      <c r="B12" s="104" t="s">
        <v>36</v>
      </c>
      <c r="C12" s="113">
        <v>1.81</v>
      </c>
      <c r="D12" s="114">
        <v>1.78</v>
      </c>
      <c r="E12" s="113">
        <v>2.25</v>
      </c>
      <c r="F12" s="113">
        <v>10.88</v>
      </c>
      <c r="G12" s="115">
        <v>9.32</v>
      </c>
      <c r="H12" s="114">
        <v>3.74</v>
      </c>
      <c r="I12" s="57"/>
      <c r="J12" s="10"/>
    </row>
    <row r="13" spans="2:10" ht="30" customHeight="1">
      <c r="B13" s="104" t="s">
        <v>35</v>
      </c>
      <c r="C13" s="113">
        <v>1.65</v>
      </c>
      <c r="D13" s="115">
        <v>1.6</v>
      </c>
      <c r="E13" s="113">
        <v>2.11</v>
      </c>
      <c r="F13" s="113">
        <v>10.84</v>
      </c>
      <c r="G13" s="115">
        <v>9.26</v>
      </c>
      <c r="H13" s="114">
        <v>3.57</v>
      </c>
      <c r="I13" s="57"/>
      <c r="J13" s="10"/>
    </row>
    <row r="14" spans="2:10" ht="30" customHeight="1">
      <c r="B14" s="104" t="s">
        <v>34</v>
      </c>
      <c r="C14" s="113">
        <v>1.76</v>
      </c>
      <c r="D14" s="115">
        <v>1.7</v>
      </c>
      <c r="E14" s="113">
        <v>2.31</v>
      </c>
      <c r="F14" s="113">
        <v>10.95</v>
      </c>
      <c r="G14" s="115">
        <v>9.36</v>
      </c>
      <c r="H14" s="114">
        <v>3.61</v>
      </c>
      <c r="I14" s="57"/>
      <c r="J14" s="10"/>
    </row>
    <row r="15" spans="2:10" ht="30" customHeight="1">
      <c r="B15" s="104" t="s">
        <v>33</v>
      </c>
      <c r="C15" s="113">
        <v>1.77</v>
      </c>
      <c r="D15" s="114">
        <v>1.72</v>
      </c>
      <c r="E15" s="113">
        <v>2.42</v>
      </c>
      <c r="F15" s="113">
        <v>10.88</v>
      </c>
      <c r="G15" s="115">
        <v>9.2799999999999994</v>
      </c>
      <c r="H15" s="114">
        <v>3.77</v>
      </c>
      <c r="I15" s="57"/>
      <c r="J15" s="10"/>
    </row>
    <row r="16" spans="2:10" ht="30" customHeight="1">
      <c r="B16" s="104" t="s">
        <v>32</v>
      </c>
      <c r="C16" s="113">
        <v>1.89</v>
      </c>
      <c r="D16" s="114">
        <v>1.82</v>
      </c>
      <c r="E16" s="116">
        <v>2.6</v>
      </c>
      <c r="F16" s="113">
        <v>11.03</v>
      </c>
      <c r="G16" s="115">
        <v>9.35</v>
      </c>
      <c r="H16" s="114">
        <v>3.48</v>
      </c>
      <c r="I16" s="57"/>
      <c r="J16" s="10"/>
    </row>
    <row r="17" spans="2:10" ht="30" customHeight="1">
      <c r="B17" s="104" t="s">
        <v>31</v>
      </c>
      <c r="C17" s="113">
        <v>1.81</v>
      </c>
      <c r="D17" s="114">
        <v>1.75</v>
      </c>
      <c r="E17" s="116">
        <v>2.7</v>
      </c>
      <c r="F17" s="113">
        <v>10.74</v>
      </c>
      <c r="G17" s="115">
        <v>9.0399999999999991</v>
      </c>
      <c r="H17" s="114">
        <v>3.42</v>
      </c>
      <c r="I17" s="57"/>
      <c r="J17" s="10"/>
    </row>
    <row r="18" spans="2:10" ht="30" customHeight="1">
      <c r="B18" s="107" t="s">
        <v>584</v>
      </c>
      <c r="C18" s="113">
        <v>1.79</v>
      </c>
      <c r="D18" s="114">
        <v>1.73</v>
      </c>
      <c r="E18" s="113">
        <v>2.5299999999999998</v>
      </c>
      <c r="F18" s="113">
        <v>10.87</v>
      </c>
      <c r="G18" s="106">
        <v>9.33</v>
      </c>
      <c r="H18" s="114">
        <v>3.58</v>
      </c>
      <c r="I18" s="57"/>
      <c r="J18" s="10"/>
    </row>
    <row r="19" spans="2:10" ht="30" customHeight="1">
      <c r="B19" s="117" t="s">
        <v>600</v>
      </c>
      <c r="C19" s="118"/>
      <c r="D19" s="118"/>
      <c r="E19" s="118"/>
      <c r="F19" s="118"/>
      <c r="G19" s="118"/>
      <c r="H19" s="118"/>
      <c r="I19" s="57"/>
      <c r="J19" s="10"/>
    </row>
    <row r="20" spans="2:10" ht="8.25" customHeight="1">
      <c r="B20" s="10"/>
      <c r="J20" s="10"/>
    </row>
  </sheetData>
  <mergeCells count="1">
    <mergeCell ref="B3:B5"/>
  </mergeCells>
  <phoneticPr fontId="1"/>
  <pageMargins left="1.4960629921259843" right="0.51181102362204722" top="1.7322834645669292" bottom="0.35433070866141736" header="0.31496062992125984" footer="0.31496062992125984"/>
  <pageSetup paperSize="8" scale="4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pageSetUpPr fitToPage="1"/>
  </sheetPr>
  <dimension ref="B1:G19"/>
  <sheetViews>
    <sheetView showGridLines="0" zoomScale="70" zoomScaleNormal="70" workbookViewId="0">
      <selection activeCell="E25" sqref="E25"/>
    </sheetView>
  </sheetViews>
  <sheetFormatPr defaultColWidth="9" defaultRowHeight="14.4"/>
  <cols>
    <col min="1" max="1" width="1.69921875" style="10" customWidth="1"/>
    <col min="2" max="2" width="12.59765625" style="13" customWidth="1"/>
    <col min="3" max="6" width="32.59765625" style="23" customWidth="1"/>
    <col min="7" max="7" width="1.69921875" style="10" customWidth="1"/>
    <col min="8" max="16384" width="9" style="10"/>
  </cols>
  <sheetData>
    <row r="1" spans="2:7" ht="30" customHeight="1">
      <c r="B1" s="184" t="s">
        <v>577</v>
      </c>
      <c r="C1" s="120"/>
      <c r="D1" s="120"/>
      <c r="E1" s="120"/>
      <c r="F1" s="121" t="s">
        <v>538</v>
      </c>
    </row>
    <row r="2" spans="2:7" ht="4.95" customHeight="1">
      <c r="B2" s="235"/>
      <c r="C2" s="232"/>
      <c r="D2" s="232"/>
      <c r="E2" s="232"/>
      <c r="F2" s="232"/>
    </row>
    <row r="3" spans="2:7" ht="30" customHeight="1">
      <c r="B3" s="273" t="s">
        <v>59</v>
      </c>
      <c r="C3" s="102" t="s">
        <v>265</v>
      </c>
      <c r="D3" s="102" t="s">
        <v>84</v>
      </c>
      <c r="E3" s="102" t="s">
        <v>264</v>
      </c>
      <c r="F3" s="102" t="s">
        <v>263</v>
      </c>
      <c r="G3" s="78"/>
    </row>
    <row r="4" spans="2:7" ht="30" customHeight="1">
      <c r="B4" s="273"/>
      <c r="C4" s="103" t="s">
        <v>261</v>
      </c>
      <c r="D4" s="103" t="s">
        <v>187</v>
      </c>
      <c r="E4" s="103" t="s">
        <v>183</v>
      </c>
      <c r="F4" s="103" t="s">
        <v>180</v>
      </c>
      <c r="G4" s="52"/>
    </row>
    <row r="5" spans="2:7" ht="30" customHeight="1">
      <c r="B5" s="104" t="s">
        <v>268</v>
      </c>
      <c r="C5" s="234">
        <v>1.22</v>
      </c>
      <c r="D5" s="234">
        <v>2.06</v>
      </c>
      <c r="E5" s="234">
        <v>2.08</v>
      </c>
      <c r="F5" s="234">
        <v>7.04</v>
      </c>
    </row>
    <row r="6" spans="2:7" ht="30" customHeight="1">
      <c r="B6" s="104" t="s">
        <v>267</v>
      </c>
      <c r="C6" s="234">
        <v>0.9</v>
      </c>
      <c r="D6" s="234">
        <v>1.69</v>
      </c>
      <c r="E6" s="234">
        <v>1.83</v>
      </c>
      <c r="F6" s="234">
        <v>6.89</v>
      </c>
    </row>
    <row r="7" spans="2:7" ht="30" customHeight="1">
      <c r="B7" s="104" t="s">
        <v>40</v>
      </c>
      <c r="C7" s="234">
        <v>0.86</v>
      </c>
      <c r="D7" s="234">
        <v>1.62</v>
      </c>
      <c r="E7" s="234">
        <v>1.76</v>
      </c>
      <c r="F7" s="234">
        <v>7.2</v>
      </c>
    </row>
    <row r="8" spans="2:7" ht="30" customHeight="1">
      <c r="B8" s="104" t="s">
        <v>39</v>
      </c>
      <c r="C8" s="234">
        <v>0.83</v>
      </c>
      <c r="D8" s="234">
        <v>1.65</v>
      </c>
      <c r="E8" s="234">
        <v>1.69</v>
      </c>
      <c r="F8" s="234">
        <v>7.26</v>
      </c>
    </row>
    <row r="9" spans="2:7" ht="30" customHeight="1">
      <c r="B9" s="104" t="s">
        <v>38</v>
      </c>
      <c r="C9" s="234">
        <v>1.1000000000000001</v>
      </c>
      <c r="D9" s="234">
        <v>1.92</v>
      </c>
      <c r="E9" s="234">
        <v>1.98</v>
      </c>
      <c r="F9" s="234">
        <v>7.34</v>
      </c>
    </row>
    <row r="10" spans="2:7" ht="30" customHeight="1">
      <c r="B10" s="104" t="s">
        <v>37</v>
      </c>
      <c r="C10" s="234">
        <v>1.0900000000000001</v>
      </c>
      <c r="D10" s="234">
        <v>1.94</v>
      </c>
      <c r="E10" s="234">
        <v>1.88</v>
      </c>
      <c r="F10" s="234">
        <v>7.66</v>
      </c>
    </row>
    <row r="11" spans="2:7" ht="30" customHeight="1">
      <c r="B11" s="104" t="s">
        <v>36</v>
      </c>
      <c r="C11" s="234">
        <v>0.39</v>
      </c>
      <c r="D11" s="234">
        <v>1.39</v>
      </c>
      <c r="E11" s="234">
        <v>1.22</v>
      </c>
      <c r="F11" s="234">
        <v>7.57</v>
      </c>
    </row>
    <row r="12" spans="2:7" ht="30" customHeight="1">
      <c r="B12" s="104" t="s">
        <v>35</v>
      </c>
      <c r="C12" s="234">
        <v>0.63</v>
      </c>
      <c r="D12" s="234">
        <v>1.57</v>
      </c>
      <c r="E12" s="234">
        <v>1.37</v>
      </c>
      <c r="F12" s="234">
        <v>7.6</v>
      </c>
    </row>
    <row r="13" spans="2:7" ht="30" customHeight="1">
      <c r="B13" s="104" t="s">
        <v>34</v>
      </c>
      <c r="C13" s="234">
        <v>0.28000000000000003</v>
      </c>
      <c r="D13" s="234">
        <v>1.23</v>
      </c>
      <c r="E13" s="234">
        <v>1.08</v>
      </c>
      <c r="F13" s="234">
        <v>7.54</v>
      </c>
    </row>
    <row r="14" spans="2:7" ht="30" customHeight="1">
      <c r="B14" s="104" t="s">
        <v>33</v>
      </c>
      <c r="C14" s="234">
        <v>0.41</v>
      </c>
      <c r="D14" s="234">
        <v>1.24</v>
      </c>
      <c r="E14" s="234">
        <v>1.24</v>
      </c>
      <c r="F14" s="234">
        <v>7.04</v>
      </c>
    </row>
    <row r="15" spans="2:7" ht="30" customHeight="1">
      <c r="B15" s="104" t="s">
        <v>32</v>
      </c>
      <c r="C15" s="234">
        <v>0.65</v>
      </c>
      <c r="D15" s="234">
        <v>1.42</v>
      </c>
      <c r="E15" s="234">
        <v>1.45</v>
      </c>
      <c r="F15" s="234">
        <v>7.11</v>
      </c>
    </row>
    <row r="16" spans="2:7" ht="30" customHeight="1">
      <c r="B16" s="104" t="s">
        <v>31</v>
      </c>
      <c r="C16" s="234">
        <v>0.48</v>
      </c>
      <c r="D16" s="234">
        <v>1.3</v>
      </c>
      <c r="E16" s="234">
        <v>1.27</v>
      </c>
      <c r="F16" s="234">
        <v>6.9</v>
      </c>
    </row>
    <row r="17" spans="2:6" ht="30" customHeight="1">
      <c r="B17" s="107" t="s">
        <v>584</v>
      </c>
      <c r="C17" s="106">
        <f>AVERAGE(C5:C16)</f>
        <v>0.74</v>
      </c>
      <c r="D17" s="106">
        <v>1.58</v>
      </c>
      <c r="E17" s="106">
        <f>AVERAGE(E5:E16)</f>
        <v>1.57</v>
      </c>
      <c r="F17" s="106">
        <f>AVERAGE(F5:F16)</f>
        <v>7.26</v>
      </c>
    </row>
    <row r="18" spans="2:6" ht="30" customHeight="1">
      <c r="B18" s="108" t="s">
        <v>620</v>
      </c>
      <c r="C18" s="109"/>
      <c r="D18" s="109"/>
      <c r="E18" s="109"/>
      <c r="F18" s="109"/>
    </row>
    <row r="19" spans="2:6" ht="30" customHeight="1">
      <c r="B19" s="108"/>
      <c r="C19" s="109"/>
      <c r="D19" s="109"/>
      <c r="E19" s="109"/>
      <c r="F19" s="109"/>
    </row>
  </sheetData>
  <mergeCells count="1">
    <mergeCell ref="B3:B4"/>
  </mergeCells>
  <phoneticPr fontId="1"/>
  <pageMargins left="1.4960629921259843" right="0.51181102362204722" top="1.3385826771653544" bottom="0.55118110236220474" header="0.31496062992125984" footer="0.31496062992125984"/>
  <pageSetup paperSize="9" scale="7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pageSetUpPr fitToPage="1"/>
  </sheetPr>
  <dimension ref="A1:M59"/>
  <sheetViews>
    <sheetView showGridLines="0" zoomScale="80" zoomScaleNormal="80" workbookViewId="0">
      <pane ySplit="4" topLeftCell="A40" activePane="bottomLeft" state="frozen"/>
      <selection pane="bottomLeft" activeCell="B52" sqref="B52"/>
    </sheetView>
  </sheetViews>
  <sheetFormatPr defaultColWidth="9" defaultRowHeight="14.4"/>
  <cols>
    <col min="1" max="1" width="1.69921875" style="10" customWidth="1"/>
    <col min="2" max="2" width="9.09765625" style="13" customWidth="1"/>
    <col min="3" max="13" width="13.8984375" style="18" customWidth="1"/>
    <col min="14" max="14" width="1.19921875" style="10" customWidth="1"/>
    <col min="15" max="16384" width="9" style="10"/>
  </cols>
  <sheetData>
    <row r="1" spans="1:13" ht="30" customHeight="1">
      <c r="B1" s="54" t="s">
        <v>516</v>
      </c>
      <c r="C1" s="55"/>
      <c r="D1" s="55"/>
      <c r="E1" s="55"/>
      <c r="F1" s="55"/>
      <c r="G1" s="55"/>
      <c r="H1" s="55"/>
      <c r="I1" s="55"/>
      <c r="J1" s="55"/>
      <c r="K1" s="55"/>
      <c r="L1" s="236"/>
      <c r="M1" s="237" t="s">
        <v>538</v>
      </c>
    </row>
    <row r="2" spans="1:13" ht="4.95" customHeight="1"/>
    <row r="3" spans="1:13" ht="30" customHeight="1">
      <c r="B3" s="499" t="s">
        <v>59</v>
      </c>
      <c r="C3" s="110" t="s">
        <v>139</v>
      </c>
      <c r="D3" s="110" t="s">
        <v>80</v>
      </c>
      <c r="E3" s="110" t="s">
        <v>240</v>
      </c>
      <c r="F3" s="110" t="s">
        <v>239</v>
      </c>
      <c r="G3" s="110" t="s">
        <v>76</v>
      </c>
      <c r="H3" s="110" t="s">
        <v>71</v>
      </c>
      <c r="I3" s="110" t="s">
        <v>63</v>
      </c>
      <c r="J3" s="110" t="s">
        <v>70</v>
      </c>
      <c r="K3" s="110" t="s">
        <v>238</v>
      </c>
      <c r="L3" s="110" t="s">
        <v>75</v>
      </c>
      <c r="M3" s="110" t="s">
        <v>81</v>
      </c>
    </row>
    <row r="4" spans="1:13" ht="87" customHeight="1">
      <c r="B4" s="499"/>
      <c r="C4" s="238" t="s">
        <v>320</v>
      </c>
      <c r="D4" s="238" t="s">
        <v>321</v>
      </c>
      <c r="E4" s="238" t="s">
        <v>322</v>
      </c>
      <c r="F4" s="238" t="s">
        <v>323</v>
      </c>
      <c r="G4" s="238" t="s">
        <v>324</v>
      </c>
      <c r="H4" s="238" t="s">
        <v>325</v>
      </c>
      <c r="I4" s="238" t="s">
        <v>326</v>
      </c>
      <c r="J4" s="238" t="s">
        <v>327</v>
      </c>
      <c r="K4" s="238" t="s">
        <v>328</v>
      </c>
      <c r="L4" s="238" t="s">
        <v>329</v>
      </c>
      <c r="M4" s="238" t="s">
        <v>330</v>
      </c>
    </row>
    <row r="5" spans="1:13" ht="30" customHeight="1">
      <c r="A5" s="56"/>
      <c r="B5" s="104" t="s">
        <v>581</v>
      </c>
      <c r="C5" s="239">
        <v>-2.17</v>
      </c>
      <c r="D5" s="239">
        <v>-2.2999999999999998</v>
      </c>
      <c r="E5" s="239">
        <v>-1.07</v>
      </c>
      <c r="F5" s="239">
        <v>-1.39</v>
      </c>
      <c r="G5" s="239">
        <v>-1.99</v>
      </c>
      <c r="H5" s="239">
        <v>0.56000000000000005</v>
      </c>
      <c r="I5" s="239">
        <v>6.49</v>
      </c>
      <c r="J5" s="239">
        <v>6</v>
      </c>
      <c r="K5" s="239">
        <v>13.83</v>
      </c>
      <c r="L5" s="239"/>
      <c r="M5" s="239"/>
    </row>
    <row r="6" spans="1:13" ht="30" customHeight="1">
      <c r="B6" s="104">
        <v>56</v>
      </c>
      <c r="C6" s="239">
        <v>-2.02</v>
      </c>
      <c r="D6" s="239">
        <v>-1.88</v>
      </c>
      <c r="E6" s="239">
        <v>-1.29</v>
      </c>
      <c r="F6" s="239">
        <v>-1.27</v>
      </c>
      <c r="G6" s="239">
        <v>-1.67</v>
      </c>
      <c r="H6" s="239">
        <v>0.65</v>
      </c>
      <c r="I6" s="239">
        <v>6.49</v>
      </c>
      <c r="J6" s="239">
        <v>6.01</v>
      </c>
      <c r="K6" s="239">
        <v>13.75</v>
      </c>
      <c r="L6" s="239"/>
      <c r="M6" s="239"/>
    </row>
    <row r="7" spans="1:13" ht="30" customHeight="1">
      <c r="B7" s="104">
        <v>57</v>
      </c>
      <c r="C7" s="239">
        <v>-1.51</v>
      </c>
      <c r="D7" s="239">
        <v>-1.41</v>
      </c>
      <c r="E7" s="239">
        <v>-0.75</v>
      </c>
      <c r="F7" s="239">
        <v>-0.31</v>
      </c>
      <c r="G7" s="239">
        <v>-1.1499999999999999</v>
      </c>
      <c r="H7" s="239">
        <v>1.49</v>
      </c>
      <c r="I7" s="239">
        <v>7.12</v>
      </c>
      <c r="J7" s="239">
        <v>6.74</v>
      </c>
      <c r="K7" s="239">
        <v>13.82</v>
      </c>
      <c r="L7" s="239"/>
      <c r="M7" s="239"/>
    </row>
    <row r="8" spans="1:13" ht="30" customHeight="1">
      <c r="B8" s="104">
        <v>58</v>
      </c>
      <c r="C8" s="239">
        <v>-1.29</v>
      </c>
      <c r="D8" s="239">
        <v>-1.2</v>
      </c>
      <c r="E8" s="239">
        <v>-0.49</v>
      </c>
      <c r="F8" s="239">
        <v>-0.09</v>
      </c>
      <c r="G8" s="239">
        <v>-0.93</v>
      </c>
      <c r="H8" s="239">
        <v>1.64</v>
      </c>
      <c r="I8" s="239">
        <v>7.22</v>
      </c>
      <c r="J8" s="239">
        <v>6.82</v>
      </c>
      <c r="K8" s="239">
        <v>13.77</v>
      </c>
      <c r="L8" s="239"/>
      <c r="M8" s="239"/>
    </row>
    <row r="9" spans="1:13" ht="30" customHeight="1">
      <c r="B9" s="104">
        <v>59</v>
      </c>
      <c r="C9" s="239">
        <v>-1.17</v>
      </c>
      <c r="D9" s="239">
        <v>-3.04</v>
      </c>
      <c r="E9" s="239">
        <v>-0.36</v>
      </c>
      <c r="F9" s="239">
        <v>-0.1</v>
      </c>
      <c r="G9" s="239">
        <v>-0.76</v>
      </c>
      <c r="H9" s="239">
        <v>1.34</v>
      </c>
      <c r="I9" s="239">
        <v>6.88</v>
      </c>
      <c r="J9" s="239">
        <v>6.44</v>
      </c>
      <c r="K9" s="239">
        <v>13.41</v>
      </c>
      <c r="L9" s="239"/>
      <c r="M9" s="239"/>
    </row>
    <row r="10" spans="1:13" ht="30" customHeight="1">
      <c r="B10" s="104">
        <v>60</v>
      </c>
      <c r="C10" s="239">
        <v>-2.25</v>
      </c>
      <c r="D10" s="239">
        <v>-3.47</v>
      </c>
      <c r="E10" s="239">
        <v>-2.39</v>
      </c>
      <c r="F10" s="239">
        <v>-5</v>
      </c>
      <c r="G10" s="239">
        <v>-1.59</v>
      </c>
      <c r="H10" s="239">
        <v>-3</v>
      </c>
      <c r="I10" s="239">
        <v>6.83</v>
      </c>
      <c r="J10" s="239">
        <v>6.03</v>
      </c>
      <c r="K10" s="239">
        <v>13.59</v>
      </c>
      <c r="L10" s="239"/>
      <c r="M10" s="239"/>
    </row>
    <row r="11" spans="1:13" ht="30" customHeight="1">
      <c r="B11" s="104">
        <v>61</v>
      </c>
      <c r="C11" s="239">
        <v>-2.1</v>
      </c>
      <c r="D11" s="239">
        <v>-3.79</v>
      </c>
      <c r="E11" s="239">
        <v>-2.39</v>
      </c>
      <c r="F11" s="239">
        <v>-2.63</v>
      </c>
      <c r="G11" s="239">
        <v>-1.42</v>
      </c>
      <c r="H11" s="239">
        <v>-0.51</v>
      </c>
      <c r="I11" s="239">
        <v>7.02</v>
      </c>
      <c r="J11" s="239">
        <v>6.48</v>
      </c>
      <c r="K11" s="239">
        <v>13.68</v>
      </c>
      <c r="L11" s="239"/>
      <c r="M11" s="239"/>
    </row>
    <row r="12" spans="1:13" ht="30" customHeight="1">
      <c r="B12" s="104">
        <v>62</v>
      </c>
      <c r="C12" s="239">
        <v>-1.1100000000000001</v>
      </c>
      <c r="D12" s="239">
        <v>-2.4900000000000002</v>
      </c>
      <c r="E12" s="239">
        <v>-0.68</v>
      </c>
      <c r="F12" s="239">
        <v>-0.53</v>
      </c>
      <c r="G12" s="239">
        <v>-0.6</v>
      </c>
      <c r="H12" s="239">
        <v>-0.32</v>
      </c>
      <c r="I12" s="239">
        <v>6.96</v>
      </c>
      <c r="J12" s="239">
        <v>6.47</v>
      </c>
      <c r="K12" s="239">
        <v>13.59</v>
      </c>
      <c r="L12" s="239"/>
      <c r="M12" s="239"/>
    </row>
    <row r="13" spans="1:13" ht="30" customHeight="1">
      <c r="B13" s="104">
        <v>63</v>
      </c>
      <c r="C13" s="239">
        <v>-1</v>
      </c>
      <c r="D13" s="239">
        <v>-1.53</v>
      </c>
      <c r="E13" s="239">
        <v>-0.74</v>
      </c>
      <c r="F13" s="239">
        <v>-0.85</v>
      </c>
      <c r="G13" s="239">
        <v>-0.85</v>
      </c>
      <c r="H13" s="239">
        <v>-1.23</v>
      </c>
      <c r="I13" s="239">
        <v>6.93</v>
      </c>
      <c r="J13" s="239">
        <v>6.34</v>
      </c>
      <c r="K13" s="239">
        <v>13.71</v>
      </c>
      <c r="L13" s="239"/>
      <c r="M13" s="239"/>
    </row>
    <row r="14" spans="1:13" ht="30" customHeight="1">
      <c r="B14" s="104" t="s">
        <v>374</v>
      </c>
      <c r="C14" s="239">
        <v>-0.9</v>
      </c>
      <c r="D14" s="239">
        <v>-0.84</v>
      </c>
      <c r="E14" s="239">
        <v>-0.44</v>
      </c>
      <c r="F14" s="239">
        <v>0.15</v>
      </c>
      <c r="G14" s="239">
        <v>-0.65</v>
      </c>
      <c r="H14" s="239">
        <v>1.22</v>
      </c>
      <c r="I14" s="239">
        <v>7.1</v>
      </c>
      <c r="J14" s="239">
        <v>6.6</v>
      </c>
      <c r="K14" s="239">
        <v>13.77</v>
      </c>
      <c r="L14" s="239"/>
      <c r="M14" s="239"/>
    </row>
    <row r="15" spans="1:13" ht="30" customHeight="1">
      <c r="B15" s="104">
        <v>2</v>
      </c>
      <c r="C15" s="239">
        <v>-1.71</v>
      </c>
      <c r="D15" s="239">
        <v>-1.37</v>
      </c>
      <c r="E15" s="239">
        <v>-0.67</v>
      </c>
      <c r="F15" s="239">
        <v>-0.48</v>
      </c>
      <c r="G15" s="239">
        <v>-1.78</v>
      </c>
      <c r="H15" s="239">
        <v>0.97</v>
      </c>
      <c r="I15" s="239">
        <v>7</v>
      </c>
      <c r="J15" s="239">
        <v>6.52</v>
      </c>
      <c r="K15" s="239">
        <v>13.67</v>
      </c>
      <c r="L15" s="239"/>
      <c r="M15" s="239"/>
    </row>
    <row r="16" spans="1:13" ht="30" customHeight="1">
      <c r="B16" s="104">
        <v>3</v>
      </c>
      <c r="C16" s="239">
        <v>-1.63</v>
      </c>
      <c r="D16" s="239">
        <v>-1.65</v>
      </c>
      <c r="E16" s="239">
        <v>-0.88</v>
      </c>
      <c r="F16" s="239">
        <v>-0.33</v>
      </c>
      <c r="G16" s="239">
        <v>-1.44</v>
      </c>
      <c r="H16" s="239">
        <v>1.07</v>
      </c>
      <c r="I16" s="239">
        <v>7.3</v>
      </c>
      <c r="J16" s="239">
        <v>6.77</v>
      </c>
      <c r="K16" s="239">
        <v>13.82</v>
      </c>
      <c r="L16" s="239"/>
      <c r="M16" s="239"/>
    </row>
    <row r="17" spans="2:13" ht="30" customHeight="1">
      <c r="B17" s="104">
        <v>4</v>
      </c>
      <c r="C17" s="239">
        <v>-3.41</v>
      </c>
      <c r="D17" s="239">
        <v>-1.73</v>
      </c>
      <c r="E17" s="239">
        <v>-1.67</v>
      </c>
      <c r="F17" s="239">
        <v>-1.44</v>
      </c>
      <c r="G17" s="239">
        <v>-4.51</v>
      </c>
      <c r="H17" s="239">
        <v>0.92</v>
      </c>
      <c r="I17" s="239">
        <v>7.07</v>
      </c>
      <c r="J17" s="239">
        <v>6.44</v>
      </c>
      <c r="K17" s="239">
        <v>13.58</v>
      </c>
      <c r="L17" s="239"/>
      <c r="M17" s="239"/>
    </row>
    <row r="18" spans="2:13" ht="30" customHeight="1">
      <c r="B18" s="104">
        <v>5</v>
      </c>
      <c r="C18" s="239">
        <v>-2.57</v>
      </c>
      <c r="D18" s="239">
        <v>-1.1499999999999999</v>
      </c>
      <c r="E18" s="239">
        <v>-1.58</v>
      </c>
      <c r="F18" s="239">
        <v>-1.03</v>
      </c>
      <c r="G18" s="239">
        <v>-2.7</v>
      </c>
      <c r="H18" s="239">
        <v>0.94</v>
      </c>
      <c r="I18" s="239">
        <v>6.52</v>
      </c>
      <c r="J18" s="239">
        <v>6.41</v>
      </c>
      <c r="K18" s="239">
        <v>13.64</v>
      </c>
      <c r="L18" s="239"/>
      <c r="M18" s="239"/>
    </row>
    <row r="19" spans="2:13" ht="30" customHeight="1">
      <c r="B19" s="104">
        <v>6</v>
      </c>
      <c r="C19" s="239">
        <v>-2.33</v>
      </c>
      <c r="D19" s="239">
        <v>-0.73</v>
      </c>
      <c r="E19" s="239">
        <v>-1.28</v>
      </c>
      <c r="F19" s="239">
        <v>-0.78</v>
      </c>
      <c r="G19" s="239">
        <v>-2.37</v>
      </c>
      <c r="H19" s="239">
        <v>1.08</v>
      </c>
      <c r="I19" s="239">
        <v>7.07</v>
      </c>
      <c r="J19" s="239">
        <v>6.37</v>
      </c>
      <c r="K19" s="239">
        <v>13.54</v>
      </c>
      <c r="L19" s="239"/>
      <c r="M19" s="239"/>
    </row>
    <row r="20" spans="2:13" ht="30" customHeight="1">
      <c r="B20" s="104">
        <v>7</v>
      </c>
      <c r="C20" s="239">
        <v>-2.16</v>
      </c>
      <c r="D20" s="239">
        <v>-1.1200000000000001</v>
      </c>
      <c r="E20" s="239">
        <v>-1.21</v>
      </c>
      <c r="F20" s="239">
        <v>-0.57999999999999996</v>
      </c>
      <c r="G20" s="239">
        <v>-2.29</v>
      </c>
      <c r="H20" s="239">
        <v>1.22</v>
      </c>
      <c r="I20" s="239">
        <v>7.21</v>
      </c>
      <c r="J20" s="239">
        <v>6.7</v>
      </c>
      <c r="K20" s="239">
        <v>13.48</v>
      </c>
      <c r="L20" s="239"/>
      <c r="M20" s="239"/>
    </row>
    <row r="21" spans="2:13" ht="30" customHeight="1">
      <c r="B21" s="104">
        <v>8</v>
      </c>
      <c r="C21" s="239">
        <v>-1.81</v>
      </c>
      <c r="D21" s="239">
        <v>-0.86</v>
      </c>
      <c r="E21" s="239">
        <v>-1.0900000000000001</v>
      </c>
      <c r="F21" s="239">
        <v>-0.48</v>
      </c>
      <c r="G21" s="239">
        <v>-1.96</v>
      </c>
      <c r="H21" s="239">
        <v>1.27</v>
      </c>
      <c r="I21" s="239">
        <v>7.22</v>
      </c>
      <c r="J21" s="239">
        <v>6.76</v>
      </c>
      <c r="K21" s="239">
        <v>13.48</v>
      </c>
      <c r="L21" s="239"/>
      <c r="M21" s="239"/>
    </row>
    <row r="22" spans="2:13" ht="30" customHeight="1">
      <c r="B22" s="104">
        <v>9</v>
      </c>
      <c r="C22" s="239">
        <v>-0.98</v>
      </c>
      <c r="D22" s="239">
        <v>-0.99</v>
      </c>
      <c r="E22" s="239">
        <v>-0.37</v>
      </c>
      <c r="F22" s="239">
        <v>0.18</v>
      </c>
      <c r="G22" s="239">
        <v>-0.83</v>
      </c>
      <c r="H22" s="239">
        <v>1.46</v>
      </c>
      <c r="I22" s="239">
        <v>7.17</v>
      </c>
      <c r="J22" s="239">
        <v>6.73</v>
      </c>
      <c r="K22" s="239">
        <v>13.69</v>
      </c>
      <c r="L22" s="239"/>
      <c r="M22" s="239"/>
    </row>
    <row r="23" spans="2:13" ht="30" customHeight="1">
      <c r="B23" s="104">
        <v>10</v>
      </c>
      <c r="C23" s="239">
        <v>-0.38</v>
      </c>
      <c r="D23" s="239">
        <v>-0.3</v>
      </c>
      <c r="E23" s="239">
        <v>-0.24</v>
      </c>
      <c r="F23" s="239">
        <v>0.61</v>
      </c>
      <c r="G23" s="239">
        <v>-0.2</v>
      </c>
      <c r="H23" s="239">
        <v>2.06</v>
      </c>
      <c r="I23" s="239">
        <v>7.75</v>
      </c>
      <c r="J23" s="239">
        <v>7.29</v>
      </c>
      <c r="K23" s="239">
        <v>14.04</v>
      </c>
      <c r="L23" s="239"/>
      <c r="M23" s="239"/>
    </row>
    <row r="24" spans="2:13" ht="30" customHeight="1">
      <c r="B24" s="104">
        <v>11</v>
      </c>
      <c r="C24" s="239">
        <v>-0.37</v>
      </c>
      <c r="D24" s="239">
        <v>-0.53</v>
      </c>
      <c r="E24" s="239">
        <v>-0.25</v>
      </c>
      <c r="F24" s="239">
        <v>0.64</v>
      </c>
      <c r="G24" s="239">
        <v>0.08</v>
      </c>
      <c r="H24" s="239">
        <v>1.99</v>
      </c>
      <c r="I24" s="239">
        <v>7.34</v>
      </c>
      <c r="J24" s="239">
        <v>6.97</v>
      </c>
      <c r="K24" s="239">
        <v>14.05</v>
      </c>
      <c r="L24" s="239"/>
      <c r="M24" s="239"/>
    </row>
    <row r="25" spans="2:13" ht="30" customHeight="1">
      <c r="B25" s="104">
        <v>12</v>
      </c>
      <c r="C25" s="239">
        <v>-2.95</v>
      </c>
      <c r="D25" s="239">
        <v>-0.82</v>
      </c>
      <c r="E25" s="239">
        <v>-0.52</v>
      </c>
      <c r="F25" s="239">
        <v>0.32</v>
      </c>
      <c r="G25" s="239">
        <v>0.02</v>
      </c>
      <c r="H25" s="239">
        <v>1.79</v>
      </c>
      <c r="I25" s="239">
        <v>7.44</v>
      </c>
      <c r="J25" s="239">
        <v>7.01</v>
      </c>
      <c r="K25" s="239">
        <v>14.13</v>
      </c>
      <c r="L25" s="239"/>
      <c r="M25" s="239"/>
    </row>
    <row r="26" spans="2:13" ht="30" customHeight="1">
      <c r="B26" s="104">
        <v>13</v>
      </c>
      <c r="C26" s="105" t="s">
        <v>103</v>
      </c>
      <c r="D26" s="239">
        <v>-1.04</v>
      </c>
      <c r="E26" s="239">
        <v>-0.66</v>
      </c>
      <c r="F26" s="239">
        <v>0.14000000000000001</v>
      </c>
      <c r="G26" s="239">
        <v>-0.01</v>
      </c>
      <c r="H26" s="239">
        <v>1.31</v>
      </c>
      <c r="I26" s="239">
        <v>7.56</v>
      </c>
      <c r="J26" s="239">
        <v>6.88</v>
      </c>
      <c r="K26" s="239">
        <v>14.71</v>
      </c>
      <c r="L26" s="239"/>
      <c r="M26" s="239"/>
    </row>
    <row r="27" spans="2:13" ht="30" customHeight="1">
      <c r="B27" s="104">
        <v>14</v>
      </c>
      <c r="C27" s="105" t="s">
        <v>103</v>
      </c>
      <c r="D27" s="239">
        <v>-1.93</v>
      </c>
      <c r="E27" s="239">
        <v>-1.34</v>
      </c>
      <c r="F27" s="239">
        <v>-1.19</v>
      </c>
      <c r="G27" s="239">
        <v>-0.31</v>
      </c>
      <c r="H27" s="239">
        <v>-0.33</v>
      </c>
      <c r="I27" s="239">
        <v>7.28</v>
      </c>
      <c r="J27" s="239">
        <v>7.07</v>
      </c>
      <c r="K27" s="105" t="s">
        <v>103</v>
      </c>
      <c r="L27" s="239"/>
      <c r="M27" s="239"/>
    </row>
    <row r="28" spans="2:13" ht="30" customHeight="1">
      <c r="B28" s="104">
        <v>15</v>
      </c>
      <c r="C28" s="239">
        <v>-0.4</v>
      </c>
      <c r="D28" s="239">
        <v>-1.18</v>
      </c>
      <c r="E28" s="239">
        <v>-1.22</v>
      </c>
      <c r="F28" s="239">
        <v>-0.39</v>
      </c>
      <c r="G28" s="239">
        <v>-0.28999999999999998</v>
      </c>
      <c r="H28" s="239">
        <v>1.1100000000000001</v>
      </c>
      <c r="I28" s="239">
        <v>7.58</v>
      </c>
      <c r="J28" s="239">
        <v>7.24</v>
      </c>
      <c r="K28" s="239">
        <v>14.37</v>
      </c>
      <c r="L28" s="239"/>
      <c r="M28" s="239"/>
    </row>
    <row r="29" spans="2:13" ht="30" customHeight="1">
      <c r="B29" s="104">
        <v>16</v>
      </c>
      <c r="C29" s="239">
        <v>-0.56999999999999995</v>
      </c>
      <c r="D29" s="239">
        <v>-0.57999999999999996</v>
      </c>
      <c r="E29" s="239">
        <v>-0.33</v>
      </c>
      <c r="F29" s="239">
        <v>0.52</v>
      </c>
      <c r="G29" s="239">
        <v>-0.22</v>
      </c>
      <c r="H29" s="239">
        <v>1.96</v>
      </c>
      <c r="I29" s="239">
        <v>7.36</v>
      </c>
      <c r="J29" s="239">
        <v>7.21</v>
      </c>
      <c r="K29" s="239">
        <v>14.31</v>
      </c>
      <c r="L29" s="239"/>
      <c r="M29" s="239"/>
    </row>
    <row r="30" spans="2:13" ht="30" customHeight="1">
      <c r="B30" s="104">
        <v>17</v>
      </c>
      <c r="C30" s="239">
        <v>-0.49</v>
      </c>
      <c r="D30" s="239">
        <v>-0.46</v>
      </c>
      <c r="E30" s="239">
        <v>-0.09</v>
      </c>
      <c r="F30" s="239">
        <v>0.63</v>
      </c>
      <c r="G30" s="239">
        <v>-0.19</v>
      </c>
      <c r="H30" s="239">
        <v>2.0699999999999998</v>
      </c>
      <c r="I30" s="239">
        <v>7.72</v>
      </c>
      <c r="J30" s="239">
        <v>7.29</v>
      </c>
      <c r="K30" s="239">
        <v>14.32</v>
      </c>
      <c r="L30" s="239"/>
      <c r="M30" s="239"/>
    </row>
    <row r="31" spans="2:13" ht="30" customHeight="1">
      <c r="B31" s="104">
        <v>18</v>
      </c>
      <c r="C31" s="239">
        <v>-0.02</v>
      </c>
      <c r="D31" s="239">
        <v>-0.3</v>
      </c>
      <c r="E31" s="239">
        <v>0.41</v>
      </c>
      <c r="F31" s="239">
        <v>0.81</v>
      </c>
      <c r="G31" s="239">
        <v>0.17</v>
      </c>
      <c r="H31" s="239">
        <v>2.16</v>
      </c>
      <c r="I31" s="239">
        <v>7.76</v>
      </c>
      <c r="J31" s="239">
        <v>7.36</v>
      </c>
      <c r="K31" s="239">
        <v>14.25</v>
      </c>
      <c r="L31" s="239"/>
      <c r="M31" s="239"/>
    </row>
    <row r="32" spans="2:13" ht="30" customHeight="1">
      <c r="B32" s="104">
        <v>19</v>
      </c>
      <c r="C32" s="239">
        <v>-0.36</v>
      </c>
      <c r="D32" s="239">
        <v>-0.49</v>
      </c>
      <c r="E32" s="239">
        <v>0.11</v>
      </c>
      <c r="F32" s="239">
        <v>0.03</v>
      </c>
      <c r="G32" s="239">
        <v>-0.19</v>
      </c>
      <c r="H32" s="239">
        <v>0.89</v>
      </c>
      <c r="I32" s="239">
        <v>7.66</v>
      </c>
      <c r="J32" s="239">
        <v>7.25</v>
      </c>
      <c r="K32" s="239">
        <v>14.24</v>
      </c>
      <c r="L32" s="239"/>
      <c r="M32" s="239"/>
    </row>
    <row r="33" spans="2:13" ht="30" customHeight="1">
      <c r="B33" s="104">
        <v>20</v>
      </c>
      <c r="C33" s="239">
        <v>-1</v>
      </c>
      <c r="D33" s="239">
        <v>-0.99</v>
      </c>
      <c r="E33" s="239">
        <v>-1.05</v>
      </c>
      <c r="F33" s="239">
        <v>-1.25</v>
      </c>
      <c r="G33" s="239">
        <v>-0.34</v>
      </c>
      <c r="H33" s="239">
        <v>-0.48</v>
      </c>
      <c r="I33" s="239">
        <v>7.7</v>
      </c>
      <c r="J33" s="239">
        <v>7.22</v>
      </c>
      <c r="K33" s="239">
        <v>14.33</v>
      </c>
      <c r="L33" s="239"/>
      <c r="M33" s="239"/>
    </row>
    <row r="34" spans="2:13" ht="30" customHeight="1">
      <c r="B34" s="104">
        <v>21</v>
      </c>
      <c r="C34" s="239">
        <v>-0.33</v>
      </c>
      <c r="D34" s="239">
        <v>-0.38</v>
      </c>
      <c r="E34" s="239">
        <v>0.21</v>
      </c>
      <c r="F34" s="239">
        <v>0.55000000000000004</v>
      </c>
      <c r="G34" s="239">
        <v>0.84</v>
      </c>
      <c r="H34" s="239">
        <v>1.91</v>
      </c>
      <c r="I34" s="239">
        <v>7.54</v>
      </c>
      <c r="J34" s="239">
        <v>7.2</v>
      </c>
      <c r="K34" s="239">
        <v>14.15</v>
      </c>
      <c r="L34" s="239"/>
      <c r="M34" s="239"/>
    </row>
    <row r="35" spans="2:13" ht="30" customHeight="1">
      <c r="B35" s="104">
        <v>22</v>
      </c>
      <c r="C35" s="239">
        <v>0.02</v>
      </c>
      <c r="D35" s="239">
        <v>0.16</v>
      </c>
      <c r="E35" s="239">
        <v>0.5</v>
      </c>
      <c r="F35" s="239">
        <v>0.79</v>
      </c>
      <c r="G35" s="239">
        <v>0.34</v>
      </c>
      <c r="H35" s="239">
        <v>1.99</v>
      </c>
      <c r="I35" s="239">
        <v>7.39</v>
      </c>
      <c r="J35" s="239">
        <v>7.1</v>
      </c>
      <c r="K35" s="239">
        <v>14.22</v>
      </c>
      <c r="L35" s="239"/>
      <c r="M35" s="239"/>
    </row>
    <row r="36" spans="2:13" ht="30" customHeight="1">
      <c r="B36" s="104">
        <v>23</v>
      </c>
      <c r="C36" s="239">
        <v>0.38</v>
      </c>
      <c r="D36" s="239">
        <v>0.69</v>
      </c>
      <c r="E36" s="239">
        <v>0.57999999999999996</v>
      </c>
      <c r="F36" s="239">
        <v>0.9</v>
      </c>
      <c r="G36" s="239">
        <v>0.41</v>
      </c>
      <c r="H36" s="239">
        <v>2.41</v>
      </c>
      <c r="I36" s="239">
        <v>7.41</v>
      </c>
      <c r="J36" s="239">
        <v>7.17</v>
      </c>
      <c r="K36" s="239">
        <v>14.24</v>
      </c>
      <c r="L36" s="239">
        <v>17.66</v>
      </c>
      <c r="M36" s="239"/>
    </row>
    <row r="37" spans="2:13" ht="30" customHeight="1">
      <c r="B37" s="104">
        <v>24</v>
      </c>
      <c r="C37" s="239">
        <v>0.53</v>
      </c>
      <c r="D37" s="239">
        <v>1.32</v>
      </c>
      <c r="E37" s="239">
        <v>0.61</v>
      </c>
      <c r="F37" s="239">
        <v>0.96</v>
      </c>
      <c r="G37" s="239">
        <v>0.51</v>
      </c>
      <c r="H37" s="239">
        <v>2.46</v>
      </c>
      <c r="I37" s="239">
        <v>7.43</v>
      </c>
      <c r="J37" s="239">
        <v>7.32</v>
      </c>
      <c r="K37" s="239">
        <v>14.37</v>
      </c>
      <c r="L37" s="239">
        <v>18.53</v>
      </c>
      <c r="M37" s="239">
        <v>11.71</v>
      </c>
    </row>
    <row r="38" spans="2:13" ht="30" customHeight="1">
      <c r="B38" s="104">
        <v>25</v>
      </c>
      <c r="C38" s="239">
        <v>0.08</v>
      </c>
      <c r="D38" s="239">
        <v>0.47</v>
      </c>
      <c r="E38" s="239">
        <v>0.24</v>
      </c>
      <c r="F38" s="239">
        <v>0.37</v>
      </c>
      <c r="G38" s="239">
        <v>0.44</v>
      </c>
      <c r="H38" s="239">
        <v>0.73</v>
      </c>
      <c r="I38" s="239">
        <v>7.14</v>
      </c>
      <c r="J38" s="239">
        <v>6.97</v>
      </c>
      <c r="K38" s="239">
        <v>14.29</v>
      </c>
      <c r="L38" s="239">
        <v>18.440000000000001</v>
      </c>
      <c r="M38" s="239">
        <v>11.24</v>
      </c>
    </row>
    <row r="39" spans="2:13" ht="30" customHeight="1">
      <c r="B39" s="104">
        <v>26</v>
      </c>
      <c r="C39" s="239">
        <v>-0.12</v>
      </c>
      <c r="D39" s="239">
        <v>1.06</v>
      </c>
      <c r="E39" s="239">
        <v>-0.04</v>
      </c>
      <c r="F39" s="239">
        <v>-0.01</v>
      </c>
      <c r="G39" s="239">
        <v>0.36</v>
      </c>
      <c r="H39" s="239">
        <v>1.08</v>
      </c>
      <c r="I39" s="239">
        <v>7.18</v>
      </c>
      <c r="J39" s="239">
        <v>7.15</v>
      </c>
      <c r="K39" s="239">
        <v>14.31</v>
      </c>
      <c r="L39" s="239">
        <v>18.41</v>
      </c>
      <c r="M39" s="239">
        <v>10.99</v>
      </c>
    </row>
    <row r="40" spans="2:13" ht="30" customHeight="1">
      <c r="B40" s="104">
        <v>27</v>
      </c>
      <c r="C40" s="239">
        <v>0.13</v>
      </c>
      <c r="D40" s="239">
        <v>1.59</v>
      </c>
      <c r="E40" s="239">
        <v>0.35</v>
      </c>
      <c r="F40" s="239">
        <v>0.84</v>
      </c>
      <c r="G40" s="239">
        <v>0.52</v>
      </c>
      <c r="H40" s="239">
        <v>2.3199999999999998</v>
      </c>
      <c r="I40" s="239">
        <v>7.34</v>
      </c>
      <c r="J40" s="239">
        <v>7.33</v>
      </c>
      <c r="K40" s="239">
        <v>14.23</v>
      </c>
      <c r="L40" s="239">
        <v>18.05</v>
      </c>
      <c r="M40" s="239">
        <v>11.07</v>
      </c>
    </row>
    <row r="41" spans="2:13" ht="30" customHeight="1">
      <c r="B41" s="104">
        <v>28</v>
      </c>
      <c r="C41" s="239">
        <v>0.27</v>
      </c>
      <c r="D41" s="239">
        <v>1.76</v>
      </c>
      <c r="E41" s="239">
        <v>0.64</v>
      </c>
      <c r="F41" s="239">
        <v>1</v>
      </c>
      <c r="G41" s="239">
        <v>0.61</v>
      </c>
      <c r="H41" s="239">
        <v>2.48</v>
      </c>
      <c r="I41" s="239">
        <v>7.05</v>
      </c>
      <c r="J41" s="239">
        <v>7.39</v>
      </c>
      <c r="K41" s="239">
        <v>14.21</v>
      </c>
      <c r="L41" s="239">
        <v>18.66</v>
      </c>
      <c r="M41" s="239">
        <v>11.07</v>
      </c>
    </row>
    <row r="42" spans="2:13" ht="30" customHeight="1">
      <c r="B42" s="104">
        <v>29</v>
      </c>
      <c r="C42" s="239">
        <v>0.13</v>
      </c>
      <c r="D42" s="239">
        <v>1.77</v>
      </c>
      <c r="E42" s="239">
        <v>0.33</v>
      </c>
      <c r="F42" s="239">
        <v>0.85</v>
      </c>
      <c r="G42" s="239">
        <v>0.49</v>
      </c>
      <c r="H42" s="239">
        <v>2.38</v>
      </c>
      <c r="I42" s="239">
        <v>6.18</v>
      </c>
      <c r="J42" s="239">
        <v>7.3</v>
      </c>
      <c r="K42" s="239">
        <v>14.18</v>
      </c>
      <c r="L42" s="239">
        <v>19.11</v>
      </c>
      <c r="M42" s="239">
        <v>11.17</v>
      </c>
    </row>
    <row r="43" spans="2:13" ht="30" customHeight="1">
      <c r="B43" s="104">
        <v>30</v>
      </c>
      <c r="C43" s="239">
        <v>-1.66</v>
      </c>
      <c r="D43" s="239">
        <v>1.6</v>
      </c>
      <c r="E43" s="239">
        <v>-0.38</v>
      </c>
      <c r="F43" s="239">
        <v>-0.53</v>
      </c>
      <c r="G43" s="239">
        <v>-1.34</v>
      </c>
      <c r="H43" s="239">
        <v>1.98</v>
      </c>
      <c r="I43" s="239">
        <v>5.81</v>
      </c>
      <c r="J43" s="239">
        <v>7.41</v>
      </c>
      <c r="K43" s="239">
        <v>14.2</v>
      </c>
      <c r="L43" s="239">
        <v>19.09</v>
      </c>
      <c r="M43" s="239">
        <v>11.16</v>
      </c>
    </row>
    <row r="44" spans="2:13" ht="30" customHeight="1">
      <c r="B44" s="104" t="s">
        <v>476</v>
      </c>
      <c r="C44" s="239">
        <v>-2.09</v>
      </c>
      <c r="D44" s="239">
        <v>1.1000000000000001</v>
      </c>
      <c r="E44" s="239">
        <v>-0.98</v>
      </c>
      <c r="F44" s="239">
        <v>-0.82</v>
      </c>
      <c r="G44" s="239">
        <v>-1.61</v>
      </c>
      <c r="H44" s="239">
        <v>1.63</v>
      </c>
      <c r="I44" s="239">
        <v>5.3</v>
      </c>
      <c r="J44" s="239">
        <v>7.35</v>
      </c>
      <c r="K44" s="239">
        <v>14.19</v>
      </c>
      <c r="L44" s="239">
        <v>19.23</v>
      </c>
      <c r="M44" s="239">
        <v>11.3</v>
      </c>
    </row>
    <row r="45" spans="2:13" ht="30" customHeight="1">
      <c r="B45" s="104">
        <v>2</v>
      </c>
      <c r="C45" s="239">
        <v>-0.17</v>
      </c>
      <c r="D45" s="239">
        <v>1.54</v>
      </c>
      <c r="E45" s="239">
        <v>0.24</v>
      </c>
      <c r="F45" s="239">
        <v>0.54</v>
      </c>
      <c r="G45" s="239">
        <v>0.37</v>
      </c>
      <c r="H45" s="239">
        <v>1.94</v>
      </c>
      <c r="I45" s="239">
        <v>5.2</v>
      </c>
      <c r="J45" s="239">
        <v>7.45</v>
      </c>
      <c r="K45" s="239">
        <v>14.24</v>
      </c>
      <c r="L45" s="239">
        <v>22.8</v>
      </c>
      <c r="M45" s="239">
        <v>11.72</v>
      </c>
    </row>
    <row r="46" spans="2:13" ht="30" customHeight="1">
      <c r="B46" s="104">
        <v>3</v>
      </c>
      <c r="C46" s="239">
        <v>0.14000000000000001</v>
      </c>
      <c r="D46" s="239">
        <v>1.2</v>
      </c>
      <c r="E46" s="239">
        <v>0.59</v>
      </c>
      <c r="F46" s="239">
        <v>0.98</v>
      </c>
      <c r="G46" s="239">
        <v>0.67</v>
      </c>
      <c r="H46" s="239">
        <v>2.52</v>
      </c>
      <c r="I46" s="239">
        <v>5.0599999999999996</v>
      </c>
      <c r="J46" s="239">
        <v>7.36</v>
      </c>
      <c r="K46" s="239">
        <v>14.17</v>
      </c>
      <c r="L46" s="239">
        <v>23.95</v>
      </c>
      <c r="M46" s="239">
        <v>11.75</v>
      </c>
    </row>
    <row r="47" spans="2:13" ht="30" customHeight="1">
      <c r="B47" s="104">
        <v>4</v>
      </c>
      <c r="C47" s="239">
        <v>0.21</v>
      </c>
      <c r="D47" s="239">
        <v>1.85</v>
      </c>
      <c r="E47" s="239">
        <v>0.49</v>
      </c>
      <c r="F47" s="239">
        <v>1.03</v>
      </c>
      <c r="G47" s="239">
        <v>0.74</v>
      </c>
      <c r="H47" s="239">
        <v>2.57</v>
      </c>
      <c r="I47" s="239">
        <v>5.08</v>
      </c>
      <c r="J47" s="239">
        <v>7.28</v>
      </c>
      <c r="K47" s="239">
        <v>14.09</v>
      </c>
      <c r="L47" s="239">
        <v>24.56</v>
      </c>
      <c r="M47" s="239">
        <v>11.78</v>
      </c>
    </row>
    <row r="48" spans="2:13" ht="30" customHeight="1">
      <c r="B48" s="104">
        <v>5</v>
      </c>
      <c r="C48" s="239">
        <v>0.17</v>
      </c>
      <c r="D48" s="239">
        <v>1.86</v>
      </c>
      <c r="E48" s="239">
        <v>0.45</v>
      </c>
      <c r="F48" s="239">
        <v>0.99</v>
      </c>
      <c r="G48" s="239">
        <v>0.76</v>
      </c>
      <c r="H48" s="239">
        <v>2.5</v>
      </c>
      <c r="I48" s="239">
        <v>5.54</v>
      </c>
      <c r="J48" s="239">
        <v>7.24</v>
      </c>
      <c r="K48" s="239">
        <v>14.09</v>
      </c>
      <c r="L48" s="239">
        <v>24.67</v>
      </c>
      <c r="M48" s="239">
        <v>11.53</v>
      </c>
    </row>
    <row r="49" spans="2:13" ht="30" customHeight="1">
      <c r="B49" s="104">
        <v>6</v>
      </c>
      <c r="C49" s="239">
        <v>0.32</v>
      </c>
      <c r="D49" s="239">
        <v>1.95</v>
      </c>
      <c r="E49" s="239">
        <v>0.52</v>
      </c>
      <c r="F49" s="239">
        <v>1.06</v>
      </c>
      <c r="G49" s="239">
        <v>0.6</v>
      </c>
      <c r="H49" s="239">
        <v>2.62</v>
      </c>
      <c r="I49" s="239">
        <v>6.4</v>
      </c>
      <c r="J49" s="239">
        <v>7.44</v>
      </c>
      <c r="K49" s="239">
        <v>14.16</v>
      </c>
      <c r="L49" s="239">
        <v>24.98</v>
      </c>
      <c r="M49" s="239">
        <v>11.62</v>
      </c>
    </row>
    <row r="50" spans="2:13" ht="30" customHeight="1">
      <c r="B50" s="104">
        <v>7</v>
      </c>
      <c r="C50" s="239">
        <v>0.57999999999999996</v>
      </c>
      <c r="D50" s="239">
        <v>1.85</v>
      </c>
      <c r="E50" s="239">
        <v>0.52</v>
      </c>
      <c r="F50" s="239">
        <v>1.04</v>
      </c>
      <c r="G50" s="239">
        <v>0.78</v>
      </c>
      <c r="H50" s="239">
        <v>2.4900000000000002</v>
      </c>
      <c r="I50" s="239">
        <v>7</v>
      </c>
      <c r="J50" s="239">
        <v>7.24</v>
      </c>
      <c r="K50" s="239">
        <v>13.94</v>
      </c>
      <c r="L50" s="239">
        <v>25.82</v>
      </c>
      <c r="M50" s="239">
        <v>11.65</v>
      </c>
    </row>
    <row r="51" spans="2:13" ht="30" customHeight="1">
      <c r="B51" s="225" t="s">
        <v>237</v>
      </c>
      <c r="C51" s="236"/>
      <c r="D51" s="236"/>
      <c r="E51" s="236"/>
      <c r="F51" s="236"/>
      <c r="G51" s="236"/>
      <c r="H51" s="236"/>
      <c r="I51" s="236"/>
      <c r="J51" s="236"/>
      <c r="K51" s="233"/>
      <c r="L51" s="233"/>
      <c r="M51" s="233"/>
    </row>
    <row r="52" spans="2:13" ht="30" customHeight="1">
      <c r="B52" s="127" t="s">
        <v>611</v>
      </c>
      <c r="C52" s="236"/>
      <c r="D52" s="236"/>
      <c r="E52" s="236"/>
      <c r="F52" s="236"/>
      <c r="G52" s="236"/>
      <c r="H52" s="236"/>
      <c r="I52" s="236"/>
      <c r="J52" s="236"/>
      <c r="K52" s="236"/>
      <c r="L52" s="236"/>
      <c r="M52" s="236"/>
    </row>
    <row r="53" spans="2:13" ht="9.75" customHeight="1"/>
    <row r="58" spans="2:13">
      <c r="G58" s="23"/>
    </row>
    <row r="59" spans="2:13">
      <c r="D59" s="24"/>
      <c r="E59" s="24"/>
    </row>
  </sheetData>
  <mergeCells count="1">
    <mergeCell ref="B3:B4"/>
  </mergeCells>
  <phoneticPr fontId="1"/>
  <pageMargins left="1.299212598425197" right="0.51181102362204722" top="1.5354330708661419" bottom="0.55118110236220474" header="0.31496062992125984" footer="0.31496062992125984"/>
  <pageSetup paperSize="8" scale="54"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pageSetUpPr fitToPage="1"/>
  </sheetPr>
  <dimension ref="B1:K53"/>
  <sheetViews>
    <sheetView showGridLines="0" zoomScale="80" zoomScaleNormal="80" workbookViewId="0">
      <pane ySplit="5" topLeftCell="A50" activePane="bottomLeft" state="frozen"/>
      <selection pane="bottomLeft" activeCell="A3" sqref="A3:L52"/>
    </sheetView>
  </sheetViews>
  <sheetFormatPr defaultColWidth="9" defaultRowHeight="14.4"/>
  <cols>
    <col min="1" max="1" width="1.69921875" style="10" customWidth="1"/>
    <col min="2" max="2" width="9.59765625" style="13" customWidth="1"/>
    <col min="3" max="11" width="17.59765625" style="18" customWidth="1"/>
    <col min="12" max="12" width="1.5" style="10" customWidth="1"/>
    <col min="13" max="16384" width="9" style="10"/>
  </cols>
  <sheetData>
    <row r="1" spans="2:11" ht="34.799999999999997">
      <c r="B1" s="119" t="s">
        <v>517</v>
      </c>
      <c r="C1" s="236"/>
      <c r="D1" s="236"/>
      <c r="E1" s="236"/>
      <c r="F1" s="236"/>
      <c r="G1" s="236"/>
      <c r="H1" s="236"/>
      <c r="I1" s="236"/>
      <c r="J1" s="236"/>
      <c r="K1" s="237" t="s">
        <v>538</v>
      </c>
    </row>
    <row r="2" spans="2:11" ht="4.95" customHeight="1">
      <c r="B2" s="235"/>
      <c r="C2" s="240"/>
      <c r="D2" s="240"/>
      <c r="E2" s="240"/>
      <c r="F2" s="240"/>
      <c r="G2" s="240"/>
      <c r="H2" s="240"/>
      <c r="I2" s="240"/>
      <c r="J2" s="240"/>
      <c r="K2" s="240"/>
    </row>
    <row r="3" spans="2:11" ht="30" customHeight="1">
      <c r="B3" s="275" t="s">
        <v>59</v>
      </c>
      <c r="C3" s="102" t="s">
        <v>174</v>
      </c>
      <c r="D3" s="102" t="s">
        <v>252</v>
      </c>
      <c r="E3" s="102" t="s">
        <v>251</v>
      </c>
      <c r="F3" s="102" t="s">
        <v>250</v>
      </c>
      <c r="G3" s="102" t="s">
        <v>147</v>
      </c>
      <c r="H3" s="102" t="s">
        <v>249</v>
      </c>
      <c r="I3" s="102" t="s">
        <v>248</v>
      </c>
      <c r="J3" s="102" t="s">
        <v>85</v>
      </c>
      <c r="K3" s="102" t="s">
        <v>247</v>
      </c>
    </row>
    <row r="4" spans="2:11" ht="60" customHeight="1">
      <c r="B4" s="298"/>
      <c r="C4" s="241" t="s">
        <v>357</v>
      </c>
      <c r="D4" s="241" t="s">
        <v>358</v>
      </c>
      <c r="E4" s="241" t="s">
        <v>336</v>
      </c>
      <c r="F4" s="241" t="s">
        <v>336</v>
      </c>
      <c r="G4" s="241" t="s">
        <v>359</v>
      </c>
      <c r="H4" s="241" t="s">
        <v>360</v>
      </c>
      <c r="I4" s="241" t="s">
        <v>360</v>
      </c>
      <c r="J4" s="241" t="s">
        <v>361</v>
      </c>
      <c r="K4" s="241" t="s">
        <v>546</v>
      </c>
    </row>
    <row r="5" spans="2:11" ht="30" customHeight="1">
      <c r="B5" s="279"/>
      <c r="C5" s="103"/>
      <c r="D5" s="103"/>
      <c r="E5" s="103" t="s">
        <v>246</v>
      </c>
      <c r="F5" s="103" t="s">
        <v>245</v>
      </c>
      <c r="G5" s="103"/>
      <c r="H5" s="103" t="s">
        <v>243</v>
      </c>
      <c r="I5" s="103" t="s">
        <v>244</v>
      </c>
      <c r="J5" s="103"/>
      <c r="K5" s="103"/>
    </row>
    <row r="6" spans="2:11" ht="30" customHeight="1">
      <c r="B6" s="104" t="s">
        <v>581</v>
      </c>
      <c r="C6" s="265">
        <v>-1.3</v>
      </c>
      <c r="D6" s="265">
        <v>-2.42</v>
      </c>
      <c r="E6" s="265" t="s">
        <v>242</v>
      </c>
      <c r="F6" s="265"/>
      <c r="G6" s="265">
        <v>-5.78</v>
      </c>
      <c r="H6" s="265">
        <v>-5.52</v>
      </c>
      <c r="I6" s="265">
        <v>-1.54</v>
      </c>
      <c r="J6" s="265">
        <v>15.82</v>
      </c>
      <c r="K6" s="265">
        <v>5.58</v>
      </c>
    </row>
    <row r="7" spans="2:11" ht="30" customHeight="1">
      <c r="B7" s="104">
        <v>56</v>
      </c>
      <c r="C7" s="265">
        <v>-1.19</v>
      </c>
      <c r="D7" s="265">
        <v>-2.4</v>
      </c>
      <c r="E7" s="265"/>
      <c r="F7" s="265"/>
      <c r="G7" s="265">
        <v>-6.54</v>
      </c>
      <c r="H7" s="265">
        <v>-5.32</v>
      </c>
      <c r="I7" s="265">
        <v>-1.58</v>
      </c>
      <c r="J7" s="265">
        <v>16.63</v>
      </c>
      <c r="K7" s="265">
        <v>5.59</v>
      </c>
    </row>
    <row r="8" spans="2:11" ht="30" customHeight="1">
      <c r="B8" s="104">
        <v>57</v>
      </c>
      <c r="C8" s="265">
        <v>-0.18</v>
      </c>
      <c r="D8" s="265">
        <v>-2.29</v>
      </c>
      <c r="E8" s="265"/>
      <c r="F8" s="265"/>
      <c r="G8" s="265">
        <v>-7.13</v>
      </c>
      <c r="H8" s="265">
        <v>-5.07</v>
      </c>
      <c r="I8" s="265">
        <v>-1.41</v>
      </c>
      <c r="J8" s="265">
        <v>16.68</v>
      </c>
      <c r="K8" s="265">
        <v>5.83</v>
      </c>
    </row>
    <row r="9" spans="2:11" ht="30" customHeight="1">
      <c r="B9" s="104">
        <v>58</v>
      </c>
      <c r="C9" s="265">
        <v>0.02</v>
      </c>
      <c r="D9" s="265">
        <v>-2.2000000000000002</v>
      </c>
      <c r="E9" s="265"/>
      <c r="F9" s="265"/>
      <c r="G9" s="265">
        <v>-6.22</v>
      </c>
      <c r="H9" s="265">
        <v>-4.95</v>
      </c>
      <c r="I9" s="265">
        <v>-1.28</v>
      </c>
      <c r="J9" s="265">
        <v>15.97</v>
      </c>
      <c r="K9" s="265">
        <v>6.31</v>
      </c>
    </row>
    <row r="10" spans="2:11" ht="30" customHeight="1">
      <c r="B10" s="104">
        <v>59</v>
      </c>
      <c r="C10" s="265">
        <v>-0.1</v>
      </c>
      <c r="D10" s="265">
        <v>-2.15</v>
      </c>
      <c r="E10" s="265"/>
      <c r="F10" s="265"/>
      <c r="G10" s="265">
        <v>-5.69</v>
      </c>
      <c r="H10" s="265">
        <v>-5.17</v>
      </c>
      <c r="I10" s="265">
        <v>-1.71</v>
      </c>
      <c r="J10" s="265">
        <v>15.87</v>
      </c>
      <c r="K10" s="265">
        <v>5.71</v>
      </c>
    </row>
    <row r="11" spans="2:11" ht="30" customHeight="1">
      <c r="B11" s="104">
        <v>60</v>
      </c>
      <c r="C11" s="265">
        <v>-8.2799999999999994</v>
      </c>
      <c r="D11" s="265">
        <v>-2.14</v>
      </c>
      <c r="E11" s="265"/>
      <c r="F11" s="265"/>
      <c r="G11" s="265">
        <v>-5.36</v>
      </c>
      <c r="H11" s="265">
        <v>-5.78</v>
      </c>
      <c r="I11" s="265">
        <v>-2.2799999999999998</v>
      </c>
      <c r="J11" s="265">
        <v>16.32</v>
      </c>
      <c r="K11" s="265">
        <v>5.73</v>
      </c>
    </row>
    <row r="12" spans="2:11" ht="30" customHeight="1">
      <c r="B12" s="104">
        <v>61</v>
      </c>
      <c r="C12" s="265">
        <v>-3.33</v>
      </c>
      <c r="D12" s="265">
        <v>-2.36</v>
      </c>
      <c r="E12" s="265"/>
      <c r="F12" s="265"/>
      <c r="G12" s="265">
        <v>-5.61</v>
      </c>
      <c r="H12" s="265">
        <v>-5.21</v>
      </c>
      <c r="I12" s="265">
        <v>-1.64</v>
      </c>
      <c r="J12" s="265">
        <v>16.63</v>
      </c>
      <c r="K12" s="265">
        <v>5.94</v>
      </c>
    </row>
    <row r="13" spans="2:11" ht="30" customHeight="1">
      <c r="B13" s="104">
        <v>62</v>
      </c>
      <c r="C13" s="265">
        <v>-0.97</v>
      </c>
      <c r="D13" s="265">
        <v>-2.44</v>
      </c>
      <c r="E13" s="265"/>
      <c r="F13" s="265"/>
      <c r="G13" s="265">
        <v>-5.22</v>
      </c>
      <c r="H13" s="265">
        <v>-5.1100000000000003</v>
      </c>
      <c r="I13" s="265">
        <v>-1.61</v>
      </c>
      <c r="J13" s="265">
        <v>16.84</v>
      </c>
      <c r="K13" s="265">
        <v>5.74</v>
      </c>
    </row>
    <row r="14" spans="2:11" ht="30" customHeight="1">
      <c r="B14" s="104">
        <v>63</v>
      </c>
      <c r="C14" s="265">
        <v>-1.43</v>
      </c>
      <c r="D14" s="265">
        <v>-2.74</v>
      </c>
      <c r="E14" s="265"/>
      <c r="F14" s="265"/>
      <c r="G14" s="265">
        <v>-5.0599999999999996</v>
      </c>
      <c r="H14" s="265">
        <v>-3.94</v>
      </c>
      <c r="I14" s="265">
        <v>-0.32</v>
      </c>
      <c r="J14" s="265">
        <v>16.89</v>
      </c>
      <c r="K14" s="265">
        <v>5.31</v>
      </c>
    </row>
    <row r="15" spans="2:11" ht="30" customHeight="1">
      <c r="B15" s="104" t="s">
        <v>374</v>
      </c>
      <c r="C15" s="265">
        <v>-0.03</v>
      </c>
      <c r="D15" s="265">
        <v>-2.2400000000000002</v>
      </c>
      <c r="E15" s="265"/>
      <c r="F15" s="265"/>
      <c r="G15" s="265">
        <v>-4.96</v>
      </c>
      <c r="H15" s="265">
        <v>-3.72</v>
      </c>
      <c r="I15" s="265">
        <v>-0.05</v>
      </c>
      <c r="J15" s="265">
        <v>15.06</v>
      </c>
      <c r="K15" s="265">
        <v>5.76</v>
      </c>
    </row>
    <row r="16" spans="2:11" ht="30" customHeight="1">
      <c r="B16" s="104">
        <v>2</v>
      </c>
      <c r="C16" s="265">
        <v>-0.42</v>
      </c>
      <c r="D16" s="265">
        <v>-2.25</v>
      </c>
      <c r="E16" s="265"/>
      <c r="F16" s="265"/>
      <c r="G16" s="265">
        <v>-5.18</v>
      </c>
      <c r="H16" s="265">
        <v>-4.0199999999999996</v>
      </c>
      <c r="I16" s="265">
        <v>-0.36</v>
      </c>
      <c r="J16" s="265">
        <v>13.04</v>
      </c>
      <c r="K16" s="265">
        <v>5.1100000000000003</v>
      </c>
    </row>
    <row r="17" spans="2:11" ht="30" customHeight="1">
      <c r="B17" s="104">
        <v>3</v>
      </c>
      <c r="C17" s="265">
        <v>-0.35</v>
      </c>
      <c r="D17" s="265">
        <v>-3.93</v>
      </c>
      <c r="E17" s="265"/>
      <c r="F17" s="265"/>
      <c r="G17" s="265">
        <v>-5.68</v>
      </c>
      <c r="H17" s="265">
        <v>-3.32</v>
      </c>
      <c r="I17" s="265">
        <v>0.39</v>
      </c>
      <c r="J17" s="265">
        <v>11.98</v>
      </c>
      <c r="K17" s="265">
        <v>5.2</v>
      </c>
    </row>
    <row r="18" spans="2:11" ht="30" customHeight="1">
      <c r="B18" s="104">
        <v>4</v>
      </c>
      <c r="C18" s="265">
        <v>-0.89</v>
      </c>
      <c r="D18" s="265">
        <v>-3.47</v>
      </c>
      <c r="E18" s="265">
        <v>6.75</v>
      </c>
      <c r="F18" s="265">
        <v>4.43</v>
      </c>
      <c r="G18" s="265">
        <v>-5.26</v>
      </c>
      <c r="H18" s="265">
        <v>-2.59</v>
      </c>
      <c r="I18" s="265">
        <v>1.1100000000000001</v>
      </c>
      <c r="J18" s="265">
        <v>11.68</v>
      </c>
      <c r="K18" s="265">
        <v>4.24</v>
      </c>
    </row>
    <row r="19" spans="2:11" ht="30" customHeight="1">
      <c r="B19" s="104">
        <v>5</v>
      </c>
      <c r="C19" s="265">
        <v>-1.06</v>
      </c>
      <c r="D19" s="265">
        <v>-2.27</v>
      </c>
      <c r="E19" s="265">
        <v>7.08</v>
      </c>
      <c r="F19" s="265">
        <v>5</v>
      </c>
      <c r="G19" s="265">
        <v>-4.59</v>
      </c>
      <c r="H19" s="265">
        <v>-2.2999999999999998</v>
      </c>
      <c r="I19" s="265">
        <v>1.43</v>
      </c>
      <c r="J19" s="265">
        <v>11.41</v>
      </c>
      <c r="K19" s="265">
        <v>4.74</v>
      </c>
    </row>
    <row r="20" spans="2:11" ht="30" customHeight="1">
      <c r="B20" s="104">
        <v>6</v>
      </c>
      <c r="C20" s="265">
        <v>-0.69</v>
      </c>
      <c r="D20" s="265">
        <v>-4.6399999999999997</v>
      </c>
      <c r="E20" s="265">
        <v>6.75</v>
      </c>
      <c r="F20" s="265">
        <v>4.7699999999999996</v>
      </c>
      <c r="G20" s="265">
        <v>-4.59</v>
      </c>
      <c r="H20" s="265">
        <v>-2.7</v>
      </c>
      <c r="I20" s="265">
        <v>1.05</v>
      </c>
      <c r="J20" s="265">
        <v>10.96</v>
      </c>
      <c r="K20" s="265">
        <v>2.92</v>
      </c>
    </row>
    <row r="21" spans="2:11" ht="30" customHeight="1">
      <c r="B21" s="104">
        <v>7</v>
      </c>
      <c r="C21" s="265">
        <v>-0.27</v>
      </c>
      <c r="D21" s="265">
        <v>-4.54</v>
      </c>
      <c r="E21" s="265">
        <v>6.49</v>
      </c>
      <c r="F21" s="265">
        <v>4.5599999999999996</v>
      </c>
      <c r="G21" s="265">
        <v>-4.7300000000000004</v>
      </c>
      <c r="H21" s="265">
        <v>-2.89</v>
      </c>
      <c r="I21" s="265">
        <v>0.85</v>
      </c>
      <c r="J21" s="265">
        <v>10.72</v>
      </c>
      <c r="K21" s="265">
        <v>3.11</v>
      </c>
    </row>
    <row r="22" spans="2:11" ht="30" customHeight="1">
      <c r="B22" s="104">
        <v>8</v>
      </c>
      <c r="C22" s="265">
        <v>-0.26</v>
      </c>
      <c r="D22" s="265">
        <v>-3.85</v>
      </c>
      <c r="E22" s="265">
        <v>6.5</v>
      </c>
      <c r="F22" s="265">
        <v>4.6500000000000004</v>
      </c>
      <c r="G22" s="265">
        <v>-4.78</v>
      </c>
      <c r="H22" s="265">
        <v>-3.45</v>
      </c>
      <c r="I22" s="265">
        <v>0.38</v>
      </c>
      <c r="J22" s="265">
        <v>10.69</v>
      </c>
      <c r="K22" s="265">
        <v>2.3199999999999998</v>
      </c>
    </row>
    <row r="23" spans="2:11" ht="30" customHeight="1">
      <c r="B23" s="104">
        <v>9</v>
      </c>
      <c r="C23" s="265">
        <v>0.21</v>
      </c>
      <c r="D23" s="265">
        <v>-2.93</v>
      </c>
      <c r="E23" s="265">
        <v>6.49</v>
      </c>
      <c r="F23" s="265">
        <v>4.5999999999999996</v>
      </c>
      <c r="G23" s="265">
        <v>-4.78</v>
      </c>
      <c r="H23" s="265">
        <v>-3.28</v>
      </c>
      <c r="I23" s="265">
        <v>0.5</v>
      </c>
      <c r="J23" s="265">
        <v>10.84</v>
      </c>
      <c r="K23" s="265">
        <v>1.97</v>
      </c>
    </row>
    <row r="24" spans="2:11" ht="30" customHeight="1">
      <c r="B24" s="104">
        <v>10</v>
      </c>
      <c r="C24" s="265">
        <v>0.65</v>
      </c>
      <c r="D24" s="265">
        <v>-5.18</v>
      </c>
      <c r="E24" s="265">
        <v>6.68</v>
      </c>
      <c r="F24" s="265">
        <v>4.68</v>
      </c>
      <c r="G24" s="265">
        <v>-4.59</v>
      </c>
      <c r="H24" s="265">
        <v>-3.16</v>
      </c>
      <c r="I24" s="265">
        <v>0.66</v>
      </c>
      <c r="J24" s="265">
        <v>11.37</v>
      </c>
      <c r="K24" s="265">
        <v>2.27</v>
      </c>
    </row>
    <row r="25" spans="2:11" ht="30" customHeight="1">
      <c r="B25" s="104">
        <v>11</v>
      </c>
      <c r="C25" s="265">
        <v>0.68</v>
      </c>
      <c r="D25" s="265">
        <v>-5.25</v>
      </c>
      <c r="E25" s="265">
        <v>6.38</v>
      </c>
      <c r="F25" s="265">
        <v>4.04</v>
      </c>
      <c r="G25" s="265">
        <v>-4.63</v>
      </c>
      <c r="H25" s="265">
        <v>-4.16</v>
      </c>
      <c r="I25" s="265">
        <v>0.6</v>
      </c>
      <c r="J25" s="265">
        <v>11.28</v>
      </c>
      <c r="K25" s="265">
        <v>1.57</v>
      </c>
    </row>
    <row r="26" spans="2:11" ht="30" customHeight="1">
      <c r="B26" s="104">
        <v>12</v>
      </c>
      <c r="C26" s="265">
        <v>0.65</v>
      </c>
      <c r="D26" s="265">
        <v>-4.33</v>
      </c>
      <c r="E26" s="265">
        <v>6.74</v>
      </c>
      <c r="F26" s="265">
        <v>4.33</v>
      </c>
      <c r="G26" s="265">
        <v>-4.54</v>
      </c>
      <c r="H26" s="265">
        <v>-3.21</v>
      </c>
      <c r="I26" s="265">
        <v>0.99</v>
      </c>
      <c r="J26" s="265">
        <v>13.55</v>
      </c>
      <c r="K26" s="265">
        <v>0.25</v>
      </c>
    </row>
    <row r="27" spans="2:11" ht="30" customHeight="1">
      <c r="B27" s="104">
        <v>13</v>
      </c>
      <c r="C27" s="265">
        <v>0.23</v>
      </c>
      <c r="D27" s="265">
        <v>-3.42</v>
      </c>
      <c r="E27" s="265">
        <v>6.96</v>
      </c>
      <c r="F27" s="265">
        <v>4.4000000000000004</v>
      </c>
      <c r="G27" s="265">
        <v>-4.59</v>
      </c>
      <c r="H27" s="265">
        <v>-2.7</v>
      </c>
      <c r="I27" s="265">
        <v>1.54</v>
      </c>
      <c r="J27" s="265">
        <v>15.02</v>
      </c>
      <c r="K27" s="265">
        <v>-0.15</v>
      </c>
    </row>
    <row r="28" spans="2:11" ht="30" customHeight="1">
      <c r="B28" s="104">
        <v>14</v>
      </c>
      <c r="C28" s="265">
        <v>-2.0099999999999998</v>
      </c>
      <c r="D28" s="265">
        <v>-2.56</v>
      </c>
      <c r="E28" s="265">
        <v>7</v>
      </c>
      <c r="F28" s="265">
        <v>4.51</v>
      </c>
      <c r="G28" s="265">
        <v>-4.5999999999999996</v>
      </c>
      <c r="H28" s="265">
        <v>-2.92</v>
      </c>
      <c r="I28" s="265">
        <v>1.42</v>
      </c>
      <c r="J28" s="265">
        <v>13.23</v>
      </c>
      <c r="K28" s="265">
        <v>-7.0000000000000007E-2</v>
      </c>
    </row>
    <row r="29" spans="2:11" ht="30" customHeight="1">
      <c r="B29" s="104">
        <v>15</v>
      </c>
      <c r="C29" s="265">
        <v>0.67</v>
      </c>
      <c r="D29" s="265">
        <v>-2.38</v>
      </c>
      <c r="E29" s="265">
        <v>6.87</v>
      </c>
      <c r="F29" s="265">
        <v>4.21</v>
      </c>
      <c r="G29" s="265">
        <v>-4.47</v>
      </c>
      <c r="H29" s="265">
        <v>-2.57</v>
      </c>
      <c r="I29" s="265">
        <v>1.77</v>
      </c>
      <c r="J29" s="265">
        <v>12.62</v>
      </c>
      <c r="K29" s="265">
        <v>0.26</v>
      </c>
    </row>
    <row r="30" spans="2:11" ht="30" customHeight="1">
      <c r="B30" s="104">
        <v>16</v>
      </c>
      <c r="C30" s="265">
        <v>0.67</v>
      </c>
      <c r="D30" s="265">
        <v>-2.68</v>
      </c>
      <c r="E30" s="265">
        <v>6.85</v>
      </c>
      <c r="F30" s="265">
        <v>4.5999999999999996</v>
      </c>
      <c r="G30" s="265">
        <v>-4.01</v>
      </c>
      <c r="H30" s="265">
        <v>-2.68</v>
      </c>
      <c r="I30" s="265">
        <v>1.69</v>
      </c>
      <c r="J30" s="265">
        <v>12.24</v>
      </c>
      <c r="K30" s="265">
        <v>-0.18</v>
      </c>
    </row>
    <row r="31" spans="2:11" ht="30" customHeight="1">
      <c r="B31" s="104">
        <v>17</v>
      </c>
      <c r="C31" s="265">
        <v>0.73</v>
      </c>
      <c r="D31" s="265">
        <v>-1.85</v>
      </c>
      <c r="E31" s="265">
        <v>6.86</v>
      </c>
      <c r="F31" s="265">
        <v>4.8600000000000003</v>
      </c>
      <c r="G31" s="265">
        <v>-3.82</v>
      </c>
      <c r="H31" s="265">
        <v>-2.37</v>
      </c>
      <c r="I31" s="265">
        <v>1.69</v>
      </c>
      <c r="J31" s="265">
        <v>12.47</v>
      </c>
      <c r="K31" s="265">
        <v>0.01</v>
      </c>
    </row>
    <row r="32" spans="2:11" ht="30" customHeight="1">
      <c r="B32" s="104">
        <v>18</v>
      </c>
      <c r="C32" s="265">
        <v>0.82</v>
      </c>
      <c r="D32" s="265" t="s">
        <v>103</v>
      </c>
      <c r="E32" s="265">
        <v>6.78</v>
      </c>
      <c r="F32" s="265">
        <v>4.46</v>
      </c>
      <c r="G32" s="265">
        <v>-4.33</v>
      </c>
      <c r="H32" s="265">
        <v>-2.3199999999999998</v>
      </c>
      <c r="I32" s="265">
        <v>1.78</v>
      </c>
      <c r="J32" s="265">
        <v>12.32</v>
      </c>
      <c r="K32" s="265">
        <v>0.13</v>
      </c>
    </row>
    <row r="33" spans="2:11" ht="30" customHeight="1">
      <c r="B33" s="104">
        <v>19</v>
      </c>
      <c r="C33" s="265">
        <v>-1</v>
      </c>
      <c r="D33" s="265" t="s">
        <v>103</v>
      </c>
      <c r="E33" s="265">
        <v>6.8</v>
      </c>
      <c r="F33" s="265">
        <v>4.33</v>
      </c>
      <c r="G33" s="265">
        <v>-3.56</v>
      </c>
      <c r="H33" s="265" t="s">
        <v>103</v>
      </c>
      <c r="I33" s="265" t="s">
        <v>103</v>
      </c>
      <c r="J33" s="265">
        <v>15.37</v>
      </c>
      <c r="K33" s="265" t="s">
        <v>103</v>
      </c>
    </row>
    <row r="34" spans="2:11" ht="30" customHeight="1">
      <c r="B34" s="104">
        <v>20</v>
      </c>
      <c r="C34" s="265">
        <v>-2</v>
      </c>
      <c r="D34" s="265" t="s">
        <v>103</v>
      </c>
      <c r="E34" s="265">
        <v>6.75</v>
      </c>
      <c r="F34" s="265">
        <v>4</v>
      </c>
      <c r="G34" s="265">
        <v>-3.68</v>
      </c>
      <c r="H34" s="265">
        <v>1.4</v>
      </c>
      <c r="I34" s="265">
        <v>1.89</v>
      </c>
      <c r="J34" s="265">
        <v>14.21</v>
      </c>
      <c r="K34" s="265">
        <v>1.8</v>
      </c>
    </row>
    <row r="35" spans="2:11" ht="30" customHeight="1">
      <c r="B35" s="104">
        <v>21</v>
      </c>
      <c r="C35" s="266">
        <v>-0.23</v>
      </c>
      <c r="D35" s="266">
        <v>-2.23</v>
      </c>
      <c r="E35" s="266">
        <v>6.36</v>
      </c>
      <c r="F35" s="266">
        <v>3.48</v>
      </c>
      <c r="G35" s="266">
        <v>-4.18</v>
      </c>
      <c r="H35" s="266">
        <v>1.32</v>
      </c>
      <c r="I35" s="266">
        <v>1.84</v>
      </c>
      <c r="J35" s="266">
        <v>14.57</v>
      </c>
      <c r="K35" s="266">
        <v>0.13</v>
      </c>
    </row>
    <row r="36" spans="2:11" ht="30" customHeight="1">
      <c r="B36" s="104">
        <v>22</v>
      </c>
      <c r="C36" s="266">
        <v>-0.34</v>
      </c>
      <c r="D36" s="266">
        <v>-2.04</v>
      </c>
      <c r="E36" s="266">
        <v>5.6</v>
      </c>
      <c r="F36" s="266">
        <v>4.6500000000000004</v>
      </c>
      <c r="G36" s="266">
        <v>-4.24</v>
      </c>
      <c r="H36" s="266">
        <v>1.23</v>
      </c>
      <c r="I36" s="266">
        <v>1.76</v>
      </c>
      <c r="J36" s="266">
        <v>14.88</v>
      </c>
      <c r="K36" s="266">
        <v>-0.78</v>
      </c>
    </row>
    <row r="37" spans="2:11" ht="30" customHeight="1">
      <c r="B37" s="104">
        <v>23</v>
      </c>
      <c r="C37" s="266">
        <v>0.02</v>
      </c>
      <c r="D37" s="266">
        <v>-1.1599999999999999</v>
      </c>
      <c r="E37" s="266">
        <v>6.27</v>
      </c>
      <c r="F37" s="266">
        <v>5.51</v>
      </c>
      <c r="G37" s="266">
        <v>-4.58</v>
      </c>
      <c r="H37" s="266">
        <v>2.4</v>
      </c>
      <c r="I37" s="266">
        <v>2.73</v>
      </c>
      <c r="J37" s="266">
        <v>15.35</v>
      </c>
      <c r="K37" s="266">
        <v>2.29</v>
      </c>
    </row>
    <row r="38" spans="2:11" ht="30" customHeight="1">
      <c r="B38" s="104">
        <v>24</v>
      </c>
      <c r="C38" s="266">
        <v>0.03</v>
      </c>
      <c r="D38" s="266">
        <v>-1.1499999999999999</v>
      </c>
      <c r="E38" s="266">
        <v>6.06</v>
      </c>
      <c r="F38" s="266">
        <v>4.6900000000000004</v>
      </c>
      <c r="G38" s="266">
        <v>-4.5999999999999996</v>
      </c>
      <c r="H38" s="266">
        <v>2.2400000000000002</v>
      </c>
      <c r="I38" s="266">
        <v>2.5499999999999998</v>
      </c>
      <c r="J38" s="266">
        <v>16.3</v>
      </c>
      <c r="K38" s="266">
        <v>2.1</v>
      </c>
    </row>
    <row r="39" spans="2:11" ht="30" customHeight="1">
      <c r="B39" s="104">
        <v>25</v>
      </c>
      <c r="C39" s="266">
        <v>-1.01</v>
      </c>
      <c r="D39" s="266">
        <v>-1.1100000000000001</v>
      </c>
      <c r="E39" s="266">
        <v>5.69</v>
      </c>
      <c r="F39" s="266">
        <v>3.8</v>
      </c>
      <c r="G39" s="266">
        <v>-4.51</v>
      </c>
      <c r="H39" s="266">
        <v>1.83</v>
      </c>
      <c r="I39" s="266">
        <v>2.2799999999999998</v>
      </c>
      <c r="J39" s="266">
        <v>16.760000000000002</v>
      </c>
      <c r="K39" s="266">
        <v>1.38</v>
      </c>
    </row>
    <row r="40" spans="2:11" ht="30" customHeight="1">
      <c r="B40" s="104">
        <v>26</v>
      </c>
      <c r="C40" s="266">
        <v>-1.82</v>
      </c>
      <c r="D40" s="266">
        <v>-1.04</v>
      </c>
      <c r="E40" s="266">
        <v>5.7</v>
      </c>
      <c r="F40" s="266">
        <v>3.55</v>
      </c>
      <c r="G40" s="266">
        <v>-3.7</v>
      </c>
      <c r="H40" s="266">
        <v>1.71</v>
      </c>
      <c r="I40" s="266">
        <v>2.17</v>
      </c>
      <c r="J40" s="266">
        <v>16.98</v>
      </c>
      <c r="K40" s="266">
        <v>0.8</v>
      </c>
    </row>
    <row r="41" spans="2:11" ht="30" customHeight="1">
      <c r="B41" s="104">
        <v>27</v>
      </c>
      <c r="C41" s="266">
        <v>-0.13</v>
      </c>
      <c r="D41" s="266">
        <v>-0.99</v>
      </c>
      <c r="E41" s="266">
        <v>5.82</v>
      </c>
      <c r="F41" s="266">
        <v>3.7</v>
      </c>
      <c r="G41" s="266">
        <v>-2.94</v>
      </c>
      <c r="H41" s="266">
        <v>1.76</v>
      </c>
      <c r="I41" s="266">
        <v>2.2200000000000002</v>
      </c>
      <c r="J41" s="266">
        <v>17.07</v>
      </c>
      <c r="K41" s="266">
        <v>0.79</v>
      </c>
    </row>
    <row r="42" spans="2:11" ht="30" customHeight="1">
      <c r="B42" s="104">
        <v>28</v>
      </c>
      <c r="C42" s="266">
        <v>-0.03</v>
      </c>
      <c r="D42" s="266">
        <v>-0.92</v>
      </c>
      <c r="E42" s="266">
        <v>5.8</v>
      </c>
      <c r="F42" s="266">
        <v>3.54</v>
      </c>
      <c r="G42" s="266">
        <v>-2.9</v>
      </c>
      <c r="H42" s="266">
        <v>1.73</v>
      </c>
      <c r="I42" s="266">
        <v>2.23</v>
      </c>
      <c r="J42" s="266">
        <v>17.09</v>
      </c>
      <c r="K42" s="265">
        <v>0.57999999999999996</v>
      </c>
    </row>
    <row r="43" spans="2:11" ht="30" customHeight="1">
      <c r="B43" s="104">
        <v>29</v>
      </c>
      <c r="C43" s="266">
        <v>-0.15</v>
      </c>
      <c r="D43" s="266">
        <v>-1.1200000000000001</v>
      </c>
      <c r="E43" s="266">
        <v>5.81</v>
      </c>
      <c r="F43" s="266">
        <v>3.54</v>
      </c>
      <c r="G43" s="266">
        <v>-2.84</v>
      </c>
      <c r="H43" s="266">
        <v>1.66</v>
      </c>
      <c r="I43" s="266">
        <v>2.16</v>
      </c>
      <c r="J43" s="266">
        <v>17.16</v>
      </c>
      <c r="K43" s="504" t="s">
        <v>537</v>
      </c>
    </row>
    <row r="44" spans="2:11" ht="30" customHeight="1">
      <c r="B44" s="104">
        <v>30</v>
      </c>
      <c r="C44" s="265">
        <v>-1.01</v>
      </c>
      <c r="D44" s="265">
        <v>-1.01</v>
      </c>
      <c r="E44" s="265">
        <v>5.81</v>
      </c>
      <c r="F44" s="265">
        <v>3.67</v>
      </c>
      <c r="G44" s="265">
        <v>-3.28</v>
      </c>
      <c r="H44" s="265">
        <v>1.57</v>
      </c>
      <c r="I44" s="265">
        <v>2.1</v>
      </c>
      <c r="J44" s="265">
        <v>17.14</v>
      </c>
      <c r="K44" s="504"/>
    </row>
    <row r="45" spans="2:11" ht="30" customHeight="1">
      <c r="B45" s="104" t="s">
        <v>476</v>
      </c>
      <c r="C45" s="265">
        <v>-1.42</v>
      </c>
      <c r="D45" s="265">
        <v>-1.2</v>
      </c>
      <c r="E45" s="265">
        <v>5.82</v>
      </c>
      <c r="F45" s="265">
        <v>3.66</v>
      </c>
      <c r="G45" s="265">
        <v>-4.38</v>
      </c>
      <c r="H45" s="265">
        <v>1.72</v>
      </c>
      <c r="I45" s="265">
        <v>2.14</v>
      </c>
      <c r="J45" s="265">
        <v>17.03</v>
      </c>
      <c r="K45" s="504"/>
    </row>
    <row r="46" spans="2:11" ht="30" customHeight="1">
      <c r="B46" s="104">
        <v>2</v>
      </c>
      <c r="C46" s="265">
        <v>0</v>
      </c>
      <c r="D46" s="265">
        <v>-0.64</v>
      </c>
      <c r="E46" s="265">
        <v>2.65</v>
      </c>
      <c r="F46" s="265">
        <v>4.38</v>
      </c>
      <c r="G46" s="265">
        <v>-2.6</v>
      </c>
      <c r="H46" s="265">
        <v>0.99</v>
      </c>
      <c r="I46" s="265">
        <v>1.35</v>
      </c>
      <c r="J46" s="265">
        <v>9.57</v>
      </c>
      <c r="K46" s="504"/>
    </row>
    <row r="47" spans="2:11" ht="30" customHeight="1">
      <c r="B47" s="104">
        <v>3</v>
      </c>
      <c r="C47" s="265">
        <v>-0.03</v>
      </c>
      <c r="D47" s="265">
        <v>-0.96</v>
      </c>
      <c r="E47" s="265">
        <v>6.41</v>
      </c>
      <c r="F47" s="265">
        <v>5.21</v>
      </c>
      <c r="G47" s="265">
        <v>-2.81</v>
      </c>
      <c r="H47" s="265">
        <v>2.29</v>
      </c>
      <c r="I47" s="265">
        <v>2.62</v>
      </c>
      <c r="J47" s="265">
        <v>16.63</v>
      </c>
      <c r="K47" s="504"/>
    </row>
    <row r="48" spans="2:11" ht="30" customHeight="1">
      <c r="B48" s="104">
        <v>4</v>
      </c>
      <c r="C48" s="265">
        <v>0.02</v>
      </c>
      <c r="D48" s="265">
        <v>-0.93</v>
      </c>
      <c r="E48" s="265">
        <v>6.36</v>
      </c>
      <c r="F48" s="265">
        <v>5.16</v>
      </c>
      <c r="G48" s="265">
        <v>-2.88</v>
      </c>
      <c r="H48" s="265">
        <v>2.13</v>
      </c>
      <c r="I48" s="265">
        <v>2.58</v>
      </c>
      <c r="J48" s="265">
        <v>16.579999999999998</v>
      </c>
      <c r="K48" s="504"/>
    </row>
    <row r="49" spans="2:11" ht="30" customHeight="1">
      <c r="B49" s="104">
        <v>5</v>
      </c>
      <c r="C49" s="265">
        <v>-0.05</v>
      </c>
      <c r="D49" s="265">
        <v>-0.93</v>
      </c>
      <c r="E49" s="265">
        <v>6.21</v>
      </c>
      <c r="F49" s="265">
        <v>4.76</v>
      </c>
      <c r="G49" s="265">
        <v>-2.96</v>
      </c>
      <c r="H49" s="265">
        <v>1.99</v>
      </c>
      <c r="I49" s="265">
        <v>2.46</v>
      </c>
      <c r="J49" s="265">
        <v>16.559999999999999</v>
      </c>
      <c r="K49" s="504"/>
    </row>
    <row r="50" spans="2:11" ht="30" customHeight="1">
      <c r="B50" s="104">
        <v>6</v>
      </c>
      <c r="C50" s="265">
        <v>0.05</v>
      </c>
      <c r="D50" s="265">
        <v>-0.9</v>
      </c>
      <c r="E50" s="265">
        <v>6.41</v>
      </c>
      <c r="F50" s="265">
        <v>5.28</v>
      </c>
      <c r="G50" s="265">
        <v>-5.41</v>
      </c>
      <c r="H50" s="265">
        <v>2.2599999999999998</v>
      </c>
      <c r="I50" s="265">
        <v>2.68</v>
      </c>
      <c r="J50" s="265">
        <v>16.579999999999998</v>
      </c>
      <c r="K50" s="504"/>
    </row>
    <row r="51" spans="2:11" ht="30" customHeight="1">
      <c r="B51" s="264">
        <v>7</v>
      </c>
      <c r="C51" s="262">
        <v>-0.01</v>
      </c>
      <c r="D51" s="242">
        <v>-1.05</v>
      </c>
      <c r="E51" s="242">
        <v>6.24</v>
      </c>
      <c r="F51" s="263">
        <v>4.91</v>
      </c>
      <c r="G51" s="263">
        <v>-3.32</v>
      </c>
      <c r="H51" s="242">
        <v>2</v>
      </c>
      <c r="I51" s="263">
        <v>2.46</v>
      </c>
      <c r="J51" s="242">
        <v>16.579999999999998</v>
      </c>
      <c r="K51" s="505"/>
    </row>
    <row r="52" spans="2:11" ht="30" customHeight="1">
      <c r="B52" s="127" t="s">
        <v>237</v>
      </c>
      <c r="C52" s="236"/>
      <c r="D52" s="236"/>
      <c r="E52" s="236"/>
      <c r="F52" s="236"/>
      <c r="G52" s="236"/>
      <c r="H52" s="236"/>
      <c r="I52" s="236"/>
      <c r="J52" s="236"/>
      <c r="K52" s="236"/>
    </row>
    <row r="53" spans="2:11" ht="8.4" customHeight="1"/>
  </sheetData>
  <mergeCells count="2">
    <mergeCell ref="B3:B5"/>
    <mergeCell ref="K43:K51"/>
  </mergeCells>
  <phoneticPr fontId="1"/>
  <pageMargins left="1.299212598425197" right="0.51181102362204722" top="1.5354330708661419" bottom="0.55118110236220474" header="0.31496062992125984" footer="0.31496062992125984"/>
  <pageSetup paperSize="8" scale="5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pageSetUpPr fitToPage="1"/>
  </sheetPr>
  <dimension ref="B1:L53"/>
  <sheetViews>
    <sheetView showGridLines="0" zoomScale="70" zoomScaleNormal="70" workbookViewId="0">
      <pane xSplit="14" ySplit="8" topLeftCell="O47" activePane="bottomRight" state="frozen"/>
      <selection pane="topRight" activeCell="O1" sqref="O1"/>
      <selection pane="bottomLeft" activeCell="A8" sqref="A8"/>
      <selection pane="bottomRight" activeCell="A3" sqref="A3:L52"/>
    </sheetView>
  </sheetViews>
  <sheetFormatPr defaultColWidth="9" defaultRowHeight="14.4"/>
  <cols>
    <col min="1" max="1" width="2.19921875" style="10" customWidth="1"/>
    <col min="2" max="2" width="9.59765625" style="13" customWidth="1"/>
    <col min="3" max="11" width="18.69921875" style="18" customWidth="1"/>
    <col min="12" max="12" width="1.19921875" style="10" customWidth="1"/>
    <col min="13" max="16384" width="9" style="10"/>
  </cols>
  <sheetData>
    <row r="1" spans="2:11" ht="30" customHeight="1">
      <c r="B1" s="243" t="s">
        <v>518</v>
      </c>
      <c r="C1" s="236"/>
      <c r="D1" s="236"/>
      <c r="E1" s="236"/>
      <c r="F1" s="236"/>
      <c r="G1" s="236"/>
      <c r="H1" s="236"/>
      <c r="I1" s="236"/>
      <c r="J1" s="236"/>
      <c r="K1" s="237" t="s">
        <v>538</v>
      </c>
    </row>
    <row r="2" spans="2:11" ht="4.95" customHeight="1">
      <c r="B2" s="235"/>
      <c r="C2" s="240"/>
      <c r="D2" s="240"/>
      <c r="E2" s="240"/>
      <c r="F2" s="240"/>
      <c r="G2" s="240"/>
      <c r="H2" s="240"/>
      <c r="I2" s="240"/>
      <c r="J2" s="240"/>
      <c r="K2" s="240"/>
    </row>
    <row r="3" spans="2:11" ht="30" customHeight="1">
      <c r="B3" s="275" t="s">
        <v>59</v>
      </c>
      <c r="C3" s="102" t="s">
        <v>260</v>
      </c>
      <c r="D3" s="102" t="s">
        <v>259</v>
      </c>
      <c r="E3" s="102" t="s">
        <v>258</v>
      </c>
      <c r="F3" s="102" t="s">
        <v>257</v>
      </c>
      <c r="G3" s="102" t="s">
        <v>256</v>
      </c>
      <c r="H3" s="102" t="s">
        <v>79</v>
      </c>
      <c r="I3" s="102" t="s">
        <v>72</v>
      </c>
      <c r="J3" s="102" t="s">
        <v>255</v>
      </c>
      <c r="K3" s="102" t="s">
        <v>254</v>
      </c>
    </row>
    <row r="4" spans="2:11" ht="75" customHeight="1">
      <c r="B4" s="298"/>
      <c r="C4" s="241" t="s">
        <v>368</v>
      </c>
      <c r="D4" s="241" t="s">
        <v>368</v>
      </c>
      <c r="E4" s="241" t="s">
        <v>368</v>
      </c>
      <c r="F4" s="241" t="s">
        <v>365</v>
      </c>
      <c r="G4" s="507" t="s">
        <v>369</v>
      </c>
      <c r="H4" s="241" t="s">
        <v>366</v>
      </c>
      <c r="I4" s="241" t="s">
        <v>337</v>
      </c>
      <c r="J4" s="507" t="s">
        <v>370</v>
      </c>
      <c r="K4" s="241" t="s">
        <v>367</v>
      </c>
    </row>
    <row r="5" spans="2:11" ht="30" customHeight="1">
      <c r="B5" s="279"/>
      <c r="C5" s="245" t="s">
        <v>362</v>
      </c>
      <c r="D5" s="245" t="s">
        <v>363</v>
      </c>
      <c r="E5" s="244" t="s">
        <v>364</v>
      </c>
      <c r="F5" s="103"/>
      <c r="G5" s="508"/>
      <c r="H5" s="103"/>
      <c r="I5" s="103"/>
      <c r="J5" s="508"/>
      <c r="K5" s="103"/>
    </row>
    <row r="6" spans="2:11" ht="32.1" customHeight="1">
      <c r="B6" s="173" t="s">
        <v>581</v>
      </c>
      <c r="C6" s="265"/>
      <c r="D6" s="265">
        <v>0.4</v>
      </c>
      <c r="E6" s="265">
        <v>0.76</v>
      </c>
      <c r="F6" s="265"/>
      <c r="G6" s="265"/>
      <c r="H6" s="265"/>
      <c r="I6" s="265"/>
      <c r="J6" s="265"/>
      <c r="K6" s="265"/>
    </row>
    <row r="7" spans="2:11" ht="32.1" customHeight="1">
      <c r="B7" s="173">
        <v>56</v>
      </c>
      <c r="C7" s="265">
        <v>-3.76</v>
      </c>
      <c r="D7" s="265">
        <v>-4.78</v>
      </c>
      <c r="E7" s="265">
        <v>-0.48</v>
      </c>
      <c r="F7" s="265"/>
      <c r="G7" s="265"/>
      <c r="H7" s="265"/>
      <c r="I7" s="265"/>
      <c r="J7" s="265"/>
      <c r="K7" s="265"/>
    </row>
    <row r="8" spans="2:11" ht="32.1" customHeight="1">
      <c r="B8" s="173">
        <v>57</v>
      </c>
      <c r="C8" s="265">
        <v>-2.8</v>
      </c>
      <c r="D8" s="265">
        <v>-2.62</v>
      </c>
      <c r="E8" s="265">
        <v>-0.92</v>
      </c>
      <c r="F8" s="265"/>
      <c r="G8" s="265"/>
      <c r="H8" s="265"/>
      <c r="I8" s="265"/>
      <c r="J8" s="265"/>
      <c r="K8" s="265"/>
    </row>
    <row r="9" spans="2:11" ht="32.1" customHeight="1">
      <c r="B9" s="173">
        <v>58</v>
      </c>
      <c r="C9" s="265">
        <v>-1.03</v>
      </c>
      <c r="D9" s="265">
        <v>-0.88</v>
      </c>
      <c r="E9" s="265">
        <v>-0.12</v>
      </c>
      <c r="F9" s="265"/>
      <c r="G9" s="265"/>
      <c r="H9" s="265"/>
      <c r="I9" s="265"/>
      <c r="J9" s="265"/>
      <c r="K9" s="265"/>
    </row>
    <row r="10" spans="2:11" ht="32.1" customHeight="1">
      <c r="B10" s="173">
        <v>59</v>
      </c>
      <c r="C10" s="265">
        <v>-0.45</v>
      </c>
      <c r="D10" s="265">
        <v>-0.45</v>
      </c>
      <c r="E10" s="265">
        <v>0.42</v>
      </c>
      <c r="F10" s="265">
        <v>9.48</v>
      </c>
      <c r="G10" s="265">
        <v>8.58</v>
      </c>
      <c r="H10" s="265">
        <v>8.92</v>
      </c>
      <c r="I10" s="265"/>
      <c r="J10" s="265"/>
      <c r="K10" s="265"/>
    </row>
    <row r="11" spans="2:11" ht="32.1" customHeight="1">
      <c r="B11" s="173">
        <v>60</v>
      </c>
      <c r="C11" s="265">
        <v>-0.9</v>
      </c>
      <c r="D11" s="265">
        <v>0.99</v>
      </c>
      <c r="E11" s="265">
        <v>1.94</v>
      </c>
      <c r="F11" s="265">
        <v>9.64</v>
      </c>
      <c r="G11" s="265">
        <v>7.95</v>
      </c>
      <c r="H11" s="265">
        <v>8.69</v>
      </c>
      <c r="I11" s="265">
        <v>0.88</v>
      </c>
      <c r="J11" s="265"/>
      <c r="K11" s="265"/>
    </row>
    <row r="12" spans="2:11" ht="32.1" customHeight="1">
      <c r="B12" s="173">
        <v>61</v>
      </c>
      <c r="C12" s="265">
        <v>1.39</v>
      </c>
      <c r="D12" s="265">
        <v>1.56</v>
      </c>
      <c r="E12" s="265">
        <v>2.88</v>
      </c>
      <c r="F12" s="265">
        <v>9.81</v>
      </c>
      <c r="G12" s="265">
        <v>8.83</v>
      </c>
      <c r="H12" s="265">
        <v>8.7899999999999991</v>
      </c>
      <c r="I12" s="265">
        <v>0.83</v>
      </c>
      <c r="J12" s="265"/>
      <c r="K12" s="265"/>
    </row>
    <row r="13" spans="2:11" ht="32.1" customHeight="1">
      <c r="B13" s="173">
        <v>62</v>
      </c>
      <c r="C13" s="265">
        <v>0.96</v>
      </c>
      <c r="D13" s="265">
        <v>1.1200000000000001</v>
      </c>
      <c r="E13" s="265">
        <v>2.36</v>
      </c>
      <c r="F13" s="265">
        <v>9.84</v>
      </c>
      <c r="G13" s="265">
        <v>9.25</v>
      </c>
      <c r="H13" s="265">
        <v>8.84</v>
      </c>
      <c r="I13" s="265">
        <v>0.65</v>
      </c>
      <c r="J13" s="265"/>
      <c r="K13" s="265"/>
    </row>
    <row r="14" spans="2:11" ht="32.1" customHeight="1">
      <c r="B14" s="173">
        <v>63</v>
      </c>
      <c r="C14" s="265">
        <v>1.32</v>
      </c>
      <c r="D14" s="265">
        <v>1.46</v>
      </c>
      <c r="E14" s="265">
        <v>2.5099999999999998</v>
      </c>
      <c r="F14" s="265">
        <v>10.08</v>
      </c>
      <c r="G14" s="265">
        <v>9.0500000000000007</v>
      </c>
      <c r="H14" s="265">
        <v>9.06</v>
      </c>
      <c r="I14" s="265">
        <v>0.83</v>
      </c>
      <c r="J14" s="265"/>
      <c r="K14" s="265"/>
    </row>
    <row r="15" spans="2:11" ht="32.1" customHeight="1">
      <c r="B15" s="173" t="s">
        <v>374</v>
      </c>
      <c r="C15" s="265">
        <v>0.2</v>
      </c>
      <c r="D15" s="265">
        <v>0.3</v>
      </c>
      <c r="E15" s="265">
        <v>1.74</v>
      </c>
      <c r="F15" s="265">
        <v>10.27</v>
      </c>
      <c r="G15" s="265">
        <v>9.76</v>
      </c>
      <c r="H15" s="265">
        <v>9.19</v>
      </c>
      <c r="I15" s="265">
        <v>0.86</v>
      </c>
      <c r="J15" s="265"/>
      <c r="K15" s="265"/>
    </row>
    <row r="16" spans="2:11" ht="32.1" customHeight="1">
      <c r="B16" s="173">
        <v>2</v>
      </c>
      <c r="C16" s="265">
        <v>0.15</v>
      </c>
      <c r="D16" s="265">
        <v>0.25</v>
      </c>
      <c r="E16" s="265">
        <v>1.66</v>
      </c>
      <c r="F16" s="265">
        <v>10.35</v>
      </c>
      <c r="G16" s="265">
        <v>9.91</v>
      </c>
      <c r="H16" s="265">
        <v>9.23</v>
      </c>
      <c r="I16" s="265">
        <v>0.75</v>
      </c>
      <c r="J16" s="265"/>
      <c r="K16" s="265"/>
    </row>
    <row r="17" spans="2:11" ht="32.1" customHeight="1">
      <c r="B17" s="173">
        <v>3</v>
      </c>
      <c r="C17" s="265">
        <v>1.46</v>
      </c>
      <c r="D17" s="265">
        <v>1.55</v>
      </c>
      <c r="E17" s="265">
        <v>2.85</v>
      </c>
      <c r="F17" s="265">
        <v>10.44</v>
      </c>
      <c r="G17" s="265">
        <v>10</v>
      </c>
      <c r="H17" s="265">
        <v>9.08</v>
      </c>
      <c r="I17" s="265">
        <v>0.71</v>
      </c>
      <c r="J17" s="265"/>
      <c r="K17" s="265"/>
    </row>
    <row r="18" spans="2:11" ht="32.1" customHeight="1">
      <c r="B18" s="173">
        <v>4</v>
      </c>
      <c r="C18" s="265">
        <v>1.76</v>
      </c>
      <c r="D18" s="265">
        <v>1.84</v>
      </c>
      <c r="E18" s="265">
        <v>3.29</v>
      </c>
      <c r="F18" s="265">
        <v>10.32</v>
      </c>
      <c r="G18" s="265">
        <v>10.039999999999999</v>
      </c>
      <c r="H18" s="265">
        <v>9.25</v>
      </c>
      <c r="I18" s="265">
        <v>0.75</v>
      </c>
      <c r="J18" s="265">
        <v>5.35</v>
      </c>
      <c r="K18" s="265">
        <v>5.17</v>
      </c>
    </row>
    <row r="19" spans="2:11" ht="32.1" customHeight="1">
      <c r="B19" s="173">
        <v>5</v>
      </c>
      <c r="C19" s="265">
        <v>1.33</v>
      </c>
      <c r="D19" s="265">
        <v>1.52</v>
      </c>
      <c r="E19" s="265">
        <v>3.83</v>
      </c>
      <c r="F19" s="265">
        <v>10.199999999999999</v>
      </c>
      <c r="G19" s="265">
        <v>10.039999999999999</v>
      </c>
      <c r="H19" s="265">
        <v>9.26</v>
      </c>
      <c r="I19" s="265">
        <v>0.76</v>
      </c>
      <c r="J19" s="265">
        <v>5.37</v>
      </c>
      <c r="K19" s="265">
        <v>5.16</v>
      </c>
    </row>
    <row r="20" spans="2:11" ht="32.1" customHeight="1">
      <c r="B20" s="173">
        <v>6</v>
      </c>
      <c r="C20" s="265">
        <v>2.44</v>
      </c>
      <c r="D20" s="265">
        <v>2.54</v>
      </c>
      <c r="E20" s="265">
        <v>4.09</v>
      </c>
      <c r="F20" s="265">
        <v>10</v>
      </c>
      <c r="G20" s="265">
        <v>9.58</v>
      </c>
      <c r="H20" s="265">
        <v>9.07</v>
      </c>
      <c r="I20" s="265">
        <v>0.75</v>
      </c>
      <c r="J20" s="265">
        <v>5.18</v>
      </c>
      <c r="K20" s="265">
        <v>5.38</v>
      </c>
    </row>
    <row r="21" spans="2:11" ht="32.1" customHeight="1">
      <c r="B21" s="173">
        <v>7</v>
      </c>
      <c r="C21" s="265">
        <v>2.57</v>
      </c>
      <c r="D21" s="265">
        <v>2.65</v>
      </c>
      <c r="E21" s="265">
        <v>4.1100000000000003</v>
      </c>
      <c r="F21" s="265">
        <v>10.02</v>
      </c>
      <c r="G21" s="265">
        <v>9.69</v>
      </c>
      <c r="H21" s="265"/>
      <c r="I21" s="265">
        <v>0.6</v>
      </c>
      <c r="J21" s="265">
        <v>4.6399999999999997</v>
      </c>
      <c r="K21" s="265">
        <v>4.83</v>
      </c>
    </row>
    <row r="22" spans="2:11" ht="32.1" customHeight="1">
      <c r="B22" s="173">
        <v>8</v>
      </c>
      <c r="C22" s="265">
        <v>2.4300000000000002</v>
      </c>
      <c r="D22" s="265">
        <v>2.46</v>
      </c>
      <c r="E22" s="265">
        <v>3.97</v>
      </c>
      <c r="F22" s="265">
        <v>9.9499999999999993</v>
      </c>
      <c r="G22" s="265">
        <v>9.77</v>
      </c>
      <c r="H22" s="265"/>
      <c r="I22" s="265">
        <v>0.57999999999999996</v>
      </c>
      <c r="J22" s="265">
        <v>5.01</v>
      </c>
      <c r="K22" s="265">
        <v>4.9800000000000004</v>
      </c>
    </row>
    <row r="23" spans="2:11" ht="32.1" customHeight="1">
      <c r="B23" s="173">
        <v>9</v>
      </c>
      <c r="C23" s="265">
        <v>2.38</v>
      </c>
      <c r="D23" s="265">
        <v>2.39</v>
      </c>
      <c r="E23" s="265">
        <v>3.84</v>
      </c>
      <c r="F23" s="265">
        <v>9.75</v>
      </c>
      <c r="G23" s="265">
        <v>9.81</v>
      </c>
      <c r="H23" s="265">
        <v>9.32</v>
      </c>
      <c r="I23" s="265">
        <v>0.61</v>
      </c>
      <c r="J23" s="265">
        <v>5.23</v>
      </c>
      <c r="K23" s="265">
        <v>5.1100000000000003</v>
      </c>
    </row>
    <row r="24" spans="2:11" ht="32.1" customHeight="1">
      <c r="B24" s="173">
        <v>10</v>
      </c>
      <c r="C24" s="265">
        <v>2.98</v>
      </c>
      <c r="D24" s="265">
        <v>3.43</v>
      </c>
      <c r="E24" s="265">
        <v>4.3899999999999997</v>
      </c>
      <c r="F24" s="265">
        <v>10.32</v>
      </c>
      <c r="G24" s="265">
        <v>9.8699999999999992</v>
      </c>
      <c r="H24" s="265">
        <v>9.32</v>
      </c>
      <c r="I24" s="265">
        <v>0.6</v>
      </c>
      <c r="J24" s="265">
        <v>5.29</v>
      </c>
      <c r="K24" s="265">
        <v>5.19</v>
      </c>
    </row>
    <row r="25" spans="2:11" ht="32.1" customHeight="1">
      <c r="B25" s="173">
        <v>11</v>
      </c>
      <c r="C25" s="265">
        <v>2.6</v>
      </c>
      <c r="D25" s="265">
        <v>2.76</v>
      </c>
      <c r="E25" s="265">
        <v>3.8</v>
      </c>
      <c r="F25" s="265">
        <v>10.64</v>
      </c>
      <c r="G25" s="265">
        <v>9.93</v>
      </c>
      <c r="H25" s="265">
        <v>8.93</v>
      </c>
      <c r="I25" s="265">
        <v>0.47</v>
      </c>
      <c r="J25" s="265">
        <v>4.92</v>
      </c>
      <c r="K25" s="265">
        <v>4.96</v>
      </c>
    </row>
    <row r="26" spans="2:11" ht="32.1" customHeight="1">
      <c r="B26" s="104">
        <v>12</v>
      </c>
      <c r="C26" s="265">
        <v>2.36</v>
      </c>
      <c r="D26" s="265">
        <v>2.4</v>
      </c>
      <c r="E26" s="265">
        <v>3.68</v>
      </c>
      <c r="F26" s="265">
        <v>10.61</v>
      </c>
      <c r="G26" s="265">
        <v>9.94</v>
      </c>
      <c r="H26" s="265">
        <v>9.02</v>
      </c>
      <c r="I26" s="267">
        <v>0.53</v>
      </c>
      <c r="J26" s="506" t="s">
        <v>253</v>
      </c>
      <c r="K26" s="268">
        <v>5.29</v>
      </c>
    </row>
    <row r="27" spans="2:11" ht="32.1" customHeight="1">
      <c r="B27" s="104">
        <v>13</v>
      </c>
      <c r="C27" s="265">
        <v>2.04</v>
      </c>
      <c r="D27" s="265">
        <v>2.04</v>
      </c>
      <c r="E27" s="265">
        <v>3.38</v>
      </c>
      <c r="F27" s="265">
        <v>10.32</v>
      </c>
      <c r="G27" s="265">
        <v>10.02</v>
      </c>
      <c r="H27" s="265">
        <v>8.91</v>
      </c>
      <c r="I27" s="267">
        <v>0.63</v>
      </c>
      <c r="J27" s="504"/>
      <c r="K27" s="268">
        <v>5.42</v>
      </c>
    </row>
    <row r="28" spans="2:11" ht="32.1" customHeight="1">
      <c r="B28" s="104">
        <v>14</v>
      </c>
      <c r="C28" s="265">
        <v>2.33</v>
      </c>
      <c r="D28" s="265">
        <v>2.33</v>
      </c>
      <c r="E28" s="265">
        <v>3.91</v>
      </c>
      <c r="F28" s="265">
        <v>10.28</v>
      </c>
      <c r="G28" s="265">
        <v>9.9600000000000009</v>
      </c>
      <c r="H28" s="265">
        <v>8.98</v>
      </c>
      <c r="I28" s="267">
        <v>0.68</v>
      </c>
      <c r="J28" s="504"/>
      <c r="K28" s="268">
        <v>4.4000000000000004</v>
      </c>
    </row>
    <row r="29" spans="2:11" ht="32.1" customHeight="1">
      <c r="B29" s="104">
        <v>15</v>
      </c>
      <c r="C29" s="265">
        <v>2.37</v>
      </c>
      <c r="D29" s="265">
        <v>2.39</v>
      </c>
      <c r="E29" s="265">
        <v>3.73</v>
      </c>
      <c r="F29" s="265">
        <v>9.7200000000000006</v>
      </c>
      <c r="G29" s="265">
        <v>9.98</v>
      </c>
      <c r="H29" s="265">
        <v>9.01</v>
      </c>
      <c r="I29" s="267">
        <v>0.76</v>
      </c>
      <c r="J29" s="504"/>
      <c r="K29" s="268">
        <v>4.51</v>
      </c>
    </row>
    <row r="30" spans="2:11" ht="32.1" customHeight="1">
      <c r="B30" s="104">
        <v>16</v>
      </c>
      <c r="C30" s="265">
        <v>2.41</v>
      </c>
      <c r="D30" s="265">
        <v>2.4</v>
      </c>
      <c r="E30" s="265">
        <v>3.61</v>
      </c>
      <c r="F30" s="265">
        <v>9.85</v>
      </c>
      <c r="G30" s="265">
        <v>9.99</v>
      </c>
      <c r="H30" s="265">
        <v>9</v>
      </c>
      <c r="I30" s="267">
        <v>0.79</v>
      </c>
      <c r="J30" s="504"/>
      <c r="K30" s="268">
        <v>4.55</v>
      </c>
    </row>
    <row r="31" spans="2:11" ht="32.1" customHeight="1">
      <c r="B31" s="104">
        <v>17</v>
      </c>
      <c r="C31" s="265">
        <v>2.56</v>
      </c>
      <c r="D31" s="265">
        <v>2.57</v>
      </c>
      <c r="E31" s="265">
        <v>3.94</v>
      </c>
      <c r="F31" s="265">
        <v>9.9499999999999993</v>
      </c>
      <c r="G31" s="265">
        <v>10.029999999999999</v>
      </c>
      <c r="H31" s="265">
        <v>8.94</v>
      </c>
      <c r="I31" s="267">
        <v>0.75</v>
      </c>
      <c r="J31" s="504"/>
      <c r="K31" s="268">
        <v>4.6100000000000003</v>
      </c>
    </row>
    <row r="32" spans="2:11" ht="32.1" customHeight="1">
      <c r="B32" s="104">
        <v>18</v>
      </c>
      <c r="C32" s="265">
        <v>2.23</v>
      </c>
      <c r="D32" s="265">
        <v>2.21</v>
      </c>
      <c r="E32" s="265">
        <v>3.76</v>
      </c>
      <c r="F32" s="265">
        <v>10.01</v>
      </c>
      <c r="G32" s="265">
        <v>9.66</v>
      </c>
      <c r="H32" s="265">
        <v>8.8800000000000008</v>
      </c>
      <c r="I32" s="267">
        <v>0.7</v>
      </c>
      <c r="J32" s="504"/>
      <c r="K32" s="268">
        <v>4.66</v>
      </c>
    </row>
    <row r="33" spans="2:11" ht="32.1" customHeight="1">
      <c r="B33" s="104">
        <v>19</v>
      </c>
      <c r="C33" s="265">
        <v>1.43</v>
      </c>
      <c r="D33" s="265">
        <v>1.4</v>
      </c>
      <c r="E33" s="265">
        <v>3.17</v>
      </c>
      <c r="F33" s="265">
        <v>10</v>
      </c>
      <c r="G33" s="265">
        <v>9.73</v>
      </c>
      <c r="H33" s="265">
        <v>8.75</v>
      </c>
      <c r="I33" s="267" t="s">
        <v>103</v>
      </c>
      <c r="J33" s="504"/>
      <c r="K33" s="268">
        <v>4.68</v>
      </c>
    </row>
    <row r="34" spans="2:11" ht="32.1" customHeight="1">
      <c r="B34" s="104">
        <v>20</v>
      </c>
      <c r="C34" s="265">
        <v>2.2999999999999998</v>
      </c>
      <c r="D34" s="265">
        <v>2.29</v>
      </c>
      <c r="E34" s="265">
        <v>3.66</v>
      </c>
      <c r="F34" s="265">
        <v>10</v>
      </c>
      <c r="G34" s="265">
        <v>9.74</v>
      </c>
      <c r="H34" s="265">
        <v>8.99</v>
      </c>
      <c r="I34" s="267" t="s">
        <v>103</v>
      </c>
      <c r="J34" s="504"/>
      <c r="K34" s="268">
        <v>4.63</v>
      </c>
    </row>
    <row r="35" spans="2:11" ht="32.1" customHeight="1">
      <c r="B35" s="104">
        <v>21</v>
      </c>
      <c r="C35" s="265">
        <v>1.26</v>
      </c>
      <c r="D35" s="265">
        <v>1.2</v>
      </c>
      <c r="E35" s="265">
        <v>2.25</v>
      </c>
      <c r="F35" s="265">
        <v>10.31</v>
      </c>
      <c r="G35" s="265">
        <v>9.4700000000000006</v>
      </c>
      <c r="H35" s="265">
        <v>9.35</v>
      </c>
      <c r="I35" s="506" t="s">
        <v>241</v>
      </c>
      <c r="J35" s="504"/>
      <c r="K35" s="265">
        <v>3.78</v>
      </c>
    </row>
    <row r="36" spans="2:11" ht="32.1" customHeight="1">
      <c r="B36" s="104">
        <v>22</v>
      </c>
      <c r="C36" s="265">
        <v>0.57999999999999996</v>
      </c>
      <c r="D36" s="265">
        <v>0.5</v>
      </c>
      <c r="E36" s="265">
        <v>1.23</v>
      </c>
      <c r="F36" s="265">
        <v>10.35</v>
      </c>
      <c r="G36" s="506" t="s">
        <v>253</v>
      </c>
      <c r="H36" s="265">
        <v>9.33</v>
      </c>
      <c r="I36" s="504"/>
      <c r="J36" s="504"/>
      <c r="K36" s="265">
        <v>3.89</v>
      </c>
    </row>
    <row r="37" spans="2:11" ht="32.1" customHeight="1">
      <c r="B37" s="104">
        <v>23</v>
      </c>
      <c r="C37" s="265">
        <v>0.9</v>
      </c>
      <c r="D37" s="265">
        <v>0.82</v>
      </c>
      <c r="E37" s="265">
        <v>1.74</v>
      </c>
      <c r="F37" s="265">
        <v>10.23</v>
      </c>
      <c r="G37" s="504"/>
      <c r="H37" s="265">
        <v>9.1300000000000008</v>
      </c>
      <c r="I37" s="504"/>
      <c r="J37" s="504"/>
      <c r="K37" s="265">
        <v>3.75</v>
      </c>
    </row>
    <row r="38" spans="2:11" ht="32.1" customHeight="1">
      <c r="B38" s="104">
        <v>24</v>
      </c>
      <c r="C38" s="265">
        <v>-0.04</v>
      </c>
      <c r="D38" s="265">
        <v>0.13</v>
      </c>
      <c r="E38" s="265">
        <v>1.38</v>
      </c>
      <c r="F38" s="265">
        <v>10.39</v>
      </c>
      <c r="G38" s="504"/>
      <c r="H38" s="265">
        <v>9.07</v>
      </c>
      <c r="I38" s="504"/>
      <c r="J38" s="504"/>
      <c r="K38" s="265">
        <v>3.79</v>
      </c>
    </row>
    <row r="39" spans="2:11" ht="32.1" customHeight="1">
      <c r="B39" s="104">
        <v>25</v>
      </c>
      <c r="C39" s="265">
        <v>-0.59</v>
      </c>
      <c r="D39" s="265">
        <v>-0.66</v>
      </c>
      <c r="E39" s="265">
        <v>0.88</v>
      </c>
      <c r="F39" s="265">
        <v>10.5</v>
      </c>
      <c r="G39" s="504"/>
      <c r="H39" s="265">
        <v>8.83</v>
      </c>
      <c r="I39" s="504"/>
      <c r="J39" s="504"/>
      <c r="K39" s="265">
        <v>3.67</v>
      </c>
    </row>
    <row r="40" spans="2:11" ht="32.1" customHeight="1">
      <c r="B40" s="104">
        <v>26</v>
      </c>
      <c r="C40" s="265">
        <v>0.01</v>
      </c>
      <c r="D40" s="265">
        <v>-0.06</v>
      </c>
      <c r="E40" s="265">
        <v>1.17</v>
      </c>
      <c r="F40" s="265">
        <v>10.57</v>
      </c>
      <c r="G40" s="504"/>
      <c r="H40" s="265">
        <v>8.92</v>
      </c>
      <c r="I40" s="504"/>
      <c r="J40" s="504"/>
      <c r="K40" s="265">
        <v>3.68</v>
      </c>
    </row>
    <row r="41" spans="2:11" ht="32.1" customHeight="1">
      <c r="B41" s="104">
        <v>27</v>
      </c>
      <c r="C41" s="265">
        <v>0.5</v>
      </c>
      <c r="D41" s="265">
        <v>0.42</v>
      </c>
      <c r="E41" s="265">
        <v>1.43</v>
      </c>
      <c r="F41" s="265">
        <v>10.65</v>
      </c>
      <c r="G41" s="504"/>
      <c r="H41" s="265">
        <v>9.14</v>
      </c>
      <c r="I41" s="504"/>
      <c r="J41" s="504"/>
      <c r="K41" s="265">
        <v>3.65</v>
      </c>
    </row>
    <row r="42" spans="2:11" ht="32.1" customHeight="1">
      <c r="B42" s="104">
        <v>28</v>
      </c>
      <c r="C42" s="265">
        <v>0.27</v>
      </c>
      <c r="D42" s="265">
        <v>0.19</v>
      </c>
      <c r="E42" s="265">
        <v>1.26</v>
      </c>
      <c r="F42" s="265">
        <v>10.75</v>
      </c>
      <c r="G42" s="504"/>
      <c r="H42" s="265">
        <v>9.44</v>
      </c>
      <c r="I42" s="504"/>
      <c r="J42" s="504"/>
      <c r="K42" s="265">
        <v>3.65</v>
      </c>
    </row>
    <row r="43" spans="2:11" ht="32.1" customHeight="1">
      <c r="B43" s="104">
        <v>29</v>
      </c>
      <c r="C43" s="265">
        <v>-0.13</v>
      </c>
      <c r="D43" s="265">
        <v>-0.25</v>
      </c>
      <c r="E43" s="265">
        <v>1.29</v>
      </c>
      <c r="F43" s="265">
        <v>10.78</v>
      </c>
      <c r="G43" s="504"/>
      <c r="H43" s="265">
        <v>9.23</v>
      </c>
      <c r="I43" s="504"/>
      <c r="J43" s="504"/>
      <c r="K43" s="265">
        <v>3.69</v>
      </c>
    </row>
    <row r="44" spans="2:11" ht="31.95" customHeight="1">
      <c r="B44" s="104">
        <v>30</v>
      </c>
      <c r="C44" s="265">
        <v>0.51</v>
      </c>
      <c r="D44" s="265">
        <v>0.42</v>
      </c>
      <c r="E44" s="265">
        <v>1.58</v>
      </c>
      <c r="F44" s="265">
        <v>10.67</v>
      </c>
      <c r="G44" s="504"/>
      <c r="H44" s="265">
        <v>9.0500000000000007</v>
      </c>
      <c r="I44" s="504"/>
      <c r="J44" s="504"/>
      <c r="K44" s="265">
        <v>3.65</v>
      </c>
    </row>
    <row r="45" spans="2:11" ht="31.95" customHeight="1">
      <c r="B45" s="104" t="s">
        <v>476</v>
      </c>
      <c r="C45" s="265">
        <v>0.9</v>
      </c>
      <c r="D45" s="265">
        <v>0.81</v>
      </c>
      <c r="E45" s="265">
        <v>1.83</v>
      </c>
      <c r="F45" s="265">
        <v>10.81</v>
      </c>
      <c r="G45" s="504"/>
      <c r="H45" s="265">
        <v>9.0500000000000007</v>
      </c>
      <c r="I45" s="504"/>
      <c r="J45" s="504"/>
      <c r="K45" s="265">
        <v>3.83</v>
      </c>
    </row>
    <row r="46" spans="2:11" ht="31.95" customHeight="1">
      <c r="B46" s="104">
        <v>2</v>
      </c>
      <c r="C46" s="265">
        <v>0.7</v>
      </c>
      <c r="D46" s="265">
        <v>0.92</v>
      </c>
      <c r="E46" s="265">
        <v>1.0900000000000001</v>
      </c>
      <c r="F46" s="265">
        <v>10.77</v>
      </c>
      <c r="G46" s="504"/>
      <c r="H46" s="265">
        <v>8.98</v>
      </c>
      <c r="I46" s="504"/>
      <c r="J46" s="504"/>
      <c r="K46" s="265">
        <v>3.81</v>
      </c>
    </row>
    <row r="47" spans="2:11" ht="31.95" customHeight="1">
      <c r="B47" s="104">
        <v>3</v>
      </c>
      <c r="C47" s="265">
        <v>1.75</v>
      </c>
      <c r="D47" s="265">
        <v>1.79</v>
      </c>
      <c r="E47" s="265">
        <v>2.42</v>
      </c>
      <c r="F47" s="265">
        <v>10.88</v>
      </c>
      <c r="G47" s="504"/>
      <c r="H47" s="265">
        <v>8.9600000000000009</v>
      </c>
      <c r="I47" s="504"/>
      <c r="J47" s="504"/>
      <c r="K47" s="265">
        <v>3.86</v>
      </c>
    </row>
    <row r="48" spans="2:11" ht="31.95" customHeight="1">
      <c r="B48" s="104">
        <v>4</v>
      </c>
      <c r="C48" s="266">
        <v>1.82</v>
      </c>
      <c r="D48" s="266">
        <v>1.73</v>
      </c>
      <c r="E48" s="266">
        <v>2.56</v>
      </c>
      <c r="F48" s="266">
        <v>10.85</v>
      </c>
      <c r="G48" s="504"/>
      <c r="H48" s="266">
        <v>9.1300000000000008</v>
      </c>
      <c r="I48" s="504"/>
      <c r="J48" s="504"/>
      <c r="K48" s="266">
        <v>3.84</v>
      </c>
    </row>
    <row r="49" spans="2:12" ht="31.95" customHeight="1">
      <c r="B49" s="104">
        <v>5</v>
      </c>
      <c r="C49" s="266">
        <v>1.74</v>
      </c>
      <c r="D49" s="266">
        <v>1.63</v>
      </c>
      <c r="E49" s="266">
        <v>2.4700000000000002</v>
      </c>
      <c r="F49" s="266">
        <v>10.8</v>
      </c>
      <c r="G49" s="269"/>
      <c r="H49" s="266">
        <v>9.32</v>
      </c>
      <c r="I49" s="504"/>
      <c r="J49" s="504"/>
      <c r="K49" s="266">
        <v>3.62</v>
      </c>
    </row>
    <row r="50" spans="2:12" ht="31.95" customHeight="1">
      <c r="B50" s="104">
        <v>6</v>
      </c>
      <c r="C50" s="266">
        <v>1.88</v>
      </c>
      <c r="D50" s="266">
        <v>1.81</v>
      </c>
      <c r="E50" s="266">
        <v>2.65</v>
      </c>
      <c r="F50" s="266">
        <v>10.87</v>
      </c>
      <c r="G50" s="269"/>
      <c r="H50" s="266">
        <v>9.39</v>
      </c>
      <c r="I50" s="504"/>
      <c r="J50" s="504"/>
      <c r="K50" s="266">
        <v>3.6</v>
      </c>
    </row>
    <row r="51" spans="2:12" ht="31.95" customHeight="1">
      <c r="B51" s="104">
        <v>7</v>
      </c>
      <c r="C51" s="263">
        <v>1.79</v>
      </c>
      <c r="D51" s="242">
        <v>1.73</v>
      </c>
      <c r="E51" s="263">
        <v>2.5299999999999998</v>
      </c>
      <c r="F51" s="263">
        <v>10.87</v>
      </c>
      <c r="G51" s="270"/>
      <c r="H51" s="242">
        <v>9.33</v>
      </c>
      <c r="I51" s="505"/>
      <c r="J51" s="505"/>
      <c r="K51" s="242">
        <v>3.58</v>
      </c>
      <c r="L51" s="89"/>
    </row>
    <row r="52" spans="2:12" ht="30" customHeight="1">
      <c r="B52" s="117" t="s">
        <v>237</v>
      </c>
      <c r="C52" s="236"/>
      <c r="D52" s="236"/>
      <c r="E52" s="236"/>
      <c r="F52" s="236"/>
      <c r="G52" s="236"/>
      <c r="H52" s="236"/>
      <c r="I52" s="236"/>
      <c r="J52" s="236"/>
      <c r="K52" s="236"/>
    </row>
    <row r="53" spans="2:12" ht="10.95" customHeight="1"/>
  </sheetData>
  <mergeCells count="6">
    <mergeCell ref="B3:B5"/>
    <mergeCell ref="G36:G48"/>
    <mergeCell ref="I35:I51"/>
    <mergeCell ref="J26:J51"/>
    <mergeCell ref="J4:J5"/>
    <mergeCell ref="G4:G5"/>
  </mergeCells>
  <phoneticPr fontId="1"/>
  <pageMargins left="1.299212598425197" right="0.51181102362204722" top="1.5354330708661419" bottom="0.55118110236220474" header="0.31496062992125984" footer="0.31496062992125984"/>
  <pageSetup paperSize="8" scale="53"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pageSetUpPr fitToPage="1"/>
  </sheetPr>
  <dimension ref="A1:I54"/>
  <sheetViews>
    <sheetView showGridLines="0" zoomScale="70" zoomScaleNormal="70" workbookViewId="0">
      <pane ySplit="4" topLeftCell="A36" activePane="bottomLeft" state="frozenSplit"/>
      <selection pane="bottomLeft" activeCell="A3" sqref="A3:I53"/>
    </sheetView>
  </sheetViews>
  <sheetFormatPr defaultColWidth="9" defaultRowHeight="14.4"/>
  <cols>
    <col min="1" max="1" width="2.19921875" style="10" customWidth="1"/>
    <col min="2" max="2" width="12.59765625" style="26" customWidth="1"/>
    <col min="3" max="8" width="25.09765625" style="23" customWidth="1"/>
    <col min="9" max="9" width="1.3984375" style="10" customWidth="1"/>
    <col min="10" max="16384" width="9" style="10"/>
  </cols>
  <sheetData>
    <row r="1" spans="2:8" ht="30" customHeight="1">
      <c r="B1" s="246" t="s">
        <v>519</v>
      </c>
      <c r="C1" s="120"/>
      <c r="D1" s="120"/>
      <c r="E1" s="120"/>
      <c r="F1" s="120"/>
      <c r="G1" s="120"/>
      <c r="H1" s="121" t="s">
        <v>538</v>
      </c>
    </row>
    <row r="2" spans="2:8" ht="4.95" customHeight="1">
      <c r="B2" s="247"/>
      <c r="C2" s="232"/>
      <c r="D2" s="232"/>
      <c r="E2" s="232"/>
      <c r="F2" s="232"/>
      <c r="G2" s="232"/>
      <c r="H2" s="232"/>
    </row>
    <row r="3" spans="2:8" ht="30" customHeight="1">
      <c r="B3" s="509" t="s">
        <v>59</v>
      </c>
      <c r="C3" s="110" t="s">
        <v>266</v>
      </c>
      <c r="D3" s="110" t="s">
        <v>265</v>
      </c>
      <c r="E3" s="110" t="s">
        <v>84</v>
      </c>
      <c r="F3" s="110" t="s">
        <v>264</v>
      </c>
      <c r="G3" s="110" t="s">
        <v>263</v>
      </c>
      <c r="H3" s="110" t="s">
        <v>262</v>
      </c>
    </row>
    <row r="4" spans="2:8" ht="30" customHeight="1">
      <c r="B4" s="510"/>
      <c r="C4" s="231" t="s">
        <v>190</v>
      </c>
      <c r="D4" s="231" t="s">
        <v>261</v>
      </c>
      <c r="E4" s="231" t="s">
        <v>187</v>
      </c>
      <c r="F4" s="231" t="s">
        <v>183</v>
      </c>
      <c r="G4" s="231" t="s">
        <v>180</v>
      </c>
      <c r="H4" s="231" t="s">
        <v>177</v>
      </c>
    </row>
    <row r="5" spans="2:8" ht="32.1" customHeight="1">
      <c r="B5" s="104" t="s">
        <v>581</v>
      </c>
      <c r="C5" s="105"/>
      <c r="D5" s="106">
        <v>-18.829999999999998</v>
      </c>
      <c r="E5" s="106">
        <v>-17.91</v>
      </c>
      <c r="F5" s="106">
        <v>-15.27</v>
      </c>
      <c r="G5" s="106"/>
      <c r="H5" s="105"/>
    </row>
    <row r="6" spans="2:8" ht="32.1" customHeight="1">
      <c r="B6" s="104">
        <v>56</v>
      </c>
      <c r="C6" s="105">
        <v>13.69</v>
      </c>
      <c r="D6" s="106">
        <v>-16.559999999999999</v>
      </c>
      <c r="E6" s="106">
        <v>-14.72</v>
      </c>
      <c r="F6" s="106">
        <v>-13.63</v>
      </c>
      <c r="G6" s="106"/>
      <c r="H6" s="105"/>
    </row>
    <row r="7" spans="2:8" ht="32.1" customHeight="1">
      <c r="B7" s="104">
        <v>57</v>
      </c>
      <c r="C7" s="105">
        <v>13.84</v>
      </c>
      <c r="D7" s="106">
        <v>-15.55</v>
      </c>
      <c r="E7" s="106">
        <v>-13.74</v>
      </c>
      <c r="F7" s="106">
        <v>-12.97</v>
      </c>
      <c r="G7" s="106"/>
      <c r="H7" s="105"/>
    </row>
    <row r="8" spans="2:8" ht="32.1" customHeight="1">
      <c r="B8" s="104">
        <v>58</v>
      </c>
      <c r="C8" s="105">
        <v>13.85</v>
      </c>
      <c r="D8" s="106">
        <v>-13.17</v>
      </c>
      <c r="E8" s="106">
        <v>-11.21</v>
      </c>
      <c r="F8" s="106">
        <v>-10.81</v>
      </c>
      <c r="G8" s="106">
        <v>-0.4</v>
      </c>
      <c r="H8" s="105"/>
    </row>
    <row r="9" spans="2:8" ht="32.1" customHeight="1">
      <c r="B9" s="104">
        <v>59</v>
      </c>
      <c r="C9" s="105">
        <v>13.44</v>
      </c>
      <c r="D9" s="106">
        <v>-12.99</v>
      </c>
      <c r="E9" s="106">
        <v>-10.98</v>
      </c>
      <c r="F9" s="106">
        <v>-10.92</v>
      </c>
      <c r="G9" s="106">
        <v>-0.39</v>
      </c>
      <c r="H9" s="105"/>
    </row>
    <row r="10" spans="2:8" ht="32.1" customHeight="1">
      <c r="B10" s="104">
        <v>60</v>
      </c>
      <c r="C10" s="105">
        <v>13.63</v>
      </c>
      <c r="D10" s="106">
        <v>-12.74</v>
      </c>
      <c r="E10" s="106">
        <v>-10.52</v>
      </c>
      <c r="F10" s="106">
        <v>-10.62</v>
      </c>
      <c r="G10" s="106">
        <v>-0.48</v>
      </c>
      <c r="H10" s="105"/>
    </row>
    <row r="11" spans="2:8" ht="32.1" customHeight="1">
      <c r="B11" s="104">
        <v>61</v>
      </c>
      <c r="C11" s="105">
        <v>13.67</v>
      </c>
      <c r="D11" s="106">
        <v>-12.08</v>
      </c>
      <c r="E11" s="106">
        <v>-9.77</v>
      </c>
      <c r="F11" s="106">
        <v>-10.1</v>
      </c>
      <c r="G11" s="106">
        <v>0.05</v>
      </c>
      <c r="H11" s="105">
        <v>10.96</v>
      </c>
    </row>
    <row r="12" spans="2:8" ht="32.1" customHeight="1">
      <c r="B12" s="104">
        <v>62</v>
      </c>
      <c r="C12" s="105">
        <v>13.54</v>
      </c>
      <c r="D12" s="106">
        <v>-12.12</v>
      </c>
      <c r="E12" s="106">
        <v>-9.44</v>
      </c>
      <c r="F12" s="106">
        <v>-10.5</v>
      </c>
      <c r="G12" s="106">
        <v>0.26</v>
      </c>
      <c r="H12" s="105">
        <v>11.1</v>
      </c>
    </row>
    <row r="13" spans="2:8" ht="32.1" customHeight="1">
      <c r="B13" s="104">
        <v>63</v>
      </c>
      <c r="C13" s="105">
        <v>13.78</v>
      </c>
      <c r="D13" s="106">
        <v>-11.14</v>
      </c>
      <c r="E13" s="106">
        <v>-8.65</v>
      </c>
      <c r="F13" s="106">
        <v>-9.4</v>
      </c>
      <c r="G13" s="106">
        <v>0.93</v>
      </c>
      <c r="H13" s="105">
        <v>10.46</v>
      </c>
    </row>
    <row r="14" spans="2:8" ht="32.1" customHeight="1">
      <c r="B14" s="104" t="s">
        <v>374</v>
      </c>
      <c r="C14" s="105">
        <v>13.88</v>
      </c>
      <c r="D14" s="106">
        <v>-11.69</v>
      </c>
      <c r="E14" s="106">
        <v>-9.39</v>
      </c>
      <c r="F14" s="106">
        <v>-9.85</v>
      </c>
      <c r="G14" s="106">
        <v>1.28</v>
      </c>
      <c r="H14" s="105">
        <v>10.210000000000001</v>
      </c>
    </row>
    <row r="15" spans="2:8" ht="32.1" customHeight="1">
      <c r="B15" s="104">
        <v>2</v>
      </c>
      <c r="C15" s="105">
        <v>13.85</v>
      </c>
      <c r="D15" s="106">
        <v>-12.05</v>
      </c>
      <c r="E15" s="106">
        <v>-9.8000000000000007</v>
      </c>
      <c r="F15" s="106">
        <v>-10.039999999999999</v>
      </c>
      <c r="G15" s="106">
        <v>1.58</v>
      </c>
      <c r="H15" s="105">
        <v>10.49</v>
      </c>
    </row>
    <row r="16" spans="2:8" ht="32.1" customHeight="1">
      <c r="B16" s="104">
        <v>3</v>
      </c>
      <c r="C16" s="105">
        <v>14.01</v>
      </c>
      <c r="D16" s="106">
        <v>-12.19</v>
      </c>
      <c r="E16" s="106">
        <v>-10.08</v>
      </c>
      <c r="F16" s="106">
        <v>-10</v>
      </c>
      <c r="G16" s="106">
        <v>2.0099999999999998</v>
      </c>
      <c r="H16" s="105">
        <v>10.029999999999999</v>
      </c>
    </row>
    <row r="17" spans="2:8" ht="32.1" customHeight="1">
      <c r="B17" s="104">
        <v>4</v>
      </c>
      <c r="C17" s="105">
        <v>13.64</v>
      </c>
      <c r="D17" s="106">
        <v>-10.76</v>
      </c>
      <c r="E17" s="106">
        <v>-8.83</v>
      </c>
      <c r="F17" s="106">
        <v>-8.69</v>
      </c>
      <c r="G17" s="106">
        <v>2.72</v>
      </c>
      <c r="H17" s="500" t="s">
        <v>253</v>
      </c>
    </row>
    <row r="18" spans="2:8" ht="32.1" customHeight="1">
      <c r="B18" s="104">
        <v>5</v>
      </c>
      <c r="C18" s="105">
        <v>13.66</v>
      </c>
      <c r="D18" s="106">
        <v>-9.8800000000000008</v>
      </c>
      <c r="E18" s="106">
        <v>-9.1999999999999993</v>
      </c>
      <c r="F18" s="106">
        <v>-7.78</v>
      </c>
      <c r="G18" s="106">
        <v>2.57</v>
      </c>
      <c r="H18" s="501"/>
    </row>
    <row r="19" spans="2:8" ht="32.1" customHeight="1">
      <c r="B19" s="104">
        <v>6</v>
      </c>
      <c r="C19" s="105">
        <v>13.81</v>
      </c>
      <c r="D19" s="106">
        <v>-8.44</v>
      </c>
      <c r="E19" s="106">
        <v>-6.82</v>
      </c>
      <c r="F19" s="106">
        <v>-6.5</v>
      </c>
      <c r="G19" s="106">
        <v>3.59</v>
      </c>
      <c r="H19" s="501"/>
    </row>
    <row r="20" spans="2:8" ht="32.1" customHeight="1">
      <c r="B20" s="104">
        <v>7</v>
      </c>
      <c r="C20" s="105">
        <v>13.94</v>
      </c>
      <c r="D20" s="106">
        <v>-6.6</v>
      </c>
      <c r="E20" s="106">
        <v>-4.7699999999999996</v>
      </c>
      <c r="F20" s="106">
        <v>-5</v>
      </c>
      <c r="G20" s="106">
        <v>4.3899999999999997</v>
      </c>
      <c r="H20" s="501"/>
    </row>
    <row r="21" spans="2:8" ht="32.1" customHeight="1">
      <c r="B21" s="104">
        <v>8</v>
      </c>
      <c r="C21" s="105">
        <v>13.83</v>
      </c>
      <c r="D21" s="106">
        <v>-5.8</v>
      </c>
      <c r="E21" s="106">
        <v>-4.29</v>
      </c>
      <c r="F21" s="106">
        <v>-4.3099999999999996</v>
      </c>
      <c r="G21" s="106">
        <v>4.6900000000000004</v>
      </c>
      <c r="H21" s="501"/>
    </row>
    <row r="22" spans="2:8" ht="32.1" customHeight="1">
      <c r="B22" s="104">
        <v>9</v>
      </c>
      <c r="C22" s="105">
        <v>14.02</v>
      </c>
      <c r="D22" s="106">
        <v>-5.82</v>
      </c>
      <c r="E22" s="106">
        <v>-4.1500000000000004</v>
      </c>
      <c r="F22" s="106">
        <v>-4.24</v>
      </c>
      <c r="G22" s="106">
        <v>4.79</v>
      </c>
      <c r="H22" s="501"/>
    </row>
    <row r="23" spans="2:8" ht="32.1" customHeight="1">
      <c r="B23" s="104">
        <v>10</v>
      </c>
      <c r="C23" s="500" t="s">
        <v>241</v>
      </c>
      <c r="D23" s="106">
        <v>-5.18</v>
      </c>
      <c r="E23" s="106">
        <v>-3.07</v>
      </c>
      <c r="F23" s="106">
        <v>-3.59</v>
      </c>
      <c r="G23" s="106">
        <v>5.08</v>
      </c>
      <c r="H23" s="501"/>
    </row>
    <row r="24" spans="2:8" ht="32.1" customHeight="1">
      <c r="B24" s="104">
        <v>11</v>
      </c>
      <c r="C24" s="510"/>
      <c r="D24" s="106">
        <v>-5.33</v>
      </c>
      <c r="E24" s="106">
        <v>-3.18</v>
      </c>
      <c r="F24" s="106">
        <v>-3.94</v>
      </c>
      <c r="G24" s="106">
        <v>4.91</v>
      </c>
      <c r="H24" s="501"/>
    </row>
    <row r="25" spans="2:8" ht="32.1" customHeight="1">
      <c r="B25" s="104">
        <v>12</v>
      </c>
      <c r="C25" s="510"/>
      <c r="D25" s="106">
        <v>-5.14</v>
      </c>
      <c r="E25" s="106">
        <v>-3.05</v>
      </c>
      <c r="F25" s="106">
        <v>-3.81</v>
      </c>
      <c r="G25" s="106">
        <v>5.04</v>
      </c>
      <c r="H25" s="501"/>
    </row>
    <row r="26" spans="2:8" ht="32.1" customHeight="1">
      <c r="B26" s="104">
        <v>13</v>
      </c>
      <c r="C26" s="510"/>
      <c r="D26" s="106">
        <v>-4.71</v>
      </c>
      <c r="E26" s="106">
        <v>-2.2999999999999998</v>
      </c>
      <c r="F26" s="106">
        <v>-3.43</v>
      </c>
      <c r="G26" s="106">
        <v>5.38</v>
      </c>
      <c r="H26" s="501"/>
    </row>
    <row r="27" spans="2:8" ht="32.1" customHeight="1">
      <c r="B27" s="104">
        <v>14</v>
      </c>
      <c r="C27" s="510"/>
      <c r="D27" s="106">
        <v>-4.22</v>
      </c>
      <c r="E27" s="106">
        <v>-1.87</v>
      </c>
      <c r="F27" s="106">
        <v>-3.19</v>
      </c>
      <c r="G27" s="106">
        <v>5.76</v>
      </c>
      <c r="H27" s="501"/>
    </row>
    <row r="28" spans="2:8" ht="32.1" customHeight="1">
      <c r="B28" s="104">
        <v>15</v>
      </c>
      <c r="C28" s="510"/>
      <c r="D28" s="106">
        <v>-3.94</v>
      </c>
      <c r="E28" s="106">
        <v>-1.71</v>
      </c>
      <c r="F28" s="106">
        <v>-2.71</v>
      </c>
      <c r="G28" s="106">
        <v>6.09</v>
      </c>
      <c r="H28" s="501"/>
    </row>
    <row r="29" spans="2:8" ht="32.1" customHeight="1">
      <c r="B29" s="104">
        <v>16</v>
      </c>
      <c r="C29" s="510"/>
      <c r="D29" s="106">
        <v>-3.64</v>
      </c>
      <c r="E29" s="106">
        <v>-1.88</v>
      </c>
      <c r="F29" s="106">
        <v>-2.56</v>
      </c>
      <c r="G29" s="106">
        <v>5.58</v>
      </c>
      <c r="H29" s="501"/>
    </row>
    <row r="30" spans="2:8" ht="32.1" customHeight="1">
      <c r="B30" s="104">
        <v>17</v>
      </c>
      <c r="C30" s="510"/>
      <c r="D30" s="106">
        <v>-3.85</v>
      </c>
      <c r="E30" s="106">
        <v>-1.74</v>
      </c>
      <c r="F30" s="106">
        <v>-2.34</v>
      </c>
      <c r="G30" s="106">
        <v>6.3</v>
      </c>
      <c r="H30" s="501"/>
    </row>
    <row r="31" spans="2:8" ht="32.1" customHeight="1">
      <c r="B31" s="104">
        <v>18</v>
      </c>
      <c r="C31" s="510"/>
      <c r="D31" s="106">
        <v>-3.91</v>
      </c>
      <c r="E31" s="106">
        <v>-1.84</v>
      </c>
      <c r="F31" s="106">
        <v>-2.58</v>
      </c>
      <c r="G31" s="106">
        <v>6.46</v>
      </c>
      <c r="H31" s="501"/>
    </row>
    <row r="32" spans="2:8" ht="32.1" customHeight="1">
      <c r="B32" s="104">
        <v>19</v>
      </c>
      <c r="C32" s="510"/>
      <c r="D32" s="106">
        <v>-4.28</v>
      </c>
      <c r="E32" s="106">
        <v>-2.0699999999999998</v>
      </c>
      <c r="F32" s="106">
        <v>-2.81</v>
      </c>
      <c r="G32" s="106">
        <v>6.34</v>
      </c>
      <c r="H32" s="501"/>
    </row>
    <row r="33" spans="2:8" ht="32.1" customHeight="1">
      <c r="B33" s="104">
        <v>20</v>
      </c>
      <c r="C33" s="510"/>
      <c r="D33" s="106">
        <v>-4.1900000000000004</v>
      </c>
      <c r="E33" s="106">
        <v>-2.2999999999999998</v>
      </c>
      <c r="F33" s="106">
        <v>-2.84</v>
      </c>
      <c r="G33" s="106">
        <v>6.39</v>
      </c>
      <c r="H33" s="501"/>
    </row>
    <row r="34" spans="2:8" ht="32.1" customHeight="1">
      <c r="B34" s="104">
        <v>21</v>
      </c>
      <c r="C34" s="510"/>
      <c r="D34" s="106">
        <v>-3.36</v>
      </c>
      <c r="E34" s="106">
        <v>-1.76</v>
      </c>
      <c r="F34" s="106">
        <v>-1.84</v>
      </c>
      <c r="G34" s="106">
        <v>6.42</v>
      </c>
      <c r="H34" s="501"/>
    </row>
    <row r="35" spans="2:8" ht="32.1" customHeight="1">
      <c r="B35" s="104">
        <v>22</v>
      </c>
      <c r="C35" s="510"/>
      <c r="D35" s="106">
        <v>-3.6</v>
      </c>
      <c r="E35" s="106">
        <v>-1.76</v>
      </c>
      <c r="F35" s="106">
        <v>-1.66</v>
      </c>
      <c r="G35" s="106">
        <v>6.37</v>
      </c>
      <c r="H35" s="501"/>
    </row>
    <row r="36" spans="2:8" ht="32.1" customHeight="1">
      <c r="B36" s="104">
        <v>23</v>
      </c>
      <c r="C36" s="509" t="s">
        <v>253</v>
      </c>
      <c r="D36" s="106">
        <v>-1.29</v>
      </c>
      <c r="E36" s="106">
        <v>0.45</v>
      </c>
      <c r="F36" s="106">
        <v>0.25</v>
      </c>
      <c r="G36" s="106">
        <v>7.19</v>
      </c>
      <c r="H36" s="501"/>
    </row>
    <row r="37" spans="2:8" ht="32.1" customHeight="1">
      <c r="B37" s="104">
        <v>24</v>
      </c>
      <c r="C37" s="510"/>
      <c r="D37" s="106">
        <v>-0.64</v>
      </c>
      <c r="E37" s="106">
        <v>0.81</v>
      </c>
      <c r="F37" s="106">
        <v>1.01</v>
      </c>
      <c r="G37" s="106">
        <v>7.23</v>
      </c>
      <c r="H37" s="501"/>
    </row>
    <row r="38" spans="2:8" ht="32.1" customHeight="1">
      <c r="B38" s="104">
        <v>25</v>
      </c>
      <c r="C38" s="510"/>
      <c r="D38" s="106">
        <v>-0.55000000000000004</v>
      </c>
      <c r="E38" s="106">
        <v>0.98</v>
      </c>
      <c r="F38" s="106">
        <v>0.89</v>
      </c>
      <c r="G38" s="106">
        <v>7.17</v>
      </c>
      <c r="H38" s="501"/>
    </row>
    <row r="39" spans="2:8" ht="32.1" customHeight="1">
      <c r="B39" s="104">
        <v>26</v>
      </c>
      <c r="C39" s="510"/>
      <c r="D39" s="106">
        <v>-0.69</v>
      </c>
      <c r="E39" s="106">
        <v>0.89</v>
      </c>
      <c r="F39" s="106">
        <v>0.72</v>
      </c>
      <c r="G39" s="106">
        <v>7.15</v>
      </c>
      <c r="H39" s="501"/>
    </row>
    <row r="40" spans="2:8" ht="32.1" customHeight="1">
      <c r="B40" s="104">
        <v>27</v>
      </c>
      <c r="C40" s="510"/>
      <c r="D40" s="106">
        <v>-0.35</v>
      </c>
      <c r="E40" s="106">
        <v>1.17</v>
      </c>
      <c r="F40" s="106">
        <v>1.06</v>
      </c>
      <c r="G40" s="106">
        <v>7.14</v>
      </c>
      <c r="H40" s="501"/>
    </row>
    <row r="41" spans="2:8" ht="32.1" customHeight="1">
      <c r="B41" s="104">
        <v>28</v>
      </c>
      <c r="C41" s="510"/>
      <c r="D41" s="106">
        <v>-0.5</v>
      </c>
      <c r="E41" s="106">
        <v>1.05</v>
      </c>
      <c r="F41" s="106">
        <v>0.88</v>
      </c>
      <c r="G41" s="106">
        <v>7.16</v>
      </c>
      <c r="H41" s="501"/>
    </row>
    <row r="42" spans="2:8" ht="32.1" customHeight="1">
      <c r="B42" s="104">
        <v>29</v>
      </c>
      <c r="C42" s="510"/>
      <c r="D42" s="106">
        <v>-0.6</v>
      </c>
      <c r="E42" s="106">
        <v>0.04</v>
      </c>
      <c r="F42" s="106">
        <v>0.67</v>
      </c>
      <c r="G42" s="106">
        <v>7.08</v>
      </c>
      <c r="H42" s="501"/>
    </row>
    <row r="43" spans="2:8" ht="31.95" customHeight="1">
      <c r="B43" s="104">
        <v>30</v>
      </c>
      <c r="C43" s="510"/>
      <c r="D43" s="106">
        <v>-0.83</v>
      </c>
      <c r="E43" s="106">
        <v>-0.03</v>
      </c>
      <c r="F43" s="106">
        <v>0.48</v>
      </c>
      <c r="G43" s="106">
        <v>7.17</v>
      </c>
      <c r="H43" s="501"/>
    </row>
    <row r="44" spans="2:8" ht="31.95" customHeight="1">
      <c r="B44" s="104" t="s">
        <v>476</v>
      </c>
      <c r="C44" s="510"/>
      <c r="D44" s="106">
        <v>-0.5</v>
      </c>
      <c r="E44" s="106">
        <v>0.41</v>
      </c>
      <c r="F44" s="106">
        <v>0.66</v>
      </c>
      <c r="G44" s="106">
        <v>7.09</v>
      </c>
      <c r="H44" s="501"/>
    </row>
    <row r="45" spans="2:8" ht="31.95" customHeight="1">
      <c r="B45" s="104">
        <v>2</v>
      </c>
      <c r="C45" s="510"/>
      <c r="D45" s="106">
        <v>0.5</v>
      </c>
      <c r="E45" s="106">
        <v>1.27</v>
      </c>
      <c r="F45" s="106">
        <v>1.45</v>
      </c>
      <c r="G45" s="106">
        <v>7.23</v>
      </c>
      <c r="H45" s="501"/>
    </row>
    <row r="46" spans="2:8" ht="31.95" customHeight="1">
      <c r="B46" s="104">
        <v>3</v>
      </c>
      <c r="C46" s="510"/>
      <c r="D46" s="106">
        <v>0.81</v>
      </c>
      <c r="E46" s="106">
        <v>1.54</v>
      </c>
      <c r="F46" s="106">
        <v>1.8</v>
      </c>
      <c r="G46" s="106">
        <v>7.21</v>
      </c>
      <c r="H46" s="501"/>
    </row>
    <row r="47" spans="2:8" ht="31.95" customHeight="1">
      <c r="B47" s="104">
        <v>4</v>
      </c>
      <c r="C47" s="510"/>
      <c r="D47" s="106">
        <v>1.04</v>
      </c>
      <c r="E47" s="106">
        <v>1.66</v>
      </c>
      <c r="F47" s="106">
        <v>1.87</v>
      </c>
      <c r="G47" s="106">
        <v>7.33</v>
      </c>
      <c r="H47" s="501"/>
    </row>
    <row r="48" spans="2:8" ht="31.95" customHeight="1">
      <c r="B48" s="104">
        <v>5</v>
      </c>
      <c r="C48" s="248"/>
      <c r="D48" s="106">
        <v>0.57999999999999996</v>
      </c>
      <c r="E48" s="106">
        <v>1.34</v>
      </c>
      <c r="F48" s="106">
        <v>1.38</v>
      </c>
      <c r="G48" s="106">
        <v>7.08</v>
      </c>
      <c r="H48" s="501"/>
    </row>
    <row r="49" spans="1:9" ht="31.95" customHeight="1">
      <c r="B49" s="104">
        <v>6</v>
      </c>
      <c r="C49" s="248"/>
      <c r="D49" s="106">
        <v>0.96</v>
      </c>
      <c r="E49" s="106">
        <v>1.75</v>
      </c>
      <c r="F49" s="106">
        <v>1.84</v>
      </c>
      <c r="G49" s="106">
        <v>7.27</v>
      </c>
      <c r="H49" s="501"/>
    </row>
    <row r="50" spans="1:9" ht="31.95" customHeight="1">
      <c r="B50" s="104">
        <v>7</v>
      </c>
      <c r="C50" s="249"/>
      <c r="D50" s="271">
        <v>0.74</v>
      </c>
      <c r="E50" s="271">
        <v>1.58</v>
      </c>
      <c r="F50" s="271">
        <v>1.57</v>
      </c>
      <c r="G50" s="271">
        <v>7.26</v>
      </c>
      <c r="H50" s="502"/>
    </row>
    <row r="51" spans="1:9" s="25" customFormat="1" ht="30" customHeight="1">
      <c r="B51" s="225" t="s">
        <v>237</v>
      </c>
      <c r="C51" s="250"/>
      <c r="D51" s="250"/>
      <c r="E51" s="250"/>
      <c r="F51" s="250"/>
      <c r="G51" s="250"/>
      <c r="H51" s="250"/>
    </row>
    <row r="52" spans="1:9" ht="30" customHeight="1">
      <c r="B52" s="251" t="s">
        <v>612</v>
      </c>
      <c r="C52" s="120"/>
      <c r="D52" s="236"/>
      <c r="E52" s="120"/>
      <c r="F52" s="120"/>
      <c r="G52" s="120"/>
      <c r="H52" s="120"/>
    </row>
    <row r="53" spans="1:9" ht="54.6" customHeight="1">
      <c r="B53" s="431" t="s">
        <v>450</v>
      </c>
      <c r="C53" s="511"/>
      <c r="D53" s="511"/>
      <c r="E53" s="511"/>
      <c r="F53" s="511"/>
      <c r="G53" s="511"/>
      <c r="H53" s="511"/>
    </row>
    <row r="54" spans="1:9" ht="8.25" customHeight="1">
      <c r="A54" s="48"/>
      <c r="B54" s="49"/>
      <c r="C54" s="50"/>
      <c r="D54" s="50"/>
      <c r="E54" s="50"/>
      <c r="F54" s="50"/>
      <c r="G54" s="50"/>
      <c r="H54" s="50"/>
      <c r="I54" s="48"/>
    </row>
  </sheetData>
  <mergeCells count="5">
    <mergeCell ref="B3:B4"/>
    <mergeCell ref="C23:C35"/>
    <mergeCell ref="B53:H53"/>
    <mergeCell ref="C36:C47"/>
    <mergeCell ref="H17:H50"/>
  </mergeCells>
  <phoneticPr fontId="1"/>
  <printOptions horizontalCentered="1"/>
  <pageMargins left="1.1023622047244095" right="0.70866141732283472" top="1.1417322834645669" bottom="0.74803149606299213" header="0.31496062992125984" footer="0.31496062992125984"/>
  <pageSetup paperSize="8" scale="51"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pageSetUpPr fitToPage="1"/>
  </sheetPr>
  <dimension ref="B2:H49"/>
  <sheetViews>
    <sheetView showGridLines="0" topLeftCell="A32" zoomScale="80" zoomScaleNormal="80" workbookViewId="0">
      <selection activeCell="K12" sqref="K12"/>
    </sheetView>
  </sheetViews>
  <sheetFormatPr defaultColWidth="9" defaultRowHeight="14.4"/>
  <cols>
    <col min="1" max="1" width="2" style="10" customWidth="1"/>
    <col min="2" max="2" width="16.59765625" style="10" customWidth="1"/>
    <col min="3" max="7" width="20.69921875" style="10" customWidth="1"/>
    <col min="8" max="8" width="1.59765625" style="10" customWidth="1"/>
    <col min="9" max="16384" width="9" style="10"/>
  </cols>
  <sheetData>
    <row r="2" spans="2:7" ht="30" customHeight="1">
      <c r="B2" s="127" t="s">
        <v>514</v>
      </c>
      <c r="C2" s="127"/>
      <c r="D2" s="233"/>
      <c r="E2" s="127"/>
      <c r="F2" s="127"/>
      <c r="G2" s="127"/>
    </row>
    <row r="3" spans="2:7" ht="30" customHeight="1">
      <c r="B3" s="117" t="s">
        <v>276</v>
      </c>
      <c r="C3" s="117"/>
      <c r="D3" s="117"/>
      <c r="E3" s="117"/>
      <c r="F3" s="117"/>
      <c r="G3" s="252" t="s">
        <v>275</v>
      </c>
    </row>
    <row r="4" spans="2:7" ht="30" customHeight="1">
      <c r="B4" s="104" t="s">
        <v>59</v>
      </c>
      <c r="C4" s="104" t="s">
        <v>274</v>
      </c>
      <c r="D4" s="104" t="s">
        <v>273</v>
      </c>
      <c r="E4" s="104" t="s">
        <v>272</v>
      </c>
      <c r="F4" s="104" t="s">
        <v>271</v>
      </c>
      <c r="G4" s="104" t="s">
        <v>270</v>
      </c>
    </row>
    <row r="5" spans="2:7" ht="30" customHeight="1">
      <c r="B5" s="104" t="s">
        <v>582</v>
      </c>
      <c r="C5" s="253">
        <v>1631</v>
      </c>
      <c r="D5" s="253">
        <v>1719</v>
      </c>
      <c r="E5" s="253">
        <v>1638</v>
      </c>
      <c r="F5" s="253">
        <v>1611</v>
      </c>
      <c r="G5" s="253">
        <v>1585</v>
      </c>
    </row>
    <row r="6" spans="2:7" ht="30" customHeight="1">
      <c r="B6" s="104">
        <v>15</v>
      </c>
      <c r="C6" s="253">
        <v>1938</v>
      </c>
      <c r="D6" s="253">
        <v>2164</v>
      </c>
      <c r="E6" s="253">
        <v>2133</v>
      </c>
      <c r="F6" s="253">
        <v>1814</v>
      </c>
      <c r="G6" s="253">
        <v>2053</v>
      </c>
    </row>
    <row r="7" spans="2:7" ht="30" customHeight="1">
      <c r="B7" s="104">
        <f>B6+1</f>
        <v>16</v>
      </c>
      <c r="C7" s="253">
        <v>1921</v>
      </c>
      <c r="D7" s="253">
        <v>1985</v>
      </c>
      <c r="E7" s="253">
        <v>1932</v>
      </c>
      <c r="F7" s="253">
        <v>1734</v>
      </c>
      <c r="G7" s="253">
        <v>1921</v>
      </c>
    </row>
    <row r="8" spans="2:7" ht="30" customHeight="1">
      <c r="B8" s="104">
        <f t="shared" ref="B8:B21" si="0">B7+1</f>
        <v>17</v>
      </c>
      <c r="C8" s="253">
        <v>1473</v>
      </c>
      <c r="D8" s="253">
        <v>1559</v>
      </c>
      <c r="E8" s="253">
        <v>1411</v>
      </c>
      <c r="F8" s="253">
        <v>1245</v>
      </c>
      <c r="G8" s="253">
        <v>1330</v>
      </c>
    </row>
    <row r="9" spans="2:7" ht="30" customHeight="1">
      <c r="B9" s="104">
        <f t="shared" si="0"/>
        <v>18</v>
      </c>
      <c r="C9" s="253">
        <v>1629</v>
      </c>
      <c r="D9" s="253">
        <v>1848</v>
      </c>
      <c r="E9" s="253">
        <v>1856</v>
      </c>
      <c r="F9" s="253">
        <v>1574</v>
      </c>
      <c r="G9" s="253">
        <v>1624</v>
      </c>
    </row>
    <row r="10" spans="2:7" ht="30" customHeight="1">
      <c r="B10" s="104">
        <f t="shared" si="0"/>
        <v>19</v>
      </c>
      <c r="C10" s="253">
        <v>1381</v>
      </c>
      <c r="D10" s="253">
        <v>1535</v>
      </c>
      <c r="E10" s="253">
        <v>1465</v>
      </c>
      <c r="F10" s="253">
        <v>1299</v>
      </c>
      <c r="G10" s="253">
        <v>1543</v>
      </c>
    </row>
    <row r="11" spans="2:7" ht="30" customHeight="1">
      <c r="B11" s="104">
        <f t="shared" si="0"/>
        <v>20</v>
      </c>
      <c r="C11" s="253">
        <v>1864</v>
      </c>
      <c r="D11" s="253">
        <v>2195</v>
      </c>
      <c r="E11" s="253">
        <v>1919</v>
      </c>
      <c r="F11" s="253">
        <v>1773</v>
      </c>
      <c r="G11" s="253">
        <v>1831</v>
      </c>
    </row>
    <row r="12" spans="2:7" ht="30" customHeight="1">
      <c r="B12" s="104">
        <f t="shared" si="0"/>
        <v>21</v>
      </c>
      <c r="C12" s="253">
        <v>1819</v>
      </c>
      <c r="D12" s="253">
        <v>1822</v>
      </c>
      <c r="E12" s="253">
        <v>1894</v>
      </c>
      <c r="F12" s="253">
        <v>1431</v>
      </c>
      <c r="G12" s="253">
        <v>1702</v>
      </c>
    </row>
    <row r="13" spans="2:7" ht="30" customHeight="1">
      <c r="B13" s="104">
        <f t="shared" si="0"/>
        <v>22</v>
      </c>
      <c r="C13" s="253">
        <v>1516</v>
      </c>
      <c r="D13" s="253">
        <v>2067</v>
      </c>
      <c r="E13" s="253">
        <v>1856</v>
      </c>
      <c r="F13" s="253">
        <v>1716</v>
      </c>
      <c r="G13" s="253">
        <v>1873</v>
      </c>
    </row>
    <row r="14" spans="2:7" ht="30" customHeight="1">
      <c r="B14" s="104">
        <f t="shared" si="0"/>
        <v>23</v>
      </c>
      <c r="C14" s="253">
        <v>1375</v>
      </c>
      <c r="D14" s="253">
        <v>1660</v>
      </c>
      <c r="E14" s="253">
        <v>1557</v>
      </c>
      <c r="F14" s="253">
        <v>1338</v>
      </c>
      <c r="G14" s="253">
        <v>1385</v>
      </c>
    </row>
    <row r="15" spans="2:7" ht="30" customHeight="1">
      <c r="B15" s="104">
        <f t="shared" si="0"/>
        <v>24</v>
      </c>
      <c r="C15" s="254">
        <v>1724</v>
      </c>
      <c r="D15" s="254">
        <v>1961</v>
      </c>
      <c r="E15" s="254">
        <v>1997.5</v>
      </c>
      <c r="F15" s="254">
        <v>1705.5</v>
      </c>
      <c r="G15" s="254">
        <v>1667.5</v>
      </c>
    </row>
    <row r="16" spans="2:7" ht="30" customHeight="1">
      <c r="B16" s="104">
        <f t="shared" si="0"/>
        <v>25</v>
      </c>
      <c r="C16" s="254">
        <v>1552.5</v>
      </c>
      <c r="D16" s="254">
        <v>1865</v>
      </c>
      <c r="E16" s="254">
        <v>1516.5</v>
      </c>
      <c r="F16" s="254">
        <v>1460.5</v>
      </c>
      <c r="G16" s="254">
        <v>1353</v>
      </c>
    </row>
    <row r="17" spans="2:7" ht="30" customHeight="1">
      <c r="B17" s="104">
        <f t="shared" si="0"/>
        <v>26</v>
      </c>
      <c r="C17" s="254">
        <v>1847.5</v>
      </c>
      <c r="D17" s="254">
        <v>2024.5</v>
      </c>
      <c r="E17" s="254">
        <v>1860</v>
      </c>
      <c r="F17" s="254">
        <v>1550.5</v>
      </c>
      <c r="G17" s="254">
        <v>1521</v>
      </c>
    </row>
    <row r="18" spans="2:7" ht="30" customHeight="1">
      <c r="B18" s="104">
        <f t="shared" si="0"/>
        <v>27</v>
      </c>
      <c r="C18" s="254">
        <v>1771.5</v>
      </c>
      <c r="D18" s="254">
        <v>1802</v>
      </c>
      <c r="E18" s="254">
        <v>1836</v>
      </c>
      <c r="F18" s="254">
        <v>1684.5</v>
      </c>
      <c r="G18" s="254">
        <v>1465</v>
      </c>
    </row>
    <row r="19" spans="2:7" ht="30" customHeight="1">
      <c r="B19" s="104">
        <f t="shared" si="0"/>
        <v>28</v>
      </c>
      <c r="C19" s="254">
        <v>1793.5</v>
      </c>
      <c r="D19" s="254">
        <v>1826</v>
      </c>
      <c r="E19" s="254">
        <v>1969.5</v>
      </c>
      <c r="F19" s="254">
        <v>1514.5</v>
      </c>
      <c r="G19" s="254">
        <v>1425.5</v>
      </c>
    </row>
    <row r="20" spans="2:7" ht="30" customHeight="1">
      <c r="B20" s="104">
        <f t="shared" si="0"/>
        <v>29</v>
      </c>
      <c r="C20" s="254">
        <v>1576.5</v>
      </c>
      <c r="D20" s="254">
        <v>1568</v>
      </c>
      <c r="E20" s="254">
        <v>1628.5</v>
      </c>
      <c r="F20" s="254">
        <v>1270</v>
      </c>
      <c r="G20" s="254">
        <v>1360.5</v>
      </c>
    </row>
    <row r="21" spans="2:7" ht="30" customHeight="1">
      <c r="B21" s="104">
        <f t="shared" si="0"/>
        <v>30</v>
      </c>
      <c r="C21" s="254">
        <v>1501</v>
      </c>
      <c r="D21" s="254">
        <v>1820.5</v>
      </c>
      <c r="E21" s="254">
        <v>1573.5</v>
      </c>
      <c r="F21" s="254">
        <v>1341.5</v>
      </c>
      <c r="G21" s="254">
        <v>1398</v>
      </c>
    </row>
    <row r="22" spans="2:7" ht="30" customHeight="1">
      <c r="B22" s="104" t="s">
        <v>583</v>
      </c>
      <c r="C22" s="255" t="s">
        <v>608</v>
      </c>
      <c r="D22" s="254">
        <v>1864</v>
      </c>
      <c r="E22" s="254">
        <v>1937</v>
      </c>
      <c r="F22" s="254">
        <v>1511.5</v>
      </c>
      <c r="G22" s="254">
        <v>1729</v>
      </c>
    </row>
    <row r="23" spans="2:7" ht="30" customHeight="1">
      <c r="B23" s="104">
        <v>2</v>
      </c>
      <c r="C23" s="255">
        <v>1652</v>
      </c>
      <c r="D23" s="254">
        <v>1583.5</v>
      </c>
      <c r="E23" s="254">
        <v>1687.5</v>
      </c>
      <c r="F23" s="254">
        <v>1321.5</v>
      </c>
      <c r="G23" s="254">
        <v>1388</v>
      </c>
    </row>
    <row r="24" spans="2:7" ht="31.2" customHeight="1">
      <c r="B24" s="104">
        <f>B23+1</f>
        <v>3</v>
      </c>
      <c r="C24" s="255">
        <v>1978.5</v>
      </c>
      <c r="D24" s="254">
        <v>2104.5</v>
      </c>
      <c r="E24" s="254">
        <v>2056.5</v>
      </c>
      <c r="F24" s="254">
        <v>1720</v>
      </c>
      <c r="G24" s="254">
        <v>1946.5</v>
      </c>
    </row>
    <row r="25" spans="2:7" ht="31.2" customHeight="1">
      <c r="B25" s="104">
        <f t="shared" ref="B25:B28" si="1">B24+1</f>
        <v>4</v>
      </c>
      <c r="C25" s="255">
        <v>1597.5</v>
      </c>
      <c r="D25" s="254">
        <v>1568.5</v>
      </c>
      <c r="E25" s="254">
        <v>1657.5</v>
      </c>
      <c r="F25" s="254">
        <v>1462</v>
      </c>
      <c r="G25" s="254">
        <v>1422</v>
      </c>
    </row>
    <row r="26" spans="2:7" ht="31.2" customHeight="1">
      <c r="B26" s="104">
        <f t="shared" si="1"/>
        <v>5</v>
      </c>
      <c r="C26" s="255">
        <v>1351.5</v>
      </c>
      <c r="D26" s="254">
        <v>1480</v>
      </c>
      <c r="E26" s="254">
        <v>1377</v>
      </c>
      <c r="F26" s="254">
        <v>1316.5</v>
      </c>
      <c r="G26" s="254">
        <v>1282.5</v>
      </c>
    </row>
    <row r="27" spans="2:7" ht="31.2" customHeight="1">
      <c r="B27" s="104">
        <f t="shared" si="1"/>
        <v>6</v>
      </c>
      <c r="C27" s="255">
        <v>1616</v>
      </c>
      <c r="D27" s="254">
        <v>2192.5</v>
      </c>
      <c r="E27" s="254">
        <v>1819</v>
      </c>
      <c r="F27" s="254">
        <v>1902.5</v>
      </c>
      <c r="G27" s="254">
        <v>1753</v>
      </c>
    </row>
    <row r="28" spans="2:7" ht="31.2" customHeight="1">
      <c r="B28" s="104">
        <f t="shared" si="1"/>
        <v>7</v>
      </c>
      <c r="C28" s="255">
        <f>C46</f>
        <v>1172.5</v>
      </c>
      <c r="D28" s="254">
        <f t="shared" ref="D28:G28" si="2">D46</f>
        <v>1303.5</v>
      </c>
      <c r="E28" s="254">
        <f t="shared" si="2"/>
        <v>1321.5</v>
      </c>
      <c r="F28" s="254">
        <f t="shared" si="2"/>
        <v>1050.5</v>
      </c>
      <c r="G28" s="254">
        <f t="shared" si="2"/>
        <v>1096</v>
      </c>
    </row>
    <row r="29" spans="2:7" ht="30" customHeight="1">
      <c r="B29" s="127" t="s">
        <v>269</v>
      </c>
      <c r="C29" s="127"/>
      <c r="D29" s="127"/>
      <c r="E29" s="127"/>
      <c r="F29" s="127"/>
      <c r="G29" s="127"/>
    </row>
    <row r="30" spans="2:7" ht="30" customHeight="1">
      <c r="B30" s="127" t="s">
        <v>466</v>
      </c>
      <c r="C30" s="127"/>
      <c r="D30" s="127"/>
      <c r="E30" s="127"/>
      <c r="F30" s="127"/>
      <c r="G30" s="127"/>
    </row>
    <row r="31" spans="2:7" ht="30" customHeight="1">
      <c r="B31" s="127"/>
      <c r="C31" s="127"/>
      <c r="D31" s="127"/>
      <c r="E31" s="127"/>
      <c r="F31" s="127"/>
      <c r="G31" s="127"/>
    </row>
    <row r="32" spans="2:7" ht="30" customHeight="1">
      <c r="B32" s="117" t="s">
        <v>549</v>
      </c>
      <c r="C32" s="117"/>
      <c r="D32" s="117"/>
      <c r="E32" s="117"/>
      <c r="F32" s="117"/>
      <c r="G32" s="252" t="s">
        <v>275</v>
      </c>
    </row>
    <row r="33" spans="2:7" ht="30" customHeight="1">
      <c r="B33" s="104" t="s">
        <v>59</v>
      </c>
      <c r="C33" s="104" t="s">
        <v>274</v>
      </c>
      <c r="D33" s="104" t="s">
        <v>273</v>
      </c>
      <c r="E33" s="104" t="s">
        <v>272</v>
      </c>
      <c r="F33" s="104" t="s">
        <v>271</v>
      </c>
      <c r="G33" s="104" t="s">
        <v>270</v>
      </c>
    </row>
    <row r="34" spans="2:7" ht="30" customHeight="1">
      <c r="B34" s="104" t="s">
        <v>42</v>
      </c>
      <c r="C34" s="254">
        <v>30</v>
      </c>
      <c r="D34" s="254">
        <v>31</v>
      </c>
      <c r="E34" s="254">
        <v>29.5</v>
      </c>
      <c r="F34" s="254">
        <v>25.5</v>
      </c>
      <c r="G34" s="254">
        <v>25</v>
      </c>
    </row>
    <row r="35" spans="2:7" ht="30" customHeight="1">
      <c r="B35" s="104" t="s">
        <v>41</v>
      </c>
      <c r="C35" s="254">
        <v>8.5</v>
      </c>
      <c r="D35" s="254">
        <v>9.5</v>
      </c>
      <c r="E35" s="254">
        <v>9</v>
      </c>
      <c r="F35" s="254">
        <v>6</v>
      </c>
      <c r="G35" s="254">
        <v>12.5</v>
      </c>
    </row>
    <row r="36" spans="2:7" ht="30" customHeight="1">
      <c r="B36" s="104" t="s">
        <v>40</v>
      </c>
      <c r="C36" s="254">
        <v>135</v>
      </c>
      <c r="D36" s="254">
        <v>153</v>
      </c>
      <c r="E36" s="254">
        <v>134.5</v>
      </c>
      <c r="F36" s="254">
        <v>111</v>
      </c>
      <c r="G36" s="254">
        <v>133</v>
      </c>
    </row>
    <row r="37" spans="2:7" ht="30" customHeight="1">
      <c r="B37" s="104" t="s">
        <v>39</v>
      </c>
      <c r="C37" s="254">
        <v>119</v>
      </c>
      <c r="D37" s="254">
        <v>159</v>
      </c>
      <c r="E37" s="254">
        <v>128</v>
      </c>
      <c r="F37" s="254">
        <v>113</v>
      </c>
      <c r="G37" s="254">
        <v>134.5</v>
      </c>
    </row>
    <row r="38" spans="2:7" ht="30" customHeight="1">
      <c r="B38" s="104" t="s">
        <v>38</v>
      </c>
      <c r="C38" s="254">
        <v>195</v>
      </c>
      <c r="D38" s="254">
        <v>263</v>
      </c>
      <c r="E38" s="254">
        <v>225</v>
      </c>
      <c r="F38" s="254">
        <v>225</v>
      </c>
      <c r="G38" s="254">
        <v>214.5</v>
      </c>
    </row>
    <row r="39" spans="2:7" ht="30" customHeight="1">
      <c r="B39" s="104" t="s">
        <v>37</v>
      </c>
      <c r="C39" s="254">
        <v>69</v>
      </c>
      <c r="D39" s="254">
        <v>97.5</v>
      </c>
      <c r="E39" s="254">
        <v>102.5</v>
      </c>
      <c r="F39" s="254">
        <v>95.5</v>
      </c>
      <c r="G39" s="254">
        <v>102.5</v>
      </c>
    </row>
    <row r="40" spans="2:7" ht="30" customHeight="1">
      <c r="B40" s="104" t="s">
        <v>36</v>
      </c>
      <c r="C40" s="254">
        <v>137.5</v>
      </c>
      <c r="D40" s="254">
        <v>56</v>
      </c>
      <c r="E40" s="254">
        <v>54.5</v>
      </c>
      <c r="F40" s="254">
        <v>47</v>
      </c>
      <c r="G40" s="254">
        <v>50.5</v>
      </c>
    </row>
    <row r="41" spans="2:7" ht="30" customHeight="1">
      <c r="B41" s="104" t="s">
        <v>35</v>
      </c>
      <c r="C41" s="254">
        <v>73</v>
      </c>
      <c r="D41" s="254">
        <v>142.5</v>
      </c>
      <c r="E41" s="254">
        <v>44</v>
      </c>
      <c r="F41" s="254">
        <v>161</v>
      </c>
      <c r="G41" s="254">
        <v>21.5</v>
      </c>
    </row>
    <row r="42" spans="2:7" ht="30" customHeight="1">
      <c r="B42" s="104" t="s">
        <v>34</v>
      </c>
      <c r="C42" s="255">
        <v>251</v>
      </c>
      <c r="D42" s="254">
        <v>207.5</v>
      </c>
      <c r="E42" s="254">
        <v>378.5</v>
      </c>
      <c r="F42" s="254">
        <v>142.5</v>
      </c>
      <c r="G42" s="254">
        <v>222.5</v>
      </c>
    </row>
    <row r="43" spans="2:7" ht="30" customHeight="1">
      <c r="B43" s="104" t="s">
        <v>33</v>
      </c>
      <c r="C43" s="255">
        <v>104</v>
      </c>
      <c r="D43" s="254">
        <v>130</v>
      </c>
      <c r="E43" s="254">
        <v>145</v>
      </c>
      <c r="F43" s="254">
        <v>85</v>
      </c>
      <c r="G43" s="254">
        <v>127.5</v>
      </c>
    </row>
    <row r="44" spans="2:7" ht="30" customHeight="1">
      <c r="B44" s="104" t="s">
        <v>32</v>
      </c>
      <c r="C44" s="255">
        <v>12.5</v>
      </c>
      <c r="D44" s="254">
        <v>15.5</v>
      </c>
      <c r="E44" s="254">
        <v>19</v>
      </c>
      <c r="F44" s="254">
        <v>8</v>
      </c>
      <c r="G44" s="254">
        <v>13</v>
      </c>
    </row>
    <row r="45" spans="2:7" ht="30" customHeight="1">
      <c r="B45" s="104" t="s">
        <v>31</v>
      </c>
      <c r="C45" s="255">
        <v>38</v>
      </c>
      <c r="D45" s="254">
        <v>39</v>
      </c>
      <c r="E45" s="254">
        <v>52</v>
      </c>
      <c r="F45" s="254">
        <v>31</v>
      </c>
      <c r="G45" s="254">
        <v>39</v>
      </c>
    </row>
    <row r="46" spans="2:7" ht="30" customHeight="1">
      <c r="B46" s="104" t="s">
        <v>49</v>
      </c>
      <c r="C46" s="254">
        <v>1172.5</v>
      </c>
      <c r="D46" s="254">
        <v>1303.5</v>
      </c>
      <c r="E46" s="254">
        <v>1321.5</v>
      </c>
      <c r="F46" s="254">
        <v>1050.5</v>
      </c>
      <c r="G46" s="254">
        <v>1096</v>
      </c>
    </row>
    <row r="47" spans="2:7" ht="30" customHeight="1">
      <c r="B47" s="127" t="s">
        <v>269</v>
      </c>
      <c r="C47" s="127"/>
      <c r="D47" s="127"/>
      <c r="E47" s="127"/>
      <c r="F47" s="127"/>
      <c r="G47" s="127"/>
    </row>
    <row r="49" spans="3:8" ht="26.25" customHeight="1">
      <c r="C49" s="29"/>
      <c r="D49" s="29"/>
      <c r="E49" s="29"/>
      <c r="F49" s="29"/>
      <c r="G49" s="29"/>
      <c r="H49" s="29"/>
    </row>
  </sheetData>
  <phoneticPr fontId="1"/>
  <pageMargins left="1.299212598425197" right="0.51181102362204722" top="1.1417322834645669" bottom="0.74803149606299213" header="0.31496062992125984" footer="0.31496062992125984"/>
  <pageSetup paperSize="9" scale="5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B1:S40"/>
  <sheetViews>
    <sheetView showGridLines="0" zoomScale="80" zoomScaleNormal="80" workbookViewId="0">
      <pane ySplit="5" topLeftCell="A9" activePane="bottomLeft" state="frozen"/>
      <selection pane="bottomLeft" activeCell="O13" sqref="O13"/>
    </sheetView>
  </sheetViews>
  <sheetFormatPr defaultColWidth="9" defaultRowHeight="14.4"/>
  <cols>
    <col min="1" max="1" width="2.5" style="10" customWidth="1"/>
    <col min="2" max="3" width="7.59765625" style="10" customWidth="1"/>
    <col min="4" max="4" width="18.59765625" style="10" customWidth="1"/>
    <col min="5" max="8" width="11.09765625" style="10" customWidth="1"/>
    <col min="9" max="11" width="9.59765625" style="10" customWidth="1"/>
    <col min="12" max="12" width="10.8984375" style="10" customWidth="1"/>
    <col min="13" max="15" width="11.3984375" style="10" customWidth="1"/>
    <col min="16" max="16" width="10.3984375" style="46" customWidth="1"/>
    <col min="17" max="18" width="1.5" style="10" customWidth="1"/>
    <col min="19" max="19" width="2.19921875" style="10" hidden="1" customWidth="1"/>
    <col min="20" max="21" width="9" style="10"/>
    <col min="22" max="22" width="13.19921875" style="10" customWidth="1"/>
    <col min="23" max="23" width="12.19921875" style="10" customWidth="1"/>
    <col min="24" max="16384" width="9" style="10"/>
  </cols>
  <sheetData>
    <row r="1" spans="2:19" ht="11.25" customHeight="1"/>
    <row r="2" spans="2:19" ht="36" customHeight="1">
      <c r="B2" s="44" t="s">
        <v>553</v>
      </c>
      <c r="C2" s="45"/>
      <c r="D2" s="45"/>
      <c r="E2" s="45"/>
      <c r="F2" s="45"/>
      <c r="G2" s="45"/>
      <c r="H2" s="45"/>
      <c r="I2" s="45"/>
      <c r="J2" s="45"/>
      <c r="K2" s="45"/>
      <c r="L2" s="45"/>
      <c r="M2" s="45"/>
      <c r="N2" s="45"/>
      <c r="O2" s="45"/>
      <c r="P2" s="47"/>
    </row>
    <row r="3" spans="2:19" ht="51.9" customHeight="1">
      <c r="B3" s="273" t="s">
        <v>112</v>
      </c>
      <c r="C3" s="273"/>
      <c r="D3" s="273"/>
      <c r="E3" s="274" t="s">
        <v>111</v>
      </c>
      <c r="F3" s="274" t="s">
        <v>110</v>
      </c>
      <c r="G3" s="275" t="s">
        <v>601</v>
      </c>
      <c r="H3" s="273"/>
      <c r="I3" s="273"/>
      <c r="J3" s="273"/>
      <c r="K3" s="273"/>
      <c r="L3" s="276" t="s">
        <v>109</v>
      </c>
      <c r="M3" s="273" t="s">
        <v>602</v>
      </c>
      <c r="N3" s="273"/>
      <c r="O3" s="273"/>
      <c r="P3" s="273"/>
    </row>
    <row r="4" spans="2:19" ht="51.9" customHeight="1">
      <c r="B4" s="273"/>
      <c r="C4" s="273"/>
      <c r="D4" s="273"/>
      <c r="E4" s="274"/>
      <c r="F4" s="274"/>
      <c r="G4" s="279" t="s">
        <v>107</v>
      </c>
      <c r="H4" s="280" t="s">
        <v>106</v>
      </c>
      <c r="I4" s="286" t="s">
        <v>278</v>
      </c>
      <c r="J4" s="286" t="s">
        <v>350</v>
      </c>
      <c r="K4" s="280" t="s">
        <v>497</v>
      </c>
      <c r="L4" s="277"/>
      <c r="M4" s="273" t="s">
        <v>107</v>
      </c>
      <c r="N4" s="280" t="s">
        <v>106</v>
      </c>
      <c r="O4" s="286" t="s">
        <v>278</v>
      </c>
      <c r="P4" s="280" t="s">
        <v>622</v>
      </c>
    </row>
    <row r="5" spans="2:19" ht="185.25" customHeight="1">
      <c r="B5" s="273"/>
      <c r="C5" s="273"/>
      <c r="D5" s="273"/>
      <c r="E5" s="274"/>
      <c r="F5" s="274"/>
      <c r="G5" s="273"/>
      <c r="H5" s="281"/>
      <c r="I5" s="287"/>
      <c r="J5" s="287"/>
      <c r="K5" s="281"/>
      <c r="L5" s="278"/>
      <c r="M5" s="273"/>
      <c r="N5" s="281"/>
      <c r="O5" s="287"/>
      <c r="P5" s="281"/>
    </row>
    <row r="6" spans="2:19" ht="32.1" customHeight="1">
      <c r="B6" s="282" t="s">
        <v>105</v>
      </c>
      <c r="C6" s="283" t="s">
        <v>44</v>
      </c>
      <c r="D6" s="288" t="s">
        <v>342</v>
      </c>
      <c r="E6" s="122">
        <v>115</v>
      </c>
      <c r="F6" s="122">
        <v>115</v>
      </c>
      <c r="G6" s="122">
        <f>SUM(H6:K6)</f>
        <v>69</v>
      </c>
      <c r="H6" s="122">
        <v>64</v>
      </c>
      <c r="I6" s="122">
        <v>4</v>
      </c>
      <c r="J6" s="122">
        <v>1</v>
      </c>
      <c r="K6" s="122">
        <v>0</v>
      </c>
      <c r="L6" s="122">
        <v>1</v>
      </c>
      <c r="M6" s="122">
        <f>N6+P6</f>
        <v>44</v>
      </c>
      <c r="N6" s="122">
        <v>44</v>
      </c>
      <c r="O6" s="122">
        <v>0</v>
      </c>
      <c r="P6" s="122">
        <v>0</v>
      </c>
      <c r="Q6" s="10" t="s">
        <v>242</v>
      </c>
      <c r="S6" s="13"/>
    </row>
    <row r="7" spans="2:19" ht="32.1" customHeight="1">
      <c r="B7" s="282"/>
      <c r="C7" s="283"/>
      <c r="D7" s="288"/>
      <c r="E7" s="123">
        <v>116</v>
      </c>
      <c r="F7" s="123">
        <v>116</v>
      </c>
      <c r="G7" s="123">
        <v>60</v>
      </c>
      <c r="H7" s="123">
        <v>60</v>
      </c>
      <c r="I7" s="123">
        <v>0</v>
      </c>
      <c r="J7" s="123">
        <v>0</v>
      </c>
      <c r="K7" s="123">
        <v>0</v>
      </c>
      <c r="L7" s="123">
        <v>1</v>
      </c>
      <c r="M7" s="123">
        <v>52</v>
      </c>
      <c r="N7" s="123">
        <v>52</v>
      </c>
      <c r="O7" s="123">
        <v>0</v>
      </c>
      <c r="P7" s="123">
        <v>0</v>
      </c>
    </row>
    <row r="8" spans="2:19" ht="32.1" customHeight="1">
      <c r="B8" s="282"/>
      <c r="C8" s="283"/>
      <c r="D8" s="288" t="s">
        <v>343</v>
      </c>
      <c r="E8" s="122">
        <v>257</v>
      </c>
      <c r="F8" s="122">
        <v>203</v>
      </c>
      <c r="G8" s="122">
        <f>SUM(H8:K8)</f>
        <v>184</v>
      </c>
      <c r="H8" s="122">
        <v>184</v>
      </c>
      <c r="I8" s="122">
        <v>0</v>
      </c>
      <c r="J8" s="124">
        <v>0</v>
      </c>
      <c r="K8" s="124">
        <v>0</v>
      </c>
      <c r="L8" s="122">
        <v>0</v>
      </c>
      <c r="M8" s="122">
        <v>19</v>
      </c>
      <c r="N8" s="122">
        <v>19</v>
      </c>
      <c r="O8" s="122">
        <v>0</v>
      </c>
      <c r="P8" s="122">
        <v>0</v>
      </c>
    </row>
    <row r="9" spans="2:19" ht="32.1" customHeight="1">
      <c r="B9" s="282"/>
      <c r="C9" s="283"/>
      <c r="D9" s="288"/>
      <c r="E9" s="123">
        <v>257</v>
      </c>
      <c r="F9" s="123">
        <v>211</v>
      </c>
      <c r="G9" s="123">
        <v>43</v>
      </c>
      <c r="H9" s="123">
        <v>43</v>
      </c>
      <c r="I9" s="123">
        <v>0</v>
      </c>
      <c r="J9" s="123">
        <v>0</v>
      </c>
      <c r="K9" s="123">
        <v>0</v>
      </c>
      <c r="L9" s="123">
        <v>2</v>
      </c>
      <c r="M9" s="123">
        <v>166</v>
      </c>
      <c r="N9" s="123">
        <v>166</v>
      </c>
      <c r="O9" s="123">
        <v>0</v>
      </c>
      <c r="P9" s="123">
        <v>0</v>
      </c>
    </row>
    <row r="10" spans="2:19" ht="32.1" customHeight="1">
      <c r="B10" s="282"/>
      <c r="C10" s="283"/>
      <c r="D10" s="288" t="s">
        <v>351</v>
      </c>
      <c r="E10" s="125">
        <f>E6+E8</f>
        <v>372</v>
      </c>
      <c r="F10" s="125">
        <f t="shared" ref="F10:N11" si="0">F6+F8</f>
        <v>318</v>
      </c>
      <c r="G10" s="125">
        <f t="shared" si="0"/>
        <v>253</v>
      </c>
      <c r="H10" s="125">
        <f t="shared" si="0"/>
        <v>248</v>
      </c>
      <c r="I10" s="125">
        <f t="shared" si="0"/>
        <v>4</v>
      </c>
      <c r="J10" s="125">
        <f>J6+J8</f>
        <v>1</v>
      </c>
      <c r="K10" s="125">
        <f t="shared" si="0"/>
        <v>0</v>
      </c>
      <c r="L10" s="125">
        <f t="shared" si="0"/>
        <v>1</v>
      </c>
      <c r="M10" s="125">
        <f t="shared" si="0"/>
        <v>63</v>
      </c>
      <c r="N10" s="125">
        <f>N6+N8</f>
        <v>63</v>
      </c>
      <c r="O10" s="122">
        <f>O6+O8</f>
        <v>0</v>
      </c>
      <c r="P10" s="122">
        <f>P6+P8</f>
        <v>0</v>
      </c>
    </row>
    <row r="11" spans="2:19" ht="32.1" customHeight="1">
      <c r="B11" s="282"/>
      <c r="C11" s="283"/>
      <c r="D11" s="288"/>
      <c r="E11" s="123">
        <f>E7+E9</f>
        <v>373</v>
      </c>
      <c r="F11" s="123">
        <f>F7+F9</f>
        <v>327</v>
      </c>
      <c r="G11" s="123">
        <f>G7+G9</f>
        <v>103</v>
      </c>
      <c r="H11" s="123">
        <f>H7+H9</f>
        <v>103</v>
      </c>
      <c r="I11" s="123">
        <f t="shared" si="0"/>
        <v>0</v>
      </c>
      <c r="J11" s="123">
        <f t="shared" si="0"/>
        <v>0</v>
      </c>
      <c r="K11" s="123">
        <f t="shared" si="0"/>
        <v>0</v>
      </c>
      <c r="L11" s="123">
        <f>L7+L9</f>
        <v>3</v>
      </c>
      <c r="M11" s="123">
        <f t="shared" si="0"/>
        <v>218</v>
      </c>
      <c r="N11" s="123">
        <f t="shared" si="0"/>
        <v>218</v>
      </c>
      <c r="O11" s="123">
        <f>O7+O9</f>
        <v>0</v>
      </c>
      <c r="P11" s="123">
        <f>P7+P9</f>
        <v>0</v>
      </c>
    </row>
    <row r="12" spans="2:19" ht="32.1" customHeight="1">
      <c r="B12" s="274" t="s">
        <v>104</v>
      </c>
      <c r="C12" s="274" t="s">
        <v>44</v>
      </c>
      <c r="D12" s="273" t="s">
        <v>344</v>
      </c>
      <c r="E12" s="122">
        <v>25</v>
      </c>
      <c r="F12" s="122">
        <v>23</v>
      </c>
      <c r="G12" s="122">
        <v>0</v>
      </c>
      <c r="H12" s="122">
        <v>0</v>
      </c>
      <c r="I12" s="122">
        <v>0</v>
      </c>
      <c r="J12" s="122">
        <v>0</v>
      </c>
      <c r="K12" s="122">
        <v>0</v>
      </c>
      <c r="L12" s="122">
        <v>1</v>
      </c>
      <c r="M12" s="122">
        <v>23</v>
      </c>
      <c r="N12" s="122">
        <v>0</v>
      </c>
      <c r="O12" s="122">
        <v>0</v>
      </c>
      <c r="P12" s="122">
        <v>23</v>
      </c>
    </row>
    <row r="13" spans="2:19" ht="32.1" customHeight="1">
      <c r="B13" s="274"/>
      <c r="C13" s="274"/>
      <c r="D13" s="273"/>
      <c r="E13" s="123" t="s">
        <v>282</v>
      </c>
      <c r="F13" s="123" t="s">
        <v>175</v>
      </c>
      <c r="G13" s="123" t="s">
        <v>175</v>
      </c>
      <c r="H13" s="123" t="s">
        <v>175</v>
      </c>
      <c r="I13" s="123" t="s">
        <v>175</v>
      </c>
      <c r="J13" s="123" t="s">
        <v>175</v>
      </c>
      <c r="K13" s="123" t="s">
        <v>175</v>
      </c>
      <c r="L13" s="123" t="s">
        <v>175</v>
      </c>
      <c r="M13" s="123" t="s">
        <v>175</v>
      </c>
      <c r="N13" s="123" t="s">
        <v>175</v>
      </c>
      <c r="O13" s="123" t="s">
        <v>175</v>
      </c>
      <c r="P13" s="123" t="s">
        <v>175</v>
      </c>
    </row>
    <row r="14" spans="2:19" ht="32.1" customHeight="1">
      <c r="B14" s="274"/>
      <c r="C14" s="274"/>
      <c r="D14" s="273" t="s">
        <v>345</v>
      </c>
      <c r="E14" s="122">
        <v>52</v>
      </c>
      <c r="F14" s="122">
        <v>50</v>
      </c>
      <c r="G14" s="122">
        <v>50</v>
      </c>
      <c r="H14" s="122">
        <v>8</v>
      </c>
      <c r="I14" s="122">
        <v>42</v>
      </c>
      <c r="J14" s="122">
        <v>0</v>
      </c>
      <c r="K14" s="122">
        <v>0</v>
      </c>
      <c r="L14" s="122">
        <v>0</v>
      </c>
      <c r="M14" s="122">
        <v>0</v>
      </c>
      <c r="N14" s="122">
        <v>0</v>
      </c>
      <c r="O14" s="122">
        <v>0</v>
      </c>
      <c r="P14" s="122">
        <v>0</v>
      </c>
    </row>
    <row r="15" spans="2:19" ht="32.1" customHeight="1">
      <c r="B15" s="274"/>
      <c r="C15" s="274"/>
      <c r="D15" s="273"/>
      <c r="E15" s="123" t="s">
        <v>175</v>
      </c>
      <c r="F15" s="123" t="s">
        <v>175</v>
      </c>
      <c r="G15" s="123" t="s">
        <v>175</v>
      </c>
      <c r="H15" s="123" t="s">
        <v>175</v>
      </c>
      <c r="I15" s="123" t="s">
        <v>175</v>
      </c>
      <c r="J15" s="123" t="s">
        <v>175</v>
      </c>
      <c r="K15" s="123" t="s">
        <v>175</v>
      </c>
      <c r="L15" s="123" t="s">
        <v>175</v>
      </c>
      <c r="M15" s="123" t="s">
        <v>175</v>
      </c>
      <c r="N15" s="123" t="s">
        <v>175</v>
      </c>
      <c r="O15" s="123" t="s">
        <v>175</v>
      </c>
      <c r="P15" s="123" t="s">
        <v>175</v>
      </c>
    </row>
    <row r="16" spans="2:19" ht="32.1" customHeight="1">
      <c r="B16" s="274"/>
      <c r="C16" s="274"/>
      <c r="D16" s="273" t="s">
        <v>346</v>
      </c>
      <c r="E16" s="122">
        <v>26</v>
      </c>
      <c r="F16" s="122">
        <v>26</v>
      </c>
      <c r="G16" s="122">
        <v>0</v>
      </c>
      <c r="H16" s="122">
        <v>0</v>
      </c>
      <c r="I16" s="122">
        <v>0</v>
      </c>
      <c r="J16" s="122">
        <v>0</v>
      </c>
      <c r="K16" s="122">
        <v>0</v>
      </c>
      <c r="L16" s="122">
        <v>0</v>
      </c>
      <c r="M16" s="122">
        <v>26</v>
      </c>
      <c r="N16" s="122">
        <v>15</v>
      </c>
      <c r="O16" s="122">
        <v>10</v>
      </c>
      <c r="P16" s="122">
        <v>1</v>
      </c>
    </row>
    <row r="17" spans="2:16" ht="32.1" customHeight="1">
      <c r="B17" s="274"/>
      <c r="C17" s="274"/>
      <c r="D17" s="273"/>
      <c r="E17" s="123" t="s">
        <v>175</v>
      </c>
      <c r="F17" s="123" t="s">
        <v>175</v>
      </c>
      <c r="G17" s="123" t="s">
        <v>175</v>
      </c>
      <c r="H17" s="123" t="s">
        <v>175</v>
      </c>
      <c r="I17" s="123" t="s">
        <v>175</v>
      </c>
      <c r="J17" s="123" t="s">
        <v>175</v>
      </c>
      <c r="K17" s="123" t="s">
        <v>175</v>
      </c>
      <c r="L17" s="123" t="s">
        <v>175</v>
      </c>
      <c r="M17" s="123" t="s">
        <v>175</v>
      </c>
      <c r="N17" s="123" t="s">
        <v>175</v>
      </c>
      <c r="O17" s="123" t="s">
        <v>175</v>
      </c>
      <c r="P17" s="123" t="s">
        <v>175</v>
      </c>
    </row>
    <row r="18" spans="2:16" ht="32.1" customHeight="1">
      <c r="B18" s="274"/>
      <c r="C18" s="274"/>
      <c r="D18" s="273" t="s">
        <v>352</v>
      </c>
      <c r="E18" s="122">
        <v>74</v>
      </c>
      <c r="F18" s="122">
        <v>57</v>
      </c>
      <c r="G18" s="122">
        <v>35</v>
      </c>
      <c r="H18" s="122">
        <v>26</v>
      </c>
      <c r="I18" s="122">
        <v>9</v>
      </c>
      <c r="J18" s="122">
        <v>0</v>
      </c>
      <c r="K18" s="122">
        <v>0</v>
      </c>
      <c r="L18" s="122">
        <v>0</v>
      </c>
      <c r="M18" s="122">
        <v>29</v>
      </c>
      <c r="N18" s="122">
        <v>21</v>
      </c>
      <c r="O18" s="122">
        <v>8</v>
      </c>
      <c r="P18" s="122">
        <v>0</v>
      </c>
    </row>
    <row r="19" spans="2:16" ht="32.1" customHeight="1">
      <c r="B19" s="274"/>
      <c r="C19" s="274"/>
      <c r="D19" s="273"/>
      <c r="E19" s="123" t="s">
        <v>175</v>
      </c>
      <c r="F19" s="123" t="s">
        <v>175</v>
      </c>
      <c r="G19" s="123" t="s">
        <v>175</v>
      </c>
      <c r="H19" s="123" t="s">
        <v>175</v>
      </c>
      <c r="I19" s="123" t="s">
        <v>175</v>
      </c>
      <c r="J19" s="123" t="s">
        <v>175</v>
      </c>
      <c r="K19" s="123" t="s">
        <v>175</v>
      </c>
      <c r="L19" s="123" t="s">
        <v>175</v>
      </c>
      <c r="M19" s="123" t="s">
        <v>175</v>
      </c>
      <c r="N19" s="123" t="s">
        <v>175</v>
      </c>
      <c r="O19" s="123" t="s">
        <v>175</v>
      </c>
      <c r="P19" s="123" t="s">
        <v>175</v>
      </c>
    </row>
    <row r="20" spans="2:16" ht="32.1" customHeight="1">
      <c r="B20" s="274"/>
      <c r="C20" s="274"/>
      <c r="D20" s="273" t="s">
        <v>347</v>
      </c>
      <c r="E20" s="122">
        <v>20</v>
      </c>
      <c r="F20" s="122">
        <v>20</v>
      </c>
      <c r="G20" s="122">
        <v>20</v>
      </c>
      <c r="H20" s="122">
        <v>2</v>
      </c>
      <c r="I20" s="122">
        <v>18</v>
      </c>
      <c r="J20" s="122">
        <v>0</v>
      </c>
      <c r="K20" s="122">
        <v>0</v>
      </c>
      <c r="L20" s="122">
        <v>0</v>
      </c>
      <c r="M20" s="122">
        <v>0</v>
      </c>
      <c r="N20" s="122">
        <v>0</v>
      </c>
      <c r="O20" s="122">
        <v>0</v>
      </c>
      <c r="P20" s="122">
        <v>0</v>
      </c>
    </row>
    <row r="21" spans="2:16" ht="32.1" customHeight="1">
      <c r="B21" s="274"/>
      <c r="C21" s="274"/>
      <c r="D21" s="273"/>
      <c r="E21" s="123" t="s">
        <v>175</v>
      </c>
      <c r="F21" s="123" t="s">
        <v>175</v>
      </c>
      <c r="G21" s="123" t="s">
        <v>175</v>
      </c>
      <c r="H21" s="123" t="s">
        <v>175</v>
      </c>
      <c r="I21" s="123" t="s">
        <v>175</v>
      </c>
      <c r="J21" s="123" t="s">
        <v>175</v>
      </c>
      <c r="K21" s="123" t="s">
        <v>175</v>
      </c>
      <c r="L21" s="123" t="s">
        <v>175</v>
      </c>
      <c r="M21" s="123" t="s">
        <v>175</v>
      </c>
      <c r="N21" s="123" t="s">
        <v>175</v>
      </c>
      <c r="O21" s="123" t="s">
        <v>175</v>
      </c>
      <c r="P21" s="123" t="s">
        <v>175</v>
      </c>
    </row>
    <row r="22" spans="2:16" ht="32.1" customHeight="1">
      <c r="B22" s="274"/>
      <c r="C22" s="274"/>
      <c r="D22" s="273" t="s">
        <v>351</v>
      </c>
      <c r="E22" s="124">
        <f>E20+E18+E16+E14+E12</f>
        <v>197</v>
      </c>
      <c r="F22" s="124">
        <f t="shared" ref="F22:P22" si="1">F20+F18+F16+F14+F12</f>
        <v>176</v>
      </c>
      <c r="G22" s="124">
        <f t="shared" si="1"/>
        <v>105</v>
      </c>
      <c r="H22" s="124">
        <f t="shared" si="1"/>
        <v>36</v>
      </c>
      <c r="I22" s="124">
        <f t="shared" si="1"/>
        <v>69</v>
      </c>
      <c r="J22" s="124">
        <f t="shared" si="1"/>
        <v>0</v>
      </c>
      <c r="K22" s="124">
        <f t="shared" si="1"/>
        <v>0</v>
      </c>
      <c r="L22" s="124">
        <f t="shared" si="1"/>
        <v>1</v>
      </c>
      <c r="M22" s="124">
        <f t="shared" si="1"/>
        <v>78</v>
      </c>
      <c r="N22" s="124">
        <f t="shared" si="1"/>
        <v>36</v>
      </c>
      <c r="O22" s="124">
        <f t="shared" ref="O22" si="2">O20+O18+O16+O14+O12</f>
        <v>18</v>
      </c>
      <c r="P22" s="124">
        <f t="shared" si="1"/>
        <v>24</v>
      </c>
    </row>
    <row r="23" spans="2:16" ht="32.1" customHeight="1">
      <c r="B23" s="274"/>
      <c r="C23" s="274"/>
      <c r="D23" s="273"/>
      <c r="E23" s="123" t="s">
        <v>175</v>
      </c>
      <c r="F23" s="123" t="s">
        <v>175</v>
      </c>
      <c r="G23" s="123" t="s">
        <v>175</v>
      </c>
      <c r="H23" s="123" t="s">
        <v>175</v>
      </c>
      <c r="I23" s="123" t="s">
        <v>175</v>
      </c>
      <c r="J23" s="123" t="s">
        <v>175</v>
      </c>
      <c r="K23" s="123" t="s">
        <v>175</v>
      </c>
      <c r="L23" s="123" t="s">
        <v>175</v>
      </c>
      <c r="M23" s="123" t="s">
        <v>175</v>
      </c>
      <c r="N23" s="123" t="s">
        <v>175</v>
      </c>
      <c r="O23" s="123" t="s">
        <v>175</v>
      </c>
      <c r="P23" s="123" t="s">
        <v>175</v>
      </c>
    </row>
    <row r="24" spans="2:16" ht="32.1" customHeight="1">
      <c r="B24" s="274"/>
      <c r="C24" s="274" t="s">
        <v>43</v>
      </c>
      <c r="D24" s="273" t="s">
        <v>348</v>
      </c>
      <c r="E24" s="122">
        <v>15</v>
      </c>
      <c r="F24" s="122">
        <v>15</v>
      </c>
      <c r="G24" s="122">
        <v>0</v>
      </c>
      <c r="H24" s="122">
        <v>0</v>
      </c>
      <c r="I24" s="122">
        <v>0</v>
      </c>
      <c r="J24" s="122">
        <v>0</v>
      </c>
      <c r="K24" s="122">
        <v>0</v>
      </c>
      <c r="L24" s="122">
        <v>0</v>
      </c>
      <c r="M24" s="122">
        <v>15</v>
      </c>
      <c r="N24" s="122">
        <v>10</v>
      </c>
      <c r="O24" s="122">
        <v>5</v>
      </c>
      <c r="P24" s="122">
        <v>0</v>
      </c>
    </row>
    <row r="25" spans="2:16" ht="32.1" customHeight="1">
      <c r="B25" s="274"/>
      <c r="C25" s="274"/>
      <c r="D25" s="273"/>
      <c r="E25" s="123" t="s">
        <v>175</v>
      </c>
      <c r="F25" s="123" t="s">
        <v>175</v>
      </c>
      <c r="G25" s="123" t="s">
        <v>175</v>
      </c>
      <c r="H25" s="123" t="s">
        <v>175</v>
      </c>
      <c r="I25" s="123" t="s">
        <v>175</v>
      </c>
      <c r="J25" s="123" t="s">
        <v>175</v>
      </c>
      <c r="K25" s="123" t="s">
        <v>175</v>
      </c>
      <c r="L25" s="123" t="s">
        <v>175</v>
      </c>
      <c r="M25" s="123" t="s">
        <v>175</v>
      </c>
      <c r="N25" s="123" t="s">
        <v>175</v>
      </c>
      <c r="O25" s="123" t="s">
        <v>175</v>
      </c>
      <c r="P25" s="123" t="s">
        <v>175</v>
      </c>
    </row>
    <row r="26" spans="2:16" ht="32.1" customHeight="1">
      <c r="B26" s="274"/>
      <c r="C26" s="274"/>
      <c r="D26" s="273" t="s">
        <v>349</v>
      </c>
      <c r="E26" s="122">
        <v>57</v>
      </c>
      <c r="F26" s="122">
        <v>55</v>
      </c>
      <c r="G26" s="122">
        <v>55</v>
      </c>
      <c r="H26" s="122">
        <v>9</v>
      </c>
      <c r="I26" s="122">
        <v>46</v>
      </c>
      <c r="J26" s="122">
        <v>0</v>
      </c>
      <c r="K26" s="122">
        <v>0</v>
      </c>
      <c r="L26" s="122">
        <v>0</v>
      </c>
      <c r="M26" s="122">
        <v>0</v>
      </c>
      <c r="N26" s="122">
        <v>0</v>
      </c>
      <c r="O26" s="122">
        <v>0</v>
      </c>
      <c r="P26" s="122">
        <v>0</v>
      </c>
    </row>
    <row r="27" spans="2:16" ht="32.1" customHeight="1">
      <c r="B27" s="274"/>
      <c r="C27" s="274"/>
      <c r="D27" s="273"/>
      <c r="E27" s="123" t="s">
        <v>175</v>
      </c>
      <c r="F27" s="123" t="s">
        <v>175</v>
      </c>
      <c r="G27" s="123" t="s">
        <v>175</v>
      </c>
      <c r="H27" s="123" t="s">
        <v>175</v>
      </c>
      <c r="I27" s="123" t="s">
        <v>175</v>
      </c>
      <c r="J27" s="123" t="s">
        <v>175</v>
      </c>
      <c r="K27" s="123" t="s">
        <v>175</v>
      </c>
      <c r="L27" s="123" t="s">
        <v>175</v>
      </c>
      <c r="M27" s="123" t="s">
        <v>175</v>
      </c>
      <c r="N27" s="123" t="s">
        <v>175</v>
      </c>
      <c r="O27" s="123" t="s">
        <v>175</v>
      </c>
      <c r="P27" s="123" t="s">
        <v>175</v>
      </c>
    </row>
    <row r="28" spans="2:16" ht="32.1" customHeight="1">
      <c r="B28" s="274"/>
      <c r="C28" s="274"/>
      <c r="D28" s="273" t="s">
        <v>351</v>
      </c>
      <c r="E28" s="124">
        <f>E26+E24</f>
        <v>72</v>
      </c>
      <c r="F28" s="124">
        <f t="shared" ref="F28:P28" si="3">F26+F24</f>
        <v>70</v>
      </c>
      <c r="G28" s="124">
        <f t="shared" si="3"/>
        <v>55</v>
      </c>
      <c r="H28" s="124">
        <f t="shared" si="3"/>
        <v>9</v>
      </c>
      <c r="I28" s="124">
        <f t="shared" si="3"/>
        <v>46</v>
      </c>
      <c r="J28" s="124">
        <f t="shared" si="3"/>
        <v>0</v>
      </c>
      <c r="K28" s="124">
        <f t="shared" si="3"/>
        <v>0</v>
      </c>
      <c r="L28" s="124">
        <f t="shared" si="3"/>
        <v>0</v>
      </c>
      <c r="M28" s="124">
        <f t="shared" si="3"/>
        <v>15</v>
      </c>
      <c r="N28" s="124">
        <f t="shared" si="3"/>
        <v>10</v>
      </c>
      <c r="O28" s="124">
        <f t="shared" ref="O28" si="4">O26+O24</f>
        <v>5</v>
      </c>
      <c r="P28" s="124">
        <f t="shared" si="3"/>
        <v>0</v>
      </c>
    </row>
    <row r="29" spans="2:16" ht="32.1" customHeight="1">
      <c r="B29" s="274"/>
      <c r="C29" s="274"/>
      <c r="D29" s="273"/>
      <c r="E29" s="123" t="s">
        <v>175</v>
      </c>
      <c r="F29" s="123" t="s">
        <v>175</v>
      </c>
      <c r="G29" s="123" t="s">
        <v>175</v>
      </c>
      <c r="H29" s="123" t="s">
        <v>175</v>
      </c>
      <c r="I29" s="123" t="s">
        <v>175</v>
      </c>
      <c r="J29" s="123" t="s">
        <v>175</v>
      </c>
      <c r="K29" s="123" t="s">
        <v>175</v>
      </c>
      <c r="L29" s="123" t="s">
        <v>175</v>
      </c>
      <c r="M29" s="123" t="s">
        <v>175</v>
      </c>
      <c r="N29" s="123" t="s">
        <v>175</v>
      </c>
      <c r="O29" s="123" t="s">
        <v>175</v>
      </c>
      <c r="P29" s="123" t="s">
        <v>175</v>
      </c>
    </row>
    <row r="30" spans="2:16" ht="32.1" customHeight="1">
      <c r="B30" s="274"/>
      <c r="C30" s="273" t="s">
        <v>23</v>
      </c>
      <c r="D30" s="273"/>
      <c r="E30" s="124">
        <f>E28+E22</f>
        <v>269</v>
      </c>
      <c r="F30" s="124">
        <f t="shared" ref="F30:P30" si="5">F28+F22</f>
        <v>246</v>
      </c>
      <c r="G30" s="124">
        <f t="shared" si="5"/>
        <v>160</v>
      </c>
      <c r="H30" s="124">
        <f t="shared" si="5"/>
        <v>45</v>
      </c>
      <c r="I30" s="124">
        <f t="shared" si="5"/>
        <v>115</v>
      </c>
      <c r="J30" s="124">
        <f t="shared" si="5"/>
        <v>0</v>
      </c>
      <c r="K30" s="124">
        <f t="shared" si="5"/>
        <v>0</v>
      </c>
      <c r="L30" s="124">
        <f t="shared" si="5"/>
        <v>1</v>
      </c>
      <c r="M30" s="124">
        <f t="shared" si="5"/>
        <v>93</v>
      </c>
      <c r="N30" s="124">
        <f t="shared" si="5"/>
        <v>46</v>
      </c>
      <c r="O30" s="124">
        <f t="shared" ref="O30" si="6">O28+O22</f>
        <v>23</v>
      </c>
      <c r="P30" s="124">
        <f t="shared" si="5"/>
        <v>24</v>
      </c>
    </row>
    <row r="31" spans="2:16" ht="32.1" customHeight="1">
      <c r="B31" s="274"/>
      <c r="C31" s="273"/>
      <c r="D31" s="273"/>
      <c r="E31" s="123" t="str">
        <f>E23</f>
        <v>-</v>
      </c>
      <c r="F31" s="123" t="str">
        <f t="shared" ref="F31:P31" si="7">F23</f>
        <v>-</v>
      </c>
      <c r="G31" s="123" t="str">
        <f t="shared" si="7"/>
        <v>-</v>
      </c>
      <c r="H31" s="123" t="str">
        <f t="shared" si="7"/>
        <v>-</v>
      </c>
      <c r="I31" s="123" t="str">
        <f t="shared" si="7"/>
        <v>-</v>
      </c>
      <c r="J31" s="123" t="str">
        <f t="shared" si="7"/>
        <v>-</v>
      </c>
      <c r="K31" s="123" t="str">
        <f t="shared" si="7"/>
        <v>-</v>
      </c>
      <c r="L31" s="123" t="str">
        <f t="shared" si="7"/>
        <v>-</v>
      </c>
      <c r="M31" s="123" t="str">
        <f t="shared" si="7"/>
        <v>-</v>
      </c>
      <c r="N31" s="123" t="str">
        <f t="shared" si="7"/>
        <v>-</v>
      </c>
      <c r="O31" s="123" t="str">
        <f t="shared" ref="O31" si="8">O23</f>
        <v>-</v>
      </c>
      <c r="P31" s="123" t="str">
        <f t="shared" si="7"/>
        <v>-</v>
      </c>
    </row>
    <row r="32" spans="2:16" ht="32.1" customHeight="1">
      <c r="B32" s="273" t="s">
        <v>102</v>
      </c>
      <c r="C32" s="273"/>
      <c r="D32" s="273"/>
      <c r="E32" s="122">
        <f>E30+E10</f>
        <v>641</v>
      </c>
      <c r="F32" s="122">
        <f t="shared" ref="F32:P32" si="9">F30+F10</f>
        <v>564</v>
      </c>
      <c r="G32" s="122">
        <f t="shared" si="9"/>
        <v>413</v>
      </c>
      <c r="H32" s="122">
        <f t="shared" si="9"/>
        <v>293</v>
      </c>
      <c r="I32" s="122">
        <f t="shared" si="9"/>
        <v>119</v>
      </c>
      <c r="J32" s="122">
        <f t="shared" si="9"/>
        <v>1</v>
      </c>
      <c r="K32" s="122">
        <f t="shared" si="9"/>
        <v>0</v>
      </c>
      <c r="L32" s="122">
        <f t="shared" si="9"/>
        <v>2</v>
      </c>
      <c r="M32" s="122">
        <f t="shared" si="9"/>
        <v>156</v>
      </c>
      <c r="N32" s="122">
        <f t="shared" si="9"/>
        <v>109</v>
      </c>
      <c r="O32" s="122">
        <f t="shared" ref="O32" si="10">O30+O10</f>
        <v>23</v>
      </c>
      <c r="P32" s="122">
        <f t="shared" si="9"/>
        <v>24</v>
      </c>
    </row>
    <row r="33" spans="2:17" ht="37.5" customHeight="1">
      <c r="B33" s="289"/>
      <c r="C33" s="289"/>
      <c r="D33" s="289"/>
      <c r="E33" s="126">
        <f>E11</f>
        <v>373</v>
      </c>
      <c r="F33" s="126">
        <f t="shared" ref="F33:P33" si="11">F11</f>
        <v>327</v>
      </c>
      <c r="G33" s="126">
        <f t="shared" si="11"/>
        <v>103</v>
      </c>
      <c r="H33" s="126">
        <f t="shared" si="11"/>
        <v>103</v>
      </c>
      <c r="I33" s="126">
        <f t="shared" si="11"/>
        <v>0</v>
      </c>
      <c r="J33" s="126">
        <f t="shared" si="11"/>
        <v>0</v>
      </c>
      <c r="K33" s="126">
        <f t="shared" si="11"/>
        <v>0</v>
      </c>
      <c r="L33" s="126">
        <f t="shared" si="11"/>
        <v>3</v>
      </c>
      <c r="M33" s="126">
        <f t="shared" si="11"/>
        <v>218</v>
      </c>
      <c r="N33" s="126">
        <f t="shared" si="11"/>
        <v>218</v>
      </c>
      <c r="O33" s="126">
        <f t="shared" ref="O33" si="12">O11</f>
        <v>0</v>
      </c>
      <c r="P33" s="126">
        <f t="shared" si="11"/>
        <v>0</v>
      </c>
      <c r="Q33" s="85">
        <f t="shared" ref="Q33" si="13">Q11</f>
        <v>0</v>
      </c>
    </row>
    <row r="34" spans="2:17" ht="30" customHeight="1">
      <c r="B34" s="108" t="s">
        <v>626</v>
      </c>
      <c r="C34" s="108" t="s">
        <v>630</v>
      </c>
      <c r="D34" s="108"/>
      <c r="E34" s="108"/>
      <c r="F34" s="108"/>
      <c r="G34" s="108"/>
      <c r="H34" s="108"/>
      <c r="I34" s="108"/>
      <c r="J34" s="108"/>
      <c r="K34" s="108"/>
      <c r="L34" s="108"/>
      <c r="M34" s="108"/>
      <c r="N34" s="108"/>
      <c r="O34" s="108"/>
      <c r="P34" s="259"/>
    </row>
    <row r="35" spans="2:17" ht="30" customHeight="1">
      <c r="B35" s="108" t="s">
        <v>631</v>
      </c>
      <c r="C35" s="108" t="s">
        <v>632</v>
      </c>
      <c r="D35" s="108"/>
      <c r="E35" s="108"/>
      <c r="F35" s="108"/>
      <c r="G35" s="108"/>
      <c r="H35" s="108"/>
      <c r="I35" s="108"/>
      <c r="J35" s="108"/>
      <c r="K35" s="108"/>
      <c r="L35" s="108"/>
      <c r="M35" s="108"/>
      <c r="N35" s="108"/>
      <c r="O35" s="108"/>
      <c r="P35" s="259"/>
    </row>
    <row r="36" spans="2:17" ht="30" customHeight="1">
      <c r="B36" s="284" t="s">
        <v>633</v>
      </c>
      <c r="C36" s="285"/>
      <c r="D36" s="285"/>
      <c r="E36" s="285"/>
      <c r="F36" s="285"/>
      <c r="G36" s="285"/>
      <c r="H36" s="285"/>
      <c r="I36" s="285"/>
      <c r="J36" s="285"/>
      <c r="K36" s="285"/>
      <c r="L36" s="285"/>
      <c r="M36" s="285"/>
      <c r="N36" s="285"/>
      <c r="O36" s="285"/>
      <c r="P36" s="285"/>
    </row>
    <row r="37" spans="2:17" ht="30" customHeight="1">
      <c r="B37" s="108" t="s">
        <v>624</v>
      </c>
      <c r="C37" s="108"/>
      <c r="D37" s="108"/>
      <c r="E37" s="108"/>
      <c r="F37" s="108"/>
      <c r="G37" s="108"/>
      <c r="H37" s="108"/>
      <c r="I37" s="108"/>
      <c r="J37" s="108"/>
      <c r="K37" s="108"/>
      <c r="L37" s="108"/>
      <c r="M37" s="108"/>
      <c r="N37" s="108"/>
      <c r="O37" s="108"/>
      <c r="P37" s="108"/>
    </row>
    <row r="38" spans="2:17" ht="30" customHeight="1">
      <c r="B38" s="108" t="s">
        <v>634</v>
      </c>
      <c r="C38" s="272" t="s">
        <v>635</v>
      </c>
      <c r="D38" s="272"/>
      <c r="E38" s="272"/>
      <c r="F38" s="272"/>
      <c r="G38" s="272"/>
      <c r="H38" s="272"/>
      <c r="I38" s="272"/>
      <c r="J38" s="272"/>
      <c r="K38" s="272"/>
      <c r="L38" s="272"/>
      <c r="M38" s="272"/>
      <c r="N38" s="272"/>
      <c r="O38" s="272"/>
      <c r="P38" s="272"/>
    </row>
    <row r="39" spans="2:17" ht="14.4" customHeight="1">
      <c r="B39" s="108"/>
      <c r="C39" s="272"/>
      <c r="D39" s="272"/>
      <c r="E39" s="272"/>
      <c r="F39" s="272"/>
      <c r="G39" s="272"/>
      <c r="H39" s="272"/>
      <c r="I39" s="272"/>
      <c r="J39" s="272"/>
      <c r="K39" s="272"/>
      <c r="L39" s="272"/>
      <c r="M39" s="272"/>
      <c r="N39" s="272"/>
      <c r="O39" s="272"/>
      <c r="P39" s="272"/>
    </row>
    <row r="40" spans="2:17" ht="14.4" customHeight="1">
      <c r="B40" s="108"/>
      <c r="C40" s="272"/>
      <c r="D40" s="272"/>
      <c r="E40" s="272"/>
      <c r="F40" s="272"/>
      <c r="G40" s="272"/>
      <c r="H40" s="272"/>
      <c r="I40" s="272"/>
      <c r="J40" s="272"/>
      <c r="K40" s="272"/>
      <c r="L40" s="272"/>
      <c r="M40" s="272"/>
      <c r="N40" s="272"/>
      <c r="O40" s="272"/>
      <c r="P40" s="272"/>
    </row>
  </sheetData>
  <mergeCells count="36">
    <mergeCell ref="B32:D33"/>
    <mergeCell ref="H4:H5"/>
    <mergeCell ref="I4:I5"/>
    <mergeCell ref="C24:C29"/>
    <mergeCell ref="D24:D25"/>
    <mergeCell ref="B12:B31"/>
    <mergeCell ref="C12:C23"/>
    <mergeCell ref="D22:D23"/>
    <mergeCell ref="C30:D31"/>
    <mergeCell ref="O4:O5"/>
    <mergeCell ref="J4:J5"/>
    <mergeCell ref="K4:K5"/>
    <mergeCell ref="D18:D19"/>
    <mergeCell ref="D20:D21"/>
    <mergeCell ref="D6:D7"/>
    <mergeCell ref="D8:D9"/>
    <mergeCell ref="D16:D17"/>
    <mergeCell ref="D10:D11"/>
    <mergeCell ref="D12:D13"/>
    <mergeCell ref="D14:D15"/>
    <mergeCell ref="C38:P40"/>
    <mergeCell ref="B3:D5"/>
    <mergeCell ref="E3:E5"/>
    <mergeCell ref="F3:F5"/>
    <mergeCell ref="G3:K3"/>
    <mergeCell ref="L3:L5"/>
    <mergeCell ref="M3:P3"/>
    <mergeCell ref="G4:G5"/>
    <mergeCell ref="M4:M5"/>
    <mergeCell ref="N4:N5"/>
    <mergeCell ref="P4:P5"/>
    <mergeCell ref="D26:D27"/>
    <mergeCell ref="D28:D29"/>
    <mergeCell ref="B6:B11"/>
    <mergeCell ref="C6:C11"/>
    <mergeCell ref="B36:P36"/>
  </mergeCells>
  <phoneticPr fontId="1"/>
  <printOptions horizontalCentered="1"/>
  <pageMargins left="1.1023622047244095" right="0.56999999999999995" top="1.1417322834645669" bottom="1.1417322834645669" header="0.31496062992125984" footer="0.31496062992125984"/>
  <pageSetup paperSize="9" scale="4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B1:T46"/>
  <sheetViews>
    <sheetView showGridLines="0" topLeftCell="A5" zoomScale="60" zoomScaleNormal="60" zoomScaleSheetLayoutView="90" workbookViewId="0">
      <selection activeCell="D21" sqref="D21"/>
    </sheetView>
  </sheetViews>
  <sheetFormatPr defaultColWidth="9" defaultRowHeight="21"/>
  <cols>
    <col min="1" max="1" width="2.5" style="12" customWidth="1"/>
    <col min="2" max="2" width="18.59765625" style="12" customWidth="1"/>
    <col min="3" max="3" width="34.296875" style="12" bestFit="1" customWidth="1"/>
    <col min="4" max="6" width="28.8984375" style="12" customWidth="1"/>
    <col min="7" max="11" width="26.59765625" style="12" customWidth="1"/>
    <col min="12" max="12" width="33.19921875" style="12" bestFit="1" customWidth="1"/>
    <col min="13" max="13" width="29.69921875" style="12" customWidth="1"/>
    <col min="14" max="14" width="1.69921875" style="12" customWidth="1"/>
    <col min="15" max="16384" width="9" style="12"/>
  </cols>
  <sheetData>
    <row r="1" spans="2:13" ht="10.5" customHeight="1"/>
    <row r="2" spans="2:13" ht="36.450000000000003" customHeight="1">
      <c r="B2" s="42" t="s">
        <v>530</v>
      </c>
      <c r="C2" s="42"/>
      <c r="L2" s="43"/>
    </row>
    <row r="3" spans="2:13" ht="26.1" customHeight="1">
      <c r="B3" s="309" t="s">
        <v>98</v>
      </c>
      <c r="C3" s="310"/>
      <c r="D3" s="313" t="s">
        <v>30</v>
      </c>
      <c r="E3" s="314"/>
      <c r="F3" s="314"/>
      <c r="G3" s="314"/>
      <c r="H3" s="314"/>
      <c r="I3" s="314"/>
      <c r="J3" s="314"/>
      <c r="K3" s="315"/>
      <c r="L3" s="316" t="s">
        <v>281</v>
      </c>
      <c r="M3" s="317"/>
    </row>
    <row r="4" spans="2:13" ht="26.1" customHeight="1">
      <c r="B4" s="311"/>
      <c r="C4" s="312"/>
      <c r="D4" s="128" t="s">
        <v>451</v>
      </c>
      <c r="E4" s="128" t="s">
        <v>468</v>
      </c>
      <c r="F4" s="128" t="s">
        <v>477</v>
      </c>
      <c r="G4" s="128" t="s">
        <v>490</v>
      </c>
      <c r="H4" s="128" t="s">
        <v>506</v>
      </c>
      <c r="I4" s="129" t="s">
        <v>532</v>
      </c>
      <c r="J4" s="129" t="s">
        <v>554</v>
      </c>
      <c r="K4" s="129" t="s">
        <v>277</v>
      </c>
      <c r="L4" s="130" t="s">
        <v>277</v>
      </c>
      <c r="M4" s="128" t="s">
        <v>473</v>
      </c>
    </row>
    <row r="5" spans="2:13" ht="26.1" customHeight="1">
      <c r="B5" s="303" t="s">
        <v>97</v>
      </c>
      <c r="C5" s="131" t="s">
        <v>613</v>
      </c>
      <c r="D5" s="132" t="s">
        <v>399</v>
      </c>
      <c r="E5" s="132" t="s">
        <v>399</v>
      </c>
      <c r="F5" s="132" t="s">
        <v>399</v>
      </c>
      <c r="G5" s="132" t="s">
        <v>399</v>
      </c>
      <c r="H5" s="132" t="s">
        <v>399</v>
      </c>
      <c r="I5" s="132" t="s">
        <v>399</v>
      </c>
      <c r="J5" s="132" t="s">
        <v>399</v>
      </c>
      <c r="K5" s="133" t="s">
        <v>399</v>
      </c>
      <c r="L5" s="134" t="s">
        <v>399</v>
      </c>
      <c r="M5" s="132" t="s">
        <v>399</v>
      </c>
    </row>
    <row r="6" spans="2:13" ht="26.1" customHeight="1">
      <c r="B6" s="303"/>
      <c r="C6" s="135" t="s">
        <v>609</v>
      </c>
      <c r="D6" s="136">
        <v>0.1</v>
      </c>
      <c r="E6" s="136">
        <v>0.76</v>
      </c>
      <c r="F6" s="136">
        <v>1.3</v>
      </c>
      <c r="G6" s="136">
        <v>0.6</v>
      </c>
      <c r="H6" s="136">
        <v>1.4</v>
      </c>
      <c r="I6" s="137">
        <v>0.77</v>
      </c>
      <c r="J6" s="137">
        <v>2.89</v>
      </c>
      <c r="K6" s="137">
        <v>26.31</v>
      </c>
      <c r="L6" s="138">
        <v>89.79</v>
      </c>
      <c r="M6" s="136">
        <v>3.74</v>
      </c>
    </row>
    <row r="7" spans="2:13" ht="25.95" customHeight="1">
      <c r="B7" s="303"/>
      <c r="C7" s="139" t="s">
        <v>610</v>
      </c>
      <c r="D7" s="139" t="s">
        <v>453</v>
      </c>
      <c r="E7" s="139" t="s">
        <v>394</v>
      </c>
      <c r="F7" s="139" t="s">
        <v>488</v>
      </c>
      <c r="G7" s="139" t="s">
        <v>493</v>
      </c>
      <c r="H7" s="139" t="s">
        <v>526</v>
      </c>
      <c r="I7" s="140" t="s">
        <v>540</v>
      </c>
      <c r="J7" s="141" t="s">
        <v>597</v>
      </c>
      <c r="K7" s="140" t="s">
        <v>96</v>
      </c>
      <c r="L7" s="142" t="s">
        <v>402</v>
      </c>
      <c r="M7" s="139" t="s">
        <v>540</v>
      </c>
    </row>
    <row r="8" spans="2:13" ht="26.1" customHeight="1">
      <c r="B8" s="303"/>
      <c r="C8" s="143"/>
      <c r="D8" s="143" t="s">
        <v>454</v>
      </c>
      <c r="E8" s="143" t="s">
        <v>395</v>
      </c>
      <c r="F8" s="143" t="s">
        <v>489</v>
      </c>
      <c r="G8" s="143" t="s">
        <v>284</v>
      </c>
      <c r="H8" s="143" t="s">
        <v>527</v>
      </c>
      <c r="I8" s="144" t="s">
        <v>541</v>
      </c>
      <c r="J8" s="144" t="s">
        <v>598</v>
      </c>
      <c r="K8" s="144" t="s">
        <v>382</v>
      </c>
      <c r="L8" s="145" t="s">
        <v>403</v>
      </c>
      <c r="M8" s="143" t="s">
        <v>541</v>
      </c>
    </row>
    <row r="9" spans="2:13" ht="26.1" customHeight="1">
      <c r="B9" s="303" t="s">
        <v>93</v>
      </c>
      <c r="C9" s="131" t="s">
        <v>613</v>
      </c>
      <c r="D9" s="132">
        <v>0</v>
      </c>
      <c r="E9" s="132">
        <v>0</v>
      </c>
      <c r="F9" s="132">
        <v>0</v>
      </c>
      <c r="G9" s="132">
        <v>0</v>
      </c>
      <c r="H9" s="132">
        <v>0.02</v>
      </c>
      <c r="I9" s="133" t="s">
        <v>282</v>
      </c>
      <c r="J9" s="133" t="s">
        <v>282</v>
      </c>
      <c r="K9" s="133" t="s">
        <v>399</v>
      </c>
      <c r="L9" s="134" t="s">
        <v>399</v>
      </c>
      <c r="M9" s="132" t="s">
        <v>399</v>
      </c>
    </row>
    <row r="10" spans="2:13" ht="26.1" customHeight="1">
      <c r="B10" s="303"/>
      <c r="C10" s="135" t="s">
        <v>609</v>
      </c>
      <c r="D10" s="136">
        <v>0.32</v>
      </c>
      <c r="E10" s="136">
        <v>1.29</v>
      </c>
      <c r="F10" s="136">
        <v>0.7</v>
      </c>
      <c r="G10" s="136">
        <v>0.94</v>
      </c>
      <c r="H10" s="136">
        <v>1.03</v>
      </c>
      <c r="I10" s="137">
        <v>0.46</v>
      </c>
      <c r="J10" s="137">
        <v>0.94</v>
      </c>
      <c r="K10" s="137">
        <v>24.64</v>
      </c>
      <c r="L10" s="138">
        <v>90.66</v>
      </c>
      <c r="M10" s="136">
        <v>4.28</v>
      </c>
    </row>
    <row r="11" spans="2:13" ht="26.1" customHeight="1">
      <c r="B11" s="303"/>
      <c r="C11" s="139" t="s">
        <v>610</v>
      </c>
      <c r="D11" s="139" t="s">
        <v>455</v>
      </c>
      <c r="E11" s="139" t="s">
        <v>469</v>
      </c>
      <c r="F11" s="139" t="s">
        <v>485</v>
      </c>
      <c r="G11" s="139" t="s">
        <v>491</v>
      </c>
      <c r="H11" s="139" t="s">
        <v>469</v>
      </c>
      <c r="I11" s="140" t="s">
        <v>534</v>
      </c>
      <c r="J11" s="140" t="s">
        <v>578</v>
      </c>
      <c r="K11" s="140" t="s">
        <v>92</v>
      </c>
      <c r="L11" s="142" t="s">
        <v>524</v>
      </c>
      <c r="M11" s="139" t="s">
        <v>536</v>
      </c>
    </row>
    <row r="12" spans="2:13" ht="26.1" customHeight="1">
      <c r="B12" s="303"/>
      <c r="C12" s="143"/>
      <c r="D12" s="143" t="s">
        <v>456</v>
      </c>
      <c r="E12" s="143" t="s">
        <v>470</v>
      </c>
      <c r="F12" s="143" t="s">
        <v>486</v>
      </c>
      <c r="G12" s="143" t="s">
        <v>492</v>
      </c>
      <c r="H12" s="143" t="s">
        <v>523</v>
      </c>
      <c r="I12" s="144" t="s">
        <v>535</v>
      </c>
      <c r="J12" s="144" t="s">
        <v>579</v>
      </c>
      <c r="K12" s="144" t="s">
        <v>383</v>
      </c>
      <c r="L12" s="145" t="s">
        <v>525</v>
      </c>
      <c r="M12" s="143" t="s">
        <v>470</v>
      </c>
    </row>
    <row r="13" spans="2:13" ht="25.95" customHeight="1">
      <c r="B13" s="303" t="s">
        <v>88</v>
      </c>
      <c r="C13" s="131" t="s">
        <v>613</v>
      </c>
      <c r="D13" s="146">
        <v>7.0000000000000007E-2</v>
      </c>
      <c r="E13" s="132" t="s">
        <v>175</v>
      </c>
      <c r="F13" s="146">
        <v>0.01</v>
      </c>
      <c r="G13" s="146" t="s">
        <v>175</v>
      </c>
      <c r="H13" s="146">
        <v>0</v>
      </c>
      <c r="I13" s="147" t="s">
        <v>175</v>
      </c>
      <c r="J13" s="147" t="s">
        <v>175</v>
      </c>
      <c r="K13" s="133" t="s">
        <v>399</v>
      </c>
      <c r="L13" s="134" t="s">
        <v>399</v>
      </c>
      <c r="M13" s="132" t="s">
        <v>399</v>
      </c>
    </row>
    <row r="14" spans="2:13" ht="25.95" customHeight="1">
      <c r="B14" s="303"/>
      <c r="C14" s="135" t="s">
        <v>609</v>
      </c>
      <c r="D14" s="148">
        <v>1.34</v>
      </c>
      <c r="E14" s="136" t="s">
        <v>282</v>
      </c>
      <c r="F14" s="148">
        <v>1.18</v>
      </c>
      <c r="G14" s="148" t="s">
        <v>282</v>
      </c>
      <c r="H14" s="148">
        <v>0.47</v>
      </c>
      <c r="I14" s="149" t="s">
        <v>175</v>
      </c>
      <c r="J14" s="149" t="s">
        <v>175</v>
      </c>
      <c r="K14" s="137">
        <v>7.24</v>
      </c>
      <c r="L14" s="138">
        <v>39.06</v>
      </c>
      <c r="M14" s="136">
        <v>0.6</v>
      </c>
    </row>
    <row r="15" spans="2:13" ht="26.1" customHeight="1">
      <c r="B15" s="303"/>
      <c r="C15" s="139" t="s">
        <v>610</v>
      </c>
      <c r="D15" s="139" t="s">
        <v>457</v>
      </c>
      <c r="E15" s="139" t="s">
        <v>282</v>
      </c>
      <c r="F15" s="139" t="s">
        <v>481</v>
      </c>
      <c r="G15" s="139" t="s">
        <v>175</v>
      </c>
      <c r="H15" s="139" t="s">
        <v>509</v>
      </c>
      <c r="I15" s="140" t="s">
        <v>175</v>
      </c>
      <c r="J15" s="140" t="s">
        <v>175</v>
      </c>
      <c r="K15" s="140" t="s">
        <v>87</v>
      </c>
      <c r="L15" s="142" t="s">
        <v>86</v>
      </c>
      <c r="M15" s="139" t="s">
        <v>644</v>
      </c>
    </row>
    <row r="16" spans="2:13" ht="26.1" customHeight="1">
      <c r="B16" s="303"/>
      <c r="C16" s="143"/>
      <c r="D16" s="143" t="s">
        <v>458</v>
      </c>
      <c r="E16" s="143"/>
      <c r="F16" s="143" t="s">
        <v>482</v>
      </c>
      <c r="G16" s="143"/>
      <c r="H16" s="143" t="s">
        <v>508</v>
      </c>
      <c r="I16" s="144"/>
      <c r="J16" s="144"/>
      <c r="K16" s="144" t="s">
        <v>384</v>
      </c>
      <c r="L16" s="145" t="s">
        <v>385</v>
      </c>
      <c r="M16" s="143" t="s">
        <v>645</v>
      </c>
    </row>
    <row r="17" spans="2:18" ht="26.1" customHeight="1">
      <c r="B17" s="305" t="s">
        <v>83</v>
      </c>
      <c r="C17" s="131" t="s">
        <v>613</v>
      </c>
      <c r="D17" s="146">
        <v>2.0499999999999998</v>
      </c>
      <c r="E17" s="132" t="s">
        <v>175</v>
      </c>
      <c r="F17" s="146">
        <v>2.33</v>
      </c>
      <c r="G17" s="146" t="s">
        <v>175</v>
      </c>
      <c r="H17" s="146">
        <v>0</v>
      </c>
      <c r="I17" s="147" t="s">
        <v>175</v>
      </c>
      <c r="J17" s="147">
        <v>29.83</v>
      </c>
      <c r="K17" s="133" t="s">
        <v>399</v>
      </c>
      <c r="L17" s="134" t="s">
        <v>399</v>
      </c>
      <c r="M17" s="132" t="s">
        <v>399</v>
      </c>
    </row>
    <row r="18" spans="2:18" ht="26.1" customHeight="1">
      <c r="B18" s="305"/>
      <c r="C18" s="135" t="s">
        <v>609</v>
      </c>
      <c r="D18" s="148">
        <v>1.17</v>
      </c>
      <c r="E18" s="136" t="s">
        <v>282</v>
      </c>
      <c r="F18" s="148">
        <v>1.42</v>
      </c>
      <c r="G18" s="148" t="s">
        <v>282</v>
      </c>
      <c r="H18" s="148">
        <v>0.82</v>
      </c>
      <c r="I18" s="149" t="s">
        <v>175</v>
      </c>
      <c r="J18" s="149">
        <v>1.51</v>
      </c>
      <c r="K18" s="137">
        <v>3.3</v>
      </c>
      <c r="L18" s="138">
        <v>21.48</v>
      </c>
      <c r="M18" s="136">
        <v>3.31</v>
      </c>
    </row>
    <row r="19" spans="2:18" ht="25.95" customHeight="1">
      <c r="B19" s="305"/>
      <c r="C19" s="139" t="s">
        <v>610</v>
      </c>
      <c r="D19" s="139" t="s">
        <v>459</v>
      </c>
      <c r="E19" s="139" t="s">
        <v>282</v>
      </c>
      <c r="F19" s="139" t="s">
        <v>478</v>
      </c>
      <c r="G19" s="139" t="s">
        <v>175</v>
      </c>
      <c r="H19" s="139" t="s">
        <v>510</v>
      </c>
      <c r="I19" s="140" t="s">
        <v>175</v>
      </c>
      <c r="J19" s="140" t="s">
        <v>459</v>
      </c>
      <c r="K19" s="140" t="s">
        <v>82</v>
      </c>
      <c r="L19" s="142" t="s">
        <v>82</v>
      </c>
      <c r="M19" s="139" t="s">
        <v>563</v>
      </c>
    </row>
    <row r="20" spans="2:18" ht="26.1" customHeight="1">
      <c r="B20" s="305"/>
      <c r="C20" s="143"/>
      <c r="D20" s="143" t="s">
        <v>649</v>
      </c>
      <c r="E20" s="143"/>
      <c r="F20" s="143" t="s">
        <v>647</v>
      </c>
      <c r="G20" s="143"/>
      <c r="H20" s="143" t="s">
        <v>648</v>
      </c>
      <c r="I20" s="144"/>
      <c r="J20" s="144" t="s">
        <v>649</v>
      </c>
      <c r="K20" s="144" t="s">
        <v>386</v>
      </c>
      <c r="L20" s="145" t="s">
        <v>387</v>
      </c>
      <c r="M20" s="143" t="s">
        <v>650</v>
      </c>
    </row>
    <row r="21" spans="2:18" ht="26.1" customHeight="1">
      <c r="B21" s="305" t="s">
        <v>78</v>
      </c>
      <c r="C21" s="131" t="s">
        <v>613</v>
      </c>
      <c r="D21" s="132">
        <v>0</v>
      </c>
      <c r="E21" s="132" t="s">
        <v>175</v>
      </c>
      <c r="F21" s="146">
        <v>0</v>
      </c>
      <c r="G21" s="146" t="s">
        <v>175</v>
      </c>
      <c r="H21" s="146">
        <v>0</v>
      </c>
      <c r="I21" s="147" t="s">
        <v>175</v>
      </c>
      <c r="J21" s="147" t="s">
        <v>175</v>
      </c>
      <c r="K21" s="133" t="s">
        <v>399</v>
      </c>
      <c r="L21" s="134" t="s">
        <v>399</v>
      </c>
      <c r="M21" s="132" t="s">
        <v>399</v>
      </c>
    </row>
    <row r="22" spans="2:18" ht="26.1" customHeight="1">
      <c r="B22" s="305"/>
      <c r="C22" s="135" t="s">
        <v>609</v>
      </c>
      <c r="D22" s="136" t="s">
        <v>507</v>
      </c>
      <c r="E22" s="136" t="s">
        <v>282</v>
      </c>
      <c r="F22" s="148">
        <v>0.77</v>
      </c>
      <c r="G22" s="148" t="s">
        <v>282</v>
      </c>
      <c r="H22" s="148">
        <v>0.63</v>
      </c>
      <c r="I22" s="149" t="s">
        <v>175</v>
      </c>
      <c r="J22" s="149" t="s">
        <v>175</v>
      </c>
      <c r="K22" s="137">
        <v>7.34</v>
      </c>
      <c r="L22" s="138">
        <v>43.03</v>
      </c>
      <c r="M22" s="136">
        <v>0.78</v>
      </c>
    </row>
    <row r="23" spans="2:18" ht="26.1" customHeight="1">
      <c r="B23" s="305"/>
      <c r="C23" s="139" t="s">
        <v>610</v>
      </c>
      <c r="D23" s="139" t="s">
        <v>77</v>
      </c>
      <c r="E23" s="139" t="s">
        <v>282</v>
      </c>
      <c r="F23" s="139" t="s">
        <v>483</v>
      </c>
      <c r="G23" s="139" t="s">
        <v>175</v>
      </c>
      <c r="H23" s="139" t="s">
        <v>555</v>
      </c>
      <c r="I23" s="140" t="s">
        <v>175</v>
      </c>
      <c r="J23" s="140" t="s">
        <v>175</v>
      </c>
      <c r="K23" s="140" t="s">
        <v>556</v>
      </c>
      <c r="L23" s="142" t="s">
        <v>558</v>
      </c>
      <c r="M23" s="139" t="s">
        <v>559</v>
      </c>
    </row>
    <row r="24" spans="2:18" ht="26.1" customHeight="1">
      <c r="B24" s="305"/>
      <c r="C24" s="143"/>
      <c r="D24" s="143" t="s">
        <v>75</v>
      </c>
      <c r="E24" s="143"/>
      <c r="F24" s="143" t="s">
        <v>484</v>
      </c>
      <c r="G24" s="143"/>
      <c r="H24" s="143" t="s">
        <v>482</v>
      </c>
      <c r="I24" s="144"/>
      <c r="J24" s="144"/>
      <c r="K24" s="144" t="s">
        <v>388</v>
      </c>
      <c r="L24" s="145" t="s">
        <v>389</v>
      </c>
      <c r="M24" s="143" t="s">
        <v>81</v>
      </c>
      <c r="R24" s="12" t="s">
        <v>379</v>
      </c>
    </row>
    <row r="25" spans="2:18" ht="26.1" customHeight="1">
      <c r="B25" s="305" t="s">
        <v>74</v>
      </c>
      <c r="C25" s="131" t="s">
        <v>613</v>
      </c>
      <c r="D25" s="146">
        <v>0</v>
      </c>
      <c r="E25" s="132" t="s">
        <v>175</v>
      </c>
      <c r="F25" s="146">
        <v>0.1</v>
      </c>
      <c r="G25" s="146" t="s">
        <v>175</v>
      </c>
      <c r="H25" s="146">
        <v>0.21</v>
      </c>
      <c r="I25" s="147" t="s">
        <v>175</v>
      </c>
      <c r="J25" s="147">
        <v>2.98</v>
      </c>
      <c r="K25" s="133" t="s">
        <v>399</v>
      </c>
      <c r="L25" s="134" t="s">
        <v>399</v>
      </c>
      <c r="M25" s="132" t="s">
        <v>399</v>
      </c>
    </row>
    <row r="26" spans="2:18" ht="26.1" customHeight="1">
      <c r="B26" s="305"/>
      <c r="C26" s="135" t="s">
        <v>609</v>
      </c>
      <c r="D26" s="148">
        <v>0.22</v>
      </c>
      <c r="E26" s="136" t="s">
        <v>282</v>
      </c>
      <c r="F26" s="148">
        <v>1.73</v>
      </c>
      <c r="G26" s="148" t="s">
        <v>282</v>
      </c>
      <c r="H26" s="148">
        <v>2.91</v>
      </c>
      <c r="I26" s="149" t="s">
        <v>175</v>
      </c>
      <c r="J26" s="149">
        <v>1.83</v>
      </c>
      <c r="K26" s="137">
        <v>5.85</v>
      </c>
      <c r="L26" s="138">
        <v>24.59</v>
      </c>
      <c r="M26" s="136">
        <v>6.38</v>
      </c>
    </row>
    <row r="27" spans="2:18" ht="26.1" customHeight="1">
      <c r="B27" s="305"/>
      <c r="C27" s="139" t="s">
        <v>610</v>
      </c>
      <c r="D27" s="139" t="s">
        <v>460</v>
      </c>
      <c r="E27" s="139" t="s">
        <v>282</v>
      </c>
      <c r="F27" s="139" t="s">
        <v>562</v>
      </c>
      <c r="G27" s="139" t="s">
        <v>175</v>
      </c>
      <c r="H27" s="139" t="s">
        <v>562</v>
      </c>
      <c r="I27" s="140" t="s">
        <v>175</v>
      </c>
      <c r="J27" s="140" t="s">
        <v>557</v>
      </c>
      <c r="K27" s="140" t="s">
        <v>73</v>
      </c>
      <c r="L27" s="142" t="s">
        <v>560</v>
      </c>
      <c r="M27" s="139" t="s">
        <v>561</v>
      </c>
    </row>
    <row r="28" spans="2:18" ht="26.1" customHeight="1">
      <c r="B28" s="305"/>
      <c r="C28" s="143"/>
      <c r="D28" s="143" t="s">
        <v>461</v>
      </c>
      <c r="E28" s="143"/>
      <c r="F28" s="143" t="s">
        <v>651</v>
      </c>
      <c r="G28" s="143"/>
      <c r="H28" s="143" t="s">
        <v>651</v>
      </c>
      <c r="I28" s="144"/>
      <c r="J28" s="144" t="s">
        <v>652</v>
      </c>
      <c r="K28" s="144" t="s">
        <v>390</v>
      </c>
      <c r="L28" s="145" t="s">
        <v>653</v>
      </c>
      <c r="M28" s="143" t="s">
        <v>653</v>
      </c>
    </row>
    <row r="29" spans="2:18" ht="26.1" customHeight="1">
      <c r="B29" s="305" t="s">
        <v>69</v>
      </c>
      <c r="C29" s="131" t="s">
        <v>613</v>
      </c>
      <c r="D29" s="146">
        <v>0</v>
      </c>
      <c r="E29" s="132" t="s">
        <v>175</v>
      </c>
      <c r="F29" s="146">
        <v>0</v>
      </c>
      <c r="G29" s="146" t="s">
        <v>175</v>
      </c>
      <c r="H29" s="146">
        <v>0</v>
      </c>
      <c r="I29" s="147" t="s">
        <v>175</v>
      </c>
      <c r="J29" s="147">
        <v>13.3</v>
      </c>
      <c r="K29" s="133" t="s">
        <v>399</v>
      </c>
      <c r="L29" s="134" t="s">
        <v>399</v>
      </c>
      <c r="M29" s="132" t="s">
        <v>399</v>
      </c>
    </row>
    <row r="30" spans="2:18" ht="26.1" customHeight="1">
      <c r="B30" s="305"/>
      <c r="C30" s="135" t="s">
        <v>609</v>
      </c>
      <c r="D30" s="148">
        <v>0.75</v>
      </c>
      <c r="E30" s="136" t="s">
        <v>282</v>
      </c>
      <c r="F30" s="148">
        <v>0.6</v>
      </c>
      <c r="G30" s="148" t="s">
        <v>282</v>
      </c>
      <c r="H30" s="148">
        <v>0.56000000000000005</v>
      </c>
      <c r="I30" s="149" t="s">
        <v>175</v>
      </c>
      <c r="J30" s="149">
        <v>1.54</v>
      </c>
      <c r="K30" s="137">
        <v>3.35</v>
      </c>
      <c r="L30" s="138">
        <v>17.82</v>
      </c>
      <c r="M30" s="136">
        <v>2.36</v>
      </c>
    </row>
    <row r="31" spans="2:18" ht="26.1" customHeight="1">
      <c r="B31" s="305"/>
      <c r="C31" s="139" t="s">
        <v>610</v>
      </c>
      <c r="D31" s="139" t="s">
        <v>393</v>
      </c>
      <c r="E31" s="139" t="s">
        <v>282</v>
      </c>
      <c r="F31" s="139" t="s">
        <v>67</v>
      </c>
      <c r="G31" s="139" t="s">
        <v>175</v>
      </c>
      <c r="H31" s="139" t="s">
        <v>483</v>
      </c>
      <c r="I31" s="140" t="s">
        <v>175</v>
      </c>
      <c r="J31" s="150" t="s">
        <v>643</v>
      </c>
      <c r="K31" s="140" t="s">
        <v>68</v>
      </c>
      <c r="L31" s="142" t="s">
        <v>646</v>
      </c>
      <c r="M31" s="139" t="s">
        <v>643</v>
      </c>
    </row>
    <row r="32" spans="2:18" ht="26.1" customHeight="1">
      <c r="B32" s="305"/>
      <c r="C32" s="143"/>
      <c r="D32" s="143" t="s">
        <v>664</v>
      </c>
      <c r="E32" s="143"/>
      <c r="F32" s="143" t="s">
        <v>654</v>
      </c>
      <c r="G32" s="143"/>
      <c r="H32" s="143" t="s">
        <v>655</v>
      </c>
      <c r="I32" s="144"/>
      <c r="J32" s="144" t="s">
        <v>656</v>
      </c>
      <c r="K32" s="144" t="s">
        <v>66</v>
      </c>
      <c r="L32" s="145" t="s">
        <v>657</v>
      </c>
      <c r="M32" s="143" t="s">
        <v>656</v>
      </c>
    </row>
    <row r="33" spans="2:20" ht="26.1" customHeight="1">
      <c r="B33" s="305" t="s">
        <v>65</v>
      </c>
      <c r="C33" s="131" t="s">
        <v>613</v>
      </c>
      <c r="D33" s="146">
        <v>0</v>
      </c>
      <c r="E33" s="132" t="s">
        <v>175</v>
      </c>
      <c r="F33" s="146">
        <v>0.11</v>
      </c>
      <c r="G33" s="146" t="s">
        <v>175</v>
      </c>
      <c r="H33" s="146">
        <v>0</v>
      </c>
      <c r="I33" s="147" t="s">
        <v>175</v>
      </c>
      <c r="J33" s="147" t="s">
        <v>175</v>
      </c>
      <c r="K33" s="133" t="s">
        <v>399</v>
      </c>
      <c r="L33" s="134" t="s">
        <v>399</v>
      </c>
      <c r="M33" s="132" t="s">
        <v>399</v>
      </c>
      <c r="T33" s="12">
        <v>9</v>
      </c>
    </row>
    <row r="34" spans="2:20" ht="26.1" customHeight="1">
      <c r="B34" s="305"/>
      <c r="C34" s="135" t="s">
        <v>609</v>
      </c>
      <c r="D34" s="148">
        <v>0.9</v>
      </c>
      <c r="E34" s="136" t="s">
        <v>282</v>
      </c>
      <c r="F34" s="148">
        <v>1.1599999999999999</v>
      </c>
      <c r="G34" s="148" t="s">
        <v>282</v>
      </c>
      <c r="H34" s="148">
        <v>0.63</v>
      </c>
      <c r="I34" s="149" t="s">
        <v>175</v>
      </c>
      <c r="J34" s="149" t="s">
        <v>175</v>
      </c>
      <c r="K34" s="137">
        <v>4.6100000000000003</v>
      </c>
      <c r="L34" s="138">
        <v>24</v>
      </c>
      <c r="M34" s="136">
        <v>0.76</v>
      </c>
    </row>
    <row r="35" spans="2:20" ht="26.1" customHeight="1">
      <c r="B35" s="305"/>
      <c r="C35" s="139" t="s">
        <v>610</v>
      </c>
      <c r="D35" s="139" t="s">
        <v>64</v>
      </c>
      <c r="E35" s="139" t="s">
        <v>282</v>
      </c>
      <c r="F35" s="139" t="s">
        <v>479</v>
      </c>
      <c r="G35" s="139" t="s">
        <v>175</v>
      </c>
      <c r="H35" s="139" t="s">
        <v>64</v>
      </c>
      <c r="I35" s="151" t="s">
        <v>175</v>
      </c>
      <c r="J35" s="151" t="s">
        <v>175</v>
      </c>
      <c r="K35" s="140" t="s">
        <v>64</v>
      </c>
      <c r="L35" s="142" t="s">
        <v>564</v>
      </c>
      <c r="M35" s="139" t="s">
        <v>564</v>
      </c>
    </row>
    <row r="36" spans="2:20" ht="26.1" customHeight="1">
      <c r="B36" s="305"/>
      <c r="C36" s="143"/>
      <c r="D36" s="143" t="s">
        <v>396</v>
      </c>
      <c r="E36" s="143"/>
      <c r="F36" s="143" t="s">
        <v>480</v>
      </c>
      <c r="G36" s="143"/>
      <c r="H36" s="143" t="s">
        <v>396</v>
      </c>
      <c r="I36" s="144"/>
      <c r="J36" s="144"/>
      <c r="K36" s="144" t="s">
        <v>391</v>
      </c>
      <c r="L36" s="145" t="s">
        <v>565</v>
      </c>
      <c r="M36" s="143" t="s">
        <v>566</v>
      </c>
    </row>
    <row r="37" spans="2:20" ht="26.1" customHeight="1">
      <c r="B37" s="305" t="s">
        <v>62</v>
      </c>
      <c r="C37" s="131" t="s">
        <v>613</v>
      </c>
      <c r="D37" s="146">
        <v>0</v>
      </c>
      <c r="E37" s="132" t="s">
        <v>175</v>
      </c>
      <c r="F37" s="146">
        <v>11.92</v>
      </c>
      <c r="G37" s="146" t="s">
        <v>175</v>
      </c>
      <c r="H37" s="146">
        <v>0</v>
      </c>
      <c r="I37" s="147" t="s">
        <v>175</v>
      </c>
      <c r="J37" s="147">
        <v>58.6</v>
      </c>
      <c r="K37" s="133" t="s">
        <v>399</v>
      </c>
      <c r="L37" s="134" t="s">
        <v>399</v>
      </c>
      <c r="M37" s="132" t="s">
        <v>399</v>
      </c>
    </row>
    <row r="38" spans="2:20" ht="26.1" customHeight="1">
      <c r="B38" s="305"/>
      <c r="C38" s="135" t="s">
        <v>609</v>
      </c>
      <c r="D38" s="148">
        <v>0.99</v>
      </c>
      <c r="E38" s="136" t="s">
        <v>282</v>
      </c>
      <c r="F38" s="148">
        <v>1.25</v>
      </c>
      <c r="G38" s="148" t="s">
        <v>282</v>
      </c>
      <c r="H38" s="148">
        <v>0.67</v>
      </c>
      <c r="I38" s="149" t="s">
        <v>175</v>
      </c>
      <c r="J38" s="149">
        <v>1.64</v>
      </c>
      <c r="K38" s="137">
        <v>4.38</v>
      </c>
      <c r="L38" s="138">
        <v>19.75</v>
      </c>
      <c r="M38" s="136">
        <v>2.88</v>
      </c>
    </row>
    <row r="39" spans="2:20" ht="26.1" customHeight="1">
      <c r="B39" s="305"/>
      <c r="C39" s="139" t="s">
        <v>610</v>
      </c>
      <c r="D39" s="139" t="s">
        <v>462</v>
      </c>
      <c r="E39" s="139" t="s">
        <v>282</v>
      </c>
      <c r="F39" s="139" t="s">
        <v>61</v>
      </c>
      <c r="G39" s="139" t="s">
        <v>175</v>
      </c>
      <c r="H39" s="139" t="s">
        <v>513</v>
      </c>
      <c r="I39" s="140" t="s">
        <v>175</v>
      </c>
      <c r="J39" s="140" t="s">
        <v>61</v>
      </c>
      <c r="K39" s="140" t="s">
        <v>60</v>
      </c>
      <c r="L39" s="142" t="s">
        <v>61</v>
      </c>
      <c r="M39" s="139" t="s">
        <v>61</v>
      </c>
    </row>
    <row r="40" spans="2:20" ht="26.1" customHeight="1">
      <c r="B40" s="305"/>
      <c r="C40" s="143"/>
      <c r="D40" s="143" t="s">
        <v>662</v>
      </c>
      <c r="E40" s="143"/>
      <c r="F40" s="143" t="s">
        <v>658</v>
      </c>
      <c r="G40" s="143"/>
      <c r="H40" s="143" t="s">
        <v>659</v>
      </c>
      <c r="I40" s="144"/>
      <c r="J40" s="144" t="s">
        <v>660</v>
      </c>
      <c r="K40" s="144" t="s">
        <v>661</v>
      </c>
      <c r="L40" s="145" t="s">
        <v>658</v>
      </c>
      <c r="M40" s="143" t="s">
        <v>658</v>
      </c>
    </row>
    <row r="41" spans="2:20" ht="55.5" customHeight="1">
      <c r="B41" s="318" t="s">
        <v>618</v>
      </c>
      <c r="C41" s="318"/>
      <c r="D41" s="318"/>
      <c r="E41" s="318"/>
      <c r="F41" s="318"/>
      <c r="G41" s="318"/>
      <c r="H41" s="318"/>
      <c r="I41" s="318"/>
      <c r="J41" s="318"/>
      <c r="K41" s="318"/>
      <c r="L41" s="318"/>
      <c r="M41" s="318"/>
    </row>
    <row r="42" spans="2:20" ht="30" customHeight="1">
      <c r="B42" s="318" t="s">
        <v>567</v>
      </c>
      <c r="C42" s="318"/>
      <c r="D42" s="318"/>
      <c r="E42" s="318"/>
      <c r="F42" s="318"/>
      <c r="G42" s="318"/>
      <c r="H42" s="318"/>
      <c r="I42" s="318"/>
      <c r="J42" s="318"/>
      <c r="K42" s="318"/>
      <c r="L42" s="318"/>
      <c r="M42" s="318"/>
    </row>
    <row r="43" spans="2:20" ht="30" customHeight="1">
      <c r="B43" s="318" t="s">
        <v>511</v>
      </c>
      <c r="C43" s="318"/>
      <c r="D43" s="318"/>
      <c r="E43" s="318"/>
      <c r="F43" s="318"/>
      <c r="G43" s="318"/>
      <c r="H43" s="318"/>
      <c r="I43" s="318"/>
      <c r="J43" s="318"/>
      <c r="K43" s="318"/>
      <c r="L43" s="318"/>
      <c r="M43" s="152"/>
    </row>
    <row r="44" spans="2:20" ht="30" customHeight="1">
      <c r="B44" s="108" t="s">
        <v>512</v>
      </c>
      <c r="C44" s="108"/>
      <c r="D44" s="108"/>
      <c r="E44" s="108"/>
      <c r="F44" s="108"/>
      <c r="G44" s="108"/>
      <c r="H44" s="108"/>
      <c r="I44" s="108"/>
      <c r="J44" s="108"/>
      <c r="K44" s="108"/>
      <c r="L44" s="108"/>
      <c r="M44" s="108"/>
    </row>
    <row r="45" spans="2:20" ht="28.8" customHeight="1">
      <c r="B45" s="108" t="s">
        <v>621</v>
      </c>
    </row>
    <row r="46" spans="2:20" ht="28.8" customHeight="1">
      <c r="B46" s="108" t="s">
        <v>663</v>
      </c>
    </row>
  </sheetData>
  <mergeCells count="15">
    <mergeCell ref="B3:C4"/>
    <mergeCell ref="D3:K3"/>
    <mergeCell ref="L3:M3"/>
    <mergeCell ref="B43:L43"/>
    <mergeCell ref="B13:B16"/>
    <mergeCell ref="B5:B8"/>
    <mergeCell ref="B9:B12"/>
    <mergeCell ref="B41:M41"/>
    <mergeCell ref="B17:B20"/>
    <mergeCell ref="B21:B24"/>
    <mergeCell ref="B25:B28"/>
    <mergeCell ref="B29:B32"/>
    <mergeCell ref="B33:B36"/>
    <mergeCell ref="B37:B40"/>
    <mergeCell ref="B42:M42"/>
  </mergeCells>
  <phoneticPr fontId="1"/>
  <printOptions horizontalCentered="1"/>
  <pageMargins left="0.7" right="0.7" top="0.75" bottom="0.75" header="0.3" footer="0.3"/>
  <pageSetup paperSize="9" scale="36" orientation="landscape"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B1:M67"/>
  <sheetViews>
    <sheetView showGridLines="0" zoomScale="70" zoomScaleNormal="70" workbookViewId="0">
      <pane xSplit="2" ySplit="5" topLeftCell="C47" activePane="bottomRight" state="frozenSplit"/>
      <selection activeCell="R45" sqref="Q45:R45"/>
      <selection pane="topRight" activeCell="R45" sqref="Q45:R45"/>
      <selection pane="bottomLeft" activeCell="R45" sqref="Q45:R45"/>
      <selection pane="bottomRight" activeCell="N62" sqref="N62"/>
    </sheetView>
  </sheetViews>
  <sheetFormatPr defaultColWidth="9" defaultRowHeight="16.2"/>
  <cols>
    <col min="1" max="1" width="2.5" style="1" customWidth="1"/>
    <col min="2" max="2" width="9.8984375" style="14" customWidth="1"/>
    <col min="3" max="3" width="15.09765625" style="15" customWidth="1"/>
    <col min="4" max="5" width="15.59765625" style="15" customWidth="1"/>
    <col min="6" max="6" width="17.09765625" style="16" customWidth="1"/>
    <col min="7" max="8" width="15.3984375" style="16" customWidth="1"/>
    <col min="9" max="9" width="16.59765625" style="17" customWidth="1"/>
    <col min="10" max="10" width="38.09765625" style="1" customWidth="1"/>
    <col min="11" max="11" width="12.09765625" style="16" customWidth="1"/>
    <col min="12" max="12" width="1.5" style="1" customWidth="1"/>
    <col min="13" max="16384" width="9" style="1"/>
  </cols>
  <sheetData>
    <row r="1" spans="2:11" ht="8.25" customHeight="1"/>
    <row r="2" spans="2:11" ht="36" customHeight="1">
      <c r="B2" s="119" t="s">
        <v>531</v>
      </c>
      <c r="C2" s="169"/>
      <c r="D2" s="169"/>
      <c r="E2" s="169"/>
      <c r="F2" s="170"/>
      <c r="G2" s="170"/>
      <c r="H2" s="170"/>
      <c r="I2" s="171"/>
      <c r="J2" s="127"/>
      <c r="K2" s="170"/>
    </row>
    <row r="3" spans="2:11" ht="30" customHeight="1">
      <c r="B3" s="273" t="s">
        <v>173</v>
      </c>
      <c r="C3" s="273" t="s">
        <v>172</v>
      </c>
      <c r="D3" s="273"/>
      <c r="E3" s="273"/>
      <c r="F3" s="273"/>
      <c r="G3" s="273"/>
      <c r="H3" s="273"/>
      <c r="I3" s="306" t="s">
        <v>171</v>
      </c>
      <c r="J3" s="307"/>
      <c r="K3" s="308"/>
    </row>
    <row r="4" spans="2:11" ht="30" customHeight="1">
      <c r="B4" s="273"/>
      <c r="C4" s="322" t="s">
        <v>356</v>
      </c>
      <c r="D4" s="324" t="s">
        <v>170</v>
      </c>
      <c r="E4" s="324"/>
      <c r="F4" s="325" t="s">
        <v>354</v>
      </c>
      <c r="G4" s="326" t="s">
        <v>169</v>
      </c>
      <c r="H4" s="326"/>
      <c r="I4" s="319"/>
      <c r="J4" s="320"/>
      <c r="K4" s="321"/>
    </row>
    <row r="5" spans="2:11" ht="55.5" customHeight="1">
      <c r="B5" s="273"/>
      <c r="C5" s="323"/>
      <c r="D5" s="256" t="s">
        <v>353</v>
      </c>
      <c r="E5" s="172" t="s">
        <v>108</v>
      </c>
      <c r="F5" s="279"/>
      <c r="G5" s="256" t="s">
        <v>353</v>
      </c>
      <c r="H5" s="172" t="s">
        <v>108</v>
      </c>
      <c r="I5" s="173" t="s">
        <v>168</v>
      </c>
      <c r="J5" s="173" t="s">
        <v>101</v>
      </c>
      <c r="K5" s="257" t="s">
        <v>355</v>
      </c>
    </row>
    <row r="6" spans="2:11" ht="35.1" customHeight="1">
      <c r="B6" s="173" t="s">
        <v>373</v>
      </c>
      <c r="C6" s="174">
        <v>1039</v>
      </c>
      <c r="D6" s="174">
        <v>198</v>
      </c>
      <c r="E6" s="174">
        <v>212</v>
      </c>
      <c r="F6" s="175">
        <v>355.05</v>
      </c>
      <c r="G6" s="175">
        <v>58.61</v>
      </c>
      <c r="H6" s="175">
        <v>71.959999999999994</v>
      </c>
      <c r="I6" s="173" t="s">
        <v>167</v>
      </c>
      <c r="J6" s="176" t="s">
        <v>166</v>
      </c>
      <c r="K6" s="175">
        <v>11.9</v>
      </c>
    </row>
    <row r="7" spans="2:11" ht="35.1" customHeight="1">
      <c r="B7" s="173">
        <v>49</v>
      </c>
      <c r="C7" s="174">
        <v>1174</v>
      </c>
      <c r="D7" s="174">
        <v>131</v>
      </c>
      <c r="E7" s="174">
        <v>80</v>
      </c>
      <c r="F7" s="175">
        <v>409.98</v>
      </c>
      <c r="G7" s="175">
        <v>42.61</v>
      </c>
      <c r="H7" s="175">
        <v>20.46</v>
      </c>
      <c r="I7" s="173" t="s">
        <v>165</v>
      </c>
      <c r="J7" s="176" t="s">
        <v>164</v>
      </c>
      <c r="K7" s="175">
        <v>8.64</v>
      </c>
    </row>
    <row r="8" spans="2:11" ht="35.1" customHeight="1">
      <c r="B8" s="173">
        <v>50</v>
      </c>
      <c r="C8" s="174">
        <v>1231</v>
      </c>
      <c r="D8" s="174">
        <v>164</v>
      </c>
      <c r="E8" s="174">
        <v>68</v>
      </c>
      <c r="F8" s="175">
        <v>426.52</v>
      </c>
      <c r="G8" s="175">
        <v>39.770000000000003</v>
      </c>
      <c r="H8" s="175">
        <v>11.13</v>
      </c>
      <c r="I8" s="173" t="s">
        <v>124</v>
      </c>
      <c r="J8" s="176" t="s">
        <v>163</v>
      </c>
      <c r="K8" s="175">
        <v>11.09</v>
      </c>
    </row>
    <row r="9" spans="2:11" ht="35.1" customHeight="1">
      <c r="B9" s="173">
        <v>51</v>
      </c>
      <c r="C9" s="174">
        <v>1245</v>
      </c>
      <c r="D9" s="174">
        <v>61</v>
      </c>
      <c r="E9" s="174">
        <v>34</v>
      </c>
      <c r="F9" s="175">
        <v>453.01</v>
      </c>
      <c r="G9" s="175">
        <v>20.21</v>
      </c>
      <c r="H9" s="175">
        <v>6.64</v>
      </c>
      <c r="I9" s="173" t="s">
        <v>162</v>
      </c>
      <c r="J9" s="176" t="s">
        <v>161</v>
      </c>
      <c r="K9" s="175">
        <v>7.3</v>
      </c>
    </row>
    <row r="10" spans="2:11" ht="35.1" customHeight="1">
      <c r="B10" s="173">
        <v>52</v>
      </c>
      <c r="C10" s="174">
        <v>1265</v>
      </c>
      <c r="D10" s="174">
        <v>24</v>
      </c>
      <c r="E10" s="174">
        <v>56</v>
      </c>
      <c r="F10" s="175">
        <v>453.01</v>
      </c>
      <c r="G10" s="175">
        <v>47.86</v>
      </c>
      <c r="H10" s="175">
        <v>9.64</v>
      </c>
      <c r="I10" s="173" t="s">
        <v>160</v>
      </c>
      <c r="J10" s="176" t="s">
        <v>99</v>
      </c>
      <c r="K10" s="175">
        <v>6.06</v>
      </c>
    </row>
    <row r="11" spans="2:11" ht="35.1" customHeight="1">
      <c r="B11" s="173">
        <v>53</v>
      </c>
      <c r="C11" s="174">
        <v>1319</v>
      </c>
      <c r="D11" s="174">
        <v>38</v>
      </c>
      <c r="E11" s="174">
        <v>19</v>
      </c>
      <c r="F11" s="175">
        <v>528.38</v>
      </c>
      <c r="G11" s="175">
        <v>6.56</v>
      </c>
      <c r="H11" s="175">
        <v>2.0099999999999998</v>
      </c>
      <c r="I11" s="173" t="s">
        <v>159</v>
      </c>
      <c r="J11" s="176" t="s">
        <v>158</v>
      </c>
      <c r="K11" s="175">
        <v>4.78</v>
      </c>
    </row>
    <row r="12" spans="2:11" ht="35.1" customHeight="1">
      <c r="B12" s="173">
        <v>54</v>
      </c>
      <c r="C12" s="174">
        <v>1331</v>
      </c>
      <c r="D12" s="174">
        <v>132</v>
      </c>
      <c r="E12" s="174">
        <v>32</v>
      </c>
      <c r="F12" s="175">
        <v>539.30999999999995</v>
      </c>
      <c r="G12" s="175">
        <v>17.63</v>
      </c>
      <c r="H12" s="175">
        <v>4.58</v>
      </c>
      <c r="I12" s="173" t="s">
        <v>157</v>
      </c>
      <c r="J12" s="176" t="s">
        <v>156</v>
      </c>
      <c r="K12" s="175">
        <v>4.8</v>
      </c>
    </row>
    <row r="13" spans="2:11" ht="35.1" customHeight="1">
      <c r="B13" s="173">
        <v>55</v>
      </c>
      <c r="C13" s="174">
        <v>1335</v>
      </c>
      <c r="D13" s="174">
        <v>58</v>
      </c>
      <c r="E13" s="174">
        <v>28</v>
      </c>
      <c r="F13" s="175">
        <v>540.23</v>
      </c>
      <c r="G13" s="175">
        <v>15.27</v>
      </c>
      <c r="H13" s="175">
        <v>2.81</v>
      </c>
      <c r="I13" s="173" t="s">
        <v>155</v>
      </c>
      <c r="J13" s="176" t="s">
        <v>153</v>
      </c>
      <c r="K13" s="175">
        <v>4.1100000000000003</v>
      </c>
    </row>
    <row r="14" spans="2:11" ht="35.1" customHeight="1">
      <c r="B14" s="173">
        <v>56</v>
      </c>
      <c r="C14" s="174">
        <v>1339</v>
      </c>
      <c r="D14" s="174">
        <v>90</v>
      </c>
      <c r="E14" s="174">
        <v>26</v>
      </c>
      <c r="F14" s="175">
        <v>541.21</v>
      </c>
      <c r="G14" s="175">
        <v>11.74</v>
      </c>
      <c r="H14" s="175">
        <v>4.1100000000000003</v>
      </c>
      <c r="I14" s="173" t="s">
        <v>446</v>
      </c>
      <c r="J14" s="177" t="s">
        <v>447</v>
      </c>
      <c r="K14" s="175">
        <v>10.72</v>
      </c>
    </row>
    <row r="15" spans="2:11" ht="35.1" customHeight="1">
      <c r="B15" s="173">
        <v>57</v>
      </c>
      <c r="C15" s="174">
        <v>1387</v>
      </c>
      <c r="D15" s="174">
        <v>27</v>
      </c>
      <c r="E15" s="174">
        <v>16</v>
      </c>
      <c r="F15" s="175">
        <v>548.16999999999996</v>
      </c>
      <c r="G15" s="175">
        <v>7.56</v>
      </c>
      <c r="H15" s="175">
        <v>3.34</v>
      </c>
      <c r="I15" s="173" t="s">
        <v>154</v>
      </c>
      <c r="J15" s="176" t="s">
        <v>153</v>
      </c>
      <c r="K15" s="175">
        <v>26.31</v>
      </c>
    </row>
    <row r="16" spans="2:11" ht="35.1" customHeight="1">
      <c r="B16" s="173">
        <v>58</v>
      </c>
      <c r="C16" s="174">
        <v>1390</v>
      </c>
      <c r="D16" s="174">
        <v>63</v>
      </c>
      <c r="E16" s="174">
        <v>13</v>
      </c>
      <c r="F16" s="175">
        <v>548.16999999999996</v>
      </c>
      <c r="G16" s="175">
        <v>9.23</v>
      </c>
      <c r="H16" s="175">
        <v>1.17</v>
      </c>
      <c r="I16" s="173" t="s">
        <v>154</v>
      </c>
      <c r="J16" s="176" t="s">
        <v>153</v>
      </c>
      <c r="K16" s="175">
        <v>16.86</v>
      </c>
    </row>
    <row r="17" spans="2:11" ht="35.1" customHeight="1">
      <c r="B17" s="173">
        <v>59</v>
      </c>
      <c r="C17" s="174">
        <v>1383</v>
      </c>
      <c r="D17" s="174">
        <v>59</v>
      </c>
      <c r="E17" s="174">
        <v>13</v>
      </c>
      <c r="F17" s="175">
        <v>548.59</v>
      </c>
      <c r="G17" s="175">
        <v>12.39</v>
      </c>
      <c r="H17" s="175">
        <v>0.66</v>
      </c>
      <c r="I17" s="173" t="s">
        <v>147</v>
      </c>
      <c r="J17" s="176" t="s">
        <v>138</v>
      </c>
      <c r="K17" s="175">
        <v>7.34</v>
      </c>
    </row>
    <row r="18" spans="2:11" ht="35.1" customHeight="1">
      <c r="B18" s="173">
        <v>60</v>
      </c>
      <c r="C18" s="174">
        <v>1399</v>
      </c>
      <c r="D18" s="174">
        <v>99</v>
      </c>
      <c r="E18" s="174">
        <v>53</v>
      </c>
      <c r="F18" s="175">
        <v>554.80999999999995</v>
      </c>
      <c r="G18" s="175">
        <v>17.77</v>
      </c>
      <c r="H18" s="175">
        <v>9.9499999999999993</v>
      </c>
      <c r="I18" s="173" t="s">
        <v>152</v>
      </c>
      <c r="J18" s="176" t="s">
        <v>151</v>
      </c>
      <c r="K18" s="175">
        <v>5.21</v>
      </c>
    </row>
    <row r="19" spans="2:11" ht="35.1" customHeight="1">
      <c r="B19" s="173">
        <v>61</v>
      </c>
      <c r="C19" s="174">
        <v>1444</v>
      </c>
      <c r="D19" s="174">
        <v>88</v>
      </c>
      <c r="E19" s="174">
        <v>11</v>
      </c>
      <c r="F19" s="175">
        <v>554.80999999999995</v>
      </c>
      <c r="G19" s="175">
        <v>22.12</v>
      </c>
      <c r="H19" s="175">
        <v>1.03</v>
      </c>
      <c r="I19" s="173" t="s">
        <v>150</v>
      </c>
      <c r="J19" s="176" t="s">
        <v>99</v>
      </c>
      <c r="K19" s="175">
        <v>3.27</v>
      </c>
    </row>
    <row r="20" spans="2:11" ht="35.1" customHeight="1">
      <c r="B20" s="173">
        <v>62</v>
      </c>
      <c r="C20" s="174">
        <v>1430</v>
      </c>
      <c r="D20" s="174">
        <v>75</v>
      </c>
      <c r="E20" s="174">
        <v>8</v>
      </c>
      <c r="F20" s="175">
        <v>554.80999999999995</v>
      </c>
      <c r="G20" s="175">
        <v>17.829999999999998</v>
      </c>
      <c r="H20" s="175">
        <v>0.49</v>
      </c>
      <c r="I20" s="173" t="s">
        <v>150</v>
      </c>
      <c r="J20" s="176" t="s">
        <v>99</v>
      </c>
      <c r="K20" s="175">
        <v>3.19</v>
      </c>
    </row>
    <row r="21" spans="2:11" ht="35.1" customHeight="1">
      <c r="B21" s="173">
        <v>63</v>
      </c>
      <c r="C21" s="174">
        <v>1422</v>
      </c>
      <c r="D21" s="174">
        <v>35</v>
      </c>
      <c r="E21" s="174">
        <v>6</v>
      </c>
      <c r="F21" s="175">
        <v>554.80999999999995</v>
      </c>
      <c r="G21" s="175">
        <v>4.25</v>
      </c>
      <c r="H21" s="175">
        <v>0.13</v>
      </c>
      <c r="I21" s="173" t="s">
        <v>150</v>
      </c>
      <c r="J21" s="176" t="s">
        <v>99</v>
      </c>
      <c r="K21" s="175">
        <v>2.78</v>
      </c>
    </row>
    <row r="22" spans="2:11" ht="35.1" customHeight="1">
      <c r="B22" s="173" t="s">
        <v>374</v>
      </c>
      <c r="C22" s="174">
        <v>1426</v>
      </c>
      <c r="D22" s="174">
        <v>41</v>
      </c>
      <c r="E22" s="174">
        <v>5</v>
      </c>
      <c r="F22" s="175">
        <v>561.38</v>
      </c>
      <c r="G22" s="175">
        <v>5.86</v>
      </c>
      <c r="H22" s="175">
        <v>0.77</v>
      </c>
      <c r="I22" s="173" t="s">
        <v>149</v>
      </c>
      <c r="J22" s="176" t="s">
        <v>148</v>
      </c>
      <c r="K22" s="175">
        <v>5.03</v>
      </c>
    </row>
    <row r="23" spans="2:11" ht="35.1" customHeight="1">
      <c r="B23" s="173">
        <v>2</v>
      </c>
      <c r="C23" s="174">
        <v>1422</v>
      </c>
      <c r="D23" s="174">
        <v>47</v>
      </c>
      <c r="E23" s="174">
        <v>7</v>
      </c>
      <c r="F23" s="175">
        <v>562.62</v>
      </c>
      <c r="G23" s="175">
        <v>5.03</v>
      </c>
      <c r="H23" s="175">
        <v>0.47</v>
      </c>
      <c r="I23" s="173" t="s">
        <v>147</v>
      </c>
      <c r="J23" s="176" t="s">
        <v>138</v>
      </c>
      <c r="K23" s="175">
        <v>5.24</v>
      </c>
    </row>
    <row r="24" spans="2:11" ht="35.1" customHeight="1">
      <c r="B24" s="173">
        <v>3</v>
      </c>
      <c r="C24" s="174">
        <v>1442</v>
      </c>
      <c r="D24" s="174">
        <v>83</v>
      </c>
      <c r="E24" s="174">
        <v>10</v>
      </c>
      <c r="F24" s="175">
        <v>562.62</v>
      </c>
      <c r="G24" s="175">
        <v>9.51</v>
      </c>
      <c r="H24" s="175">
        <v>1.24</v>
      </c>
      <c r="I24" s="173" t="s">
        <v>146</v>
      </c>
      <c r="J24" s="176" t="s">
        <v>99</v>
      </c>
      <c r="K24" s="175">
        <v>5.12</v>
      </c>
    </row>
    <row r="25" spans="2:11" ht="35.1" customHeight="1">
      <c r="B25" s="173">
        <v>4</v>
      </c>
      <c r="C25" s="174">
        <v>1297</v>
      </c>
      <c r="D25" s="174">
        <v>23</v>
      </c>
      <c r="E25" s="174">
        <v>7</v>
      </c>
      <c r="F25" s="175">
        <v>541.65</v>
      </c>
      <c r="G25" s="175">
        <v>9.1300000000000008</v>
      </c>
      <c r="H25" s="175">
        <v>0.31</v>
      </c>
      <c r="I25" s="173" t="s">
        <v>70</v>
      </c>
      <c r="J25" s="176" t="s">
        <v>100</v>
      </c>
      <c r="K25" s="175">
        <v>4.28</v>
      </c>
    </row>
    <row r="26" spans="2:11" ht="35.1" customHeight="1">
      <c r="B26" s="173">
        <v>5</v>
      </c>
      <c r="C26" s="174">
        <v>1320</v>
      </c>
      <c r="D26" s="174">
        <v>5</v>
      </c>
      <c r="E26" s="174">
        <v>2</v>
      </c>
      <c r="F26" s="175">
        <v>534.45000000000005</v>
      </c>
      <c r="G26" s="175">
        <v>2.98</v>
      </c>
      <c r="H26" s="175">
        <v>0.03</v>
      </c>
      <c r="I26" s="173" t="s">
        <v>145</v>
      </c>
      <c r="J26" s="176" t="s">
        <v>144</v>
      </c>
      <c r="K26" s="175">
        <v>2.88</v>
      </c>
    </row>
    <row r="27" spans="2:11" ht="35.1" customHeight="1">
      <c r="B27" s="173">
        <v>6</v>
      </c>
      <c r="C27" s="174">
        <v>1298</v>
      </c>
      <c r="D27" s="174">
        <v>80</v>
      </c>
      <c r="E27" s="174">
        <v>4</v>
      </c>
      <c r="F27" s="175">
        <v>535.73</v>
      </c>
      <c r="G27" s="175">
        <v>27.93</v>
      </c>
      <c r="H27" s="175">
        <v>0.48</v>
      </c>
      <c r="I27" s="173" t="s">
        <v>143</v>
      </c>
      <c r="J27" s="176" t="s">
        <v>142</v>
      </c>
      <c r="K27" s="175">
        <v>2.71</v>
      </c>
    </row>
    <row r="28" spans="2:11" ht="35.1" customHeight="1">
      <c r="B28" s="173">
        <v>7</v>
      </c>
      <c r="C28" s="174">
        <v>1290</v>
      </c>
      <c r="D28" s="174">
        <v>87</v>
      </c>
      <c r="E28" s="174">
        <v>2</v>
      </c>
      <c r="F28" s="175">
        <v>535.73</v>
      </c>
      <c r="G28" s="175">
        <v>12.7</v>
      </c>
      <c r="H28" s="175">
        <v>0.04</v>
      </c>
      <c r="I28" s="173" t="s">
        <v>139</v>
      </c>
      <c r="J28" s="176" t="s">
        <v>138</v>
      </c>
      <c r="K28" s="175">
        <v>2.16</v>
      </c>
    </row>
    <row r="29" spans="2:11" ht="35.1" customHeight="1">
      <c r="B29" s="173">
        <v>8</v>
      </c>
      <c r="C29" s="174">
        <v>1270</v>
      </c>
      <c r="D29" s="174">
        <v>19</v>
      </c>
      <c r="E29" s="174">
        <v>0</v>
      </c>
      <c r="F29" s="175">
        <v>535.73</v>
      </c>
      <c r="G29" s="175">
        <v>3.82</v>
      </c>
      <c r="H29" s="175">
        <v>0</v>
      </c>
      <c r="I29" s="173" t="s">
        <v>141</v>
      </c>
      <c r="J29" s="176" t="s">
        <v>140</v>
      </c>
      <c r="K29" s="175">
        <v>1.76</v>
      </c>
    </row>
    <row r="30" spans="2:11" ht="35.1" customHeight="1">
      <c r="B30" s="173">
        <v>9</v>
      </c>
      <c r="C30" s="174">
        <v>1229</v>
      </c>
      <c r="D30" s="174">
        <v>60</v>
      </c>
      <c r="E30" s="174">
        <v>1</v>
      </c>
      <c r="F30" s="175">
        <v>535.47</v>
      </c>
      <c r="G30" s="175">
        <v>7.62</v>
      </c>
      <c r="H30" s="175">
        <v>0</v>
      </c>
      <c r="I30" s="173" t="s">
        <v>139</v>
      </c>
      <c r="J30" s="176" t="s">
        <v>138</v>
      </c>
      <c r="K30" s="175">
        <v>2.3199999999999998</v>
      </c>
    </row>
    <row r="31" spans="2:11" ht="35.1" customHeight="1">
      <c r="B31" s="173">
        <v>10</v>
      </c>
      <c r="C31" s="174">
        <v>1148</v>
      </c>
      <c r="D31" s="174">
        <v>28</v>
      </c>
      <c r="E31" s="174">
        <v>3</v>
      </c>
      <c r="F31" s="175">
        <v>535.47</v>
      </c>
      <c r="G31" s="175">
        <v>18.13</v>
      </c>
      <c r="H31" s="175">
        <v>0.44</v>
      </c>
      <c r="I31" s="173" t="s">
        <v>137</v>
      </c>
      <c r="J31" s="176" t="s">
        <v>136</v>
      </c>
      <c r="K31" s="175">
        <v>2.3199999999999998</v>
      </c>
    </row>
    <row r="32" spans="2:11" ht="35.1" customHeight="1">
      <c r="B32" s="173">
        <v>11</v>
      </c>
      <c r="C32" s="174">
        <v>1126</v>
      </c>
      <c r="D32" s="174">
        <v>28</v>
      </c>
      <c r="E32" s="174">
        <v>0</v>
      </c>
      <c r="F32" s="175">
        <v>535.47</v>
      </c>
      <c r="G32" s="175">
        <v>3.66</v>
      </c>
      <c r="H32" s="175">
        <v>0</v>
      </c>
      <c r="I32" s="173" t="s">
        <v>135</v>
      </c>
      <c r="J32" s="176" t="s">
        <v>134</v>
      </c>
      <c r="K32" s="175">
        <v>1.78</v>
      </c>
    </row>
    <row r="33" spans="2:11" ht="35.1" customHeight="1">
      <c r="B33" s="173">
        <v>12</v>
      </c>
      <c r="C33" s="174">
        <v>1119</v>
      </c>
      <c r="D33" s="174">
        <v>8</v>
      </c>
      <c r="E33" s="174">
        <v>0</v>
      </c>
      <c r="F33" s="175">
        <v>535.66999999999996</v>
      </c>
      <c r="G33" s="175">
        <v>0.79</v>
      </c>
      <c r="H33" s="175">
        <v>0</v>
      </c>
      <c r="I33" s="173" t="s">
        <v>133</v>
      </c>
      <c r="J33" s="176" t="s">
        <v>132</v>
      </c>
      <c r="K33" s="175">
        <v>1.29</v>
      </c>
    </row>
    <row r="34" spans="2:11" ht="35.1" customHeight="1">
      <c r="B34" s="173">
        <v>13</v>
      </c>
      <c r="C34" s="174">
        <v>1122</v>
      </c>
      <c r="D34" s="174">
        <v>6</v>
      </c>
      <c r="E34" s="174">
        <v>1</v>
      </c>
      <c r="F34" s="175">
        <v>568.02</v>
      </c>
      <c r="G34" s="175">
        <v>0.57999999999999996</v>
      </c>
      <c r="H34" s="175">
        <v>0.06</v>
      </c>
      <c r="I34" s="173" t="s">
        <v>131</v>
      </c>
      <c r="J34" s="176" t="s">
        <v>130</v>
      </c>
      <c r="K34" s="175">
        <v>2.15</v>
      </c>
    </row>
    <row r="35" spans="2:11" ht="35.1" customHeight="1">
      <c r="B35" s="173">
        <v>14</v>
      </c>
      <c r="C35" s="174">
        <v>1113</v>
      </c>
      <c r="D35" s="174">
        <v>45</v>
      </c>
      <c r="E35" s="174">
        <v>0</v>
      </c>
      <c r="F35" s="175">
        <v>568.02</v>
      </c>
      <c r="G35" s="175">
        <v>12.16</v>
      </c>
      <c r="H35" s="175">
        <v>0</v>
      </c>
      <c r="I35" s="173" t="s">
        <v>129</v>
      </c>
      <c r="J35" s="176" t="s">
        <v>128</v>
      </c>
      <c r="K35" s="175">
        <v>1.86</v>
      </c>
    </row>
    <row r="36" spans="2:11" ht="35.1" customHeight="1">
      <c r="B36" s="173">
        <v>15</v>
      </c>
      <c r="C36" s="174">
        <v>1084</v>
      </c>
      <c r="D36" s="174">
        <v>2</v>
      </c>
      <c r="E36" s="174">
        <v>1</v>
      </c>
      <c r="F36" s="175">
        <v>568.02</v>
      </c>
      <c r="G36" s="175">
        <v>0.93</v>
      </c>
      <c r="H36" s="175">
        <v>0.01</v>
      </c>
      <c r="I36" s="173" t="s">
        <v>127</v>
      </c>
      <c r="J36" s="176" t="s">
        <v>126</v>
      </c>
      <c r="K36" s="175">
        <v>2.27</v>
      </c>
    </row>
    <row r="37" spans="2:11" ht="35.1" customHeight="1">
      <c r="B37" s="173">
        <v>16</v>
      </c>
      <c r="C37" s="174">
        <v>959</v>
      </c>
      <c r="D37" s="174">
        <v>12</v>
      </c>
      <c r="E37" s="174">
        <v>4</v>
      </c>
      <c r="F37" s="175">
        <v>568.02</v>
      </c>
      <c r="G37" s="175">
        <v>2.75</v>
      </c>
      <c r="H37" s="175">
        <v>0.59</v>
      </c>
      <c r="I37" s="173" t="s">
        <v>125</v>
      </c>
      <c r="J37" s="176" t="s">
        <v>123</v>
      </c>
      <c r="K37" s="175">
        <v>4.7</v>
      </c>
    </row>
    <row r="38" spans="2:11" ht="35.1" customHeight="1">
      <c r="B38" s="173">
        <v>17</v>
      </c>
      <c r="C38" s="174">
        <v>902</v>
      </c>
      <c r="D38" s="174">
        <v>16</v>
      </c>
      <c r="E38" s="174">
        <v>3</v>
      </c>
      <c r="F38" s="175">
        <v>549.58000000000004</v>
      </c>
      <c r="G38" s="175">
        <v>2.92</v>
      </c>
      <c r="H38" s="175">
        <v>0.36</v>
      </c>
      <c r="I38" s="173" t="s">
        <v>125</v>
      </c>
      <c r="J38" s="176" t="s">
        <v>123</v>
      </c>
      <c r="K38" s="175">
        <v>2.95</v>
      </c>
    </row>
    <row r="39" spans="2:11" ht="35.1" customHeight="1">
      <c r="B39" s="173">
        <v>18</v>
      </c>
      <c r="C39" s="174">
        <v>954</v>
      </c>
      <c r="D39" s="174">
        <v>13</v>
      </c>
      <c r="E39" s="174">
        <v>0</v>
      </c>
      <c r="F39" s="175">
        <v>549.58000000000004</v>
      </c>
      <c r="G39" s="175">
        <v>2.23</v>
      </c>
      <c r="H39" s="175">
        <v>0</v>
      </c>
      <c r="I39" s="173" t="s">
        <v>125</v>
      </c>
      <c r="J39" s="176" t="s">
        <v>123</v>
      </c>
      <c r="K39" s="175">
        <v>1.75</v>
      </c>
    </row>
    <row r="40" spans="2:11" ht="35.1" customHeight="1">
      <c r="B40" s="173">
        <v>19</v>
      </c>
      <c r="C40" s="174">
        <v>1002</v>
      </c>
      <c r="D40" s="174">
        <v>24</v>
      </c>
      <c r="E40" s="174">
        <v>1</v>
      </c>
      <c r="F40" s="175">
        <v>549.58000000000004</v>
      </c>
      <c r="G40" s="175">
        <v>4.9000000000000004</v>
      </c>
      <c r="H40" s="175">
        <v>0.03</v>
      </c>
      <c r="I40" s="173" t="s">
        <v>124</v>
      </c>
      <c r="J40" s="176" t="s">
        <v>123</v>
      </c>
      <c r="K40" s="175">
        <v>2.5</v>
      </c>
    </row>
    <row r="41" spans="2:11" ht="35.1" customHeight="1">
      <c r="B41" s="173">
        <v>20</v>
      </c>
      <c r="C41" s="174">
        <v>980</v>
      </c>
      <c r="D41" s="174">
        <v>0</v>
      </c>
      <c r="E41" s="174">
        <v>0</v>
      </c>
      <c r="F41" s="175">
        <v>541.42999999999995</v>
      </c>
      <c r="G41" s="175">
        <v>0</v>
      </c>
      <c r="H41" s="175">
        <v>0</v>
      </c>
      <c r="I41" s="173" t="s">
        <v>95</v>
      </c>
      <c r="J41" s="176" t="s">
        <v>545</v>
      </c>
      <c r="K41" s="175">
        <v>0.87</v>
      </c>
    </row>
    <row r="42" spans="2:11" ht="35.1" customHeight="1">
      <c r="B42" s="173">
        <v>21</v>
      </c>
      <c r="C42" s="174">
        <v>1001</v>
      </c>
      <c r="D42" s="174">
        <v>0</v>
      </c>
      <c r="E42" s="174">
        <v>0</v>
      </c>
      <c r="F42" s="175">
        <v>541.42999999999995</v>
      </c>
      <c r="G42" s="175">
        <v>0</v>
      </c>
      <c r="H42" s="175">
        <v>0</v>
      </c>
      <c r="I42" s="173" t="s">
        <v>94</v>
      </c>
      <c r="J42" s="176" t="s">
        <v>122</v>
      </c>
      <c r="K42" s="175">
        <v>0.86</v>
      </c>
    </row>
    <row r="43" spans="2:11" ht="35.1" customHeight="1">
      <c r="B43" s="173">
        <v>22</v>
      </c>
      <c r="C43" s="174">
        <v>948</v>
      </c>
      <c r="D43" s="174">
        <v>17</v>
      </c>
      <c r="E43" s="174">
        <v>0</v>
      </c>
      <c r="F43" s="175">
        <v>471.92</v>
      </c>
      <c r="G43" s="175">
        <v>7.85</v>
      </c>
      <c r="H43" s="175">
        <v>0</v>
      </c>
      <c r="I43" s="173" t="s">
        <v>91</v>
      </c>
      <c r="J43" s="176" t="s">
        <v>605</v>
      </c>
      <c r="K43" s="175">
        <v>1.86</v>
      </c>
    </row>
    <row r="44" spans="2:11" ht="35.1" customHeight="1">
      <c r="B44" s="173">
        <v>23</v>
      </c>
      <c r="C44" s="174">
        <v>1003</v>
      </c>
      <c r="D44" s="174">
        <v>9</v>
      </c>
      <c r="E44" s="174">
        <v>993</v>
      </c>
      <c r="F44" s="175">
        <v>541.42999999999995</v>
      </c>
      <c r="G44" s="175">
        <v>5.13</v>
      </c>
      <c r="H44" s="175">
        <v>536.13</v>
      </c>
      <c r="I44" s="173" t="s">
        <v>89</v>
      </c>
      <c r="J44" s="176" t="s">
        <v>121</v>
      </c>
      <c r="K44" s="175">
        <v>11.28</v>
      </c>
    </row>
    <row r="45" spans="2:11" ht="35.1" customHeight="1">
      <c r="B45" s="173">
        <v>24</v>
      </c>
      <c r="C45" s="174">
        <v>901</v>
      </c>
      <c r="D45" s="174">
        <v>2</v>
      </c>
      <c r="E45" s="174">
        <v>0</v>
      </c>
      <c r="F45" s="175">
        <v>471.92</v>
      </c>
      <c r="G45" s="175">
        <v>0.24</v>
      </c>
      <c r="H45" s="175">
        <v>0</v>
      </c>
      <c r="I45" s="173" t="s">
        <v>90</v>
      </c>
      <c r="J45" s="176" t="s">
        <v>120</v>
      </c>
      <c r="K45" s="175">
        <v>1.31</v>
      </c>
    </row>
    <row r="46" spans="2:11" ht="35.1" customHeight="1">
      <c r="B46" s="173">
        <v>25</v>
      </c>
      <c r="C46" s="174">
        <v>835</v>
      </c>
      <c r="D46" s="174">
        <v>9</v>
      </c>
      <c r="E46" s="174">
        <v>0</v>
      </c>
      <c r="F46" s="175">
        <v>514.71</v>
      </c>
      <c r="G46" s="175">
        <v>1.1499999999999999</v>
      </c>
      <c r="H46" s="175">
        <v>0</v>
      </c>
      <c r="I46" s="173" t="s">
        <v>70</v>
      </c>
      <c r="J46" s="176" t="s">
        <v>100</v>
      </c>
      <c r="K46" s="175">
        <v>1.86</v>
      </c>
    </row>
    <row r="47" spans="2:11" ht="35.1" customHeight="1">
      <c r="B47" s="173">
        <v>26</v>
      </c>
      <c r="C47" s="174">
        <v>614</v>
      </c>
      <c r="D47" s="174">
        <v>2</v>
      </c>
      <c r="E47" s="174">
        <v>0</v>
      </c>
      <c r="F47" s="175">
        <v>307.86</v>
      </c>
      <c r="G47" s="175">
        <v>0.08</v>
      </c>
      <c r="H47" s="175">
        <v>0</v>
      </c>
      <c r="I47" s="173" t="s">
        <v>372</v>
      </c>
      <c r="J47" s="176" t="s">
        <v>445</v>
      </c>
      <c r="K47" s="175">
        <v>1.05</v>
      </c>
    </row>
    <row r="48" spans="2:11" ht="35.1" customHeight="1">
      <c r="B48" s="173">
        <v>27</v>
      </c>
      <c r="C48" s="174">
        <v>762</v>
      </c>
      <c r="D48" s="174">
        <v>10</v>
      </c>
      <c r="E48" s="174">
        <v>0</v>
      </c>
      <c r="F48" s="175">
        <v>537.62</v>
      </c>
      <c r="G48" s="178" t="s">
        <v>285</v>
      </c>
      <c r="H48" s="178" t="s">
        <v>285</v>
      </c>
      <c r="I48" s="173" t="s">
        <v>375</v>
      </c>
      <c r="J48" s="176" t="s">
        <v>376</v>
      </c>
      <c r="K48" s="175">
        <v>1.21</v>
      </c>
    </row>
    <row r="49" spans="2:11" ht="35.1" customHeight="1">
      <c r="B49" s="173">
        <v>28</v>
      </c>
      <c r="C49" s="174">
        <v>487</v>
      </c>
      <c r="D49" s="174">
        <v>1</v>
      </c>
      <c r="E49" s="174">
        <v>0</v>
      </c>
      <c r="F49" s="175">
        <v>308.10000000000002</v>
      </c>
      <c r="G49" s="179">
        <v>0</v>
      </c>
      <c r="H49" s="179">
        <v>0</v>
      </c>
      <c r="I49" s="173" t="s">
        <v>404</v>
      </c>
      <c r="J49" s="176" t="s">
        <v>448</v>
      </c>
      <c r="K49" s="175">
        <v>1</v>
      </c>
    </row>
    <row r="50" spans="2:11" ht="35.1" customHeight="1">
      <c r="B50" s="173">
        <v>29</v>
      </c>
      <c r="C50" s="174">
        <v>724</v>
      </c>
      <c r="D50" s="174">
        <v>0</v>
      </c>
      <c r="E50" s="174">
        <v>0</v>
      </c>
      <c r="F50" s="175">
        <v>540.83000000000004</v>
      </c>
      <c r="G50" s="179">
        <v>0</v>
      </c>
      <c r="H50" s="179">
        <v>0</v>
      </c>
      <c r="I50" s="173" t="s">
        <v>405</v>
      </c>
      <c r="J50" s="176" t="s">
        <v>449</v>
      </c>
      <c r="K50" s="175">
        <v>0.76</v>
      </c>
    </row>
    <row r="51" spans="2:11" ht="35.1" customHeight="1">
      <c r="B51" s="173">
        <v>30</v>
      </c>
      <c r="C51" s="174">
        <v>415</v>
      </c>
      <c r="D51" s="174">
        <v>46</v>
      </c>
      <c r="E51" s="174">
        <v>1</v>
      </c>
      <c r="F51" s="175">
        <v>307.38</v>
      </c>
      <c r="G51" s="175">
        <v>8.3699999999999992</v>
      </c>
      <c r="H51" s="175">
        <v>0.04</v>
      </c>
      <c r="I51" s="173" t="s">
        <v>401</v>
      </c>
      <c r="J51" s="176" t="s">
        <v>463</v>
      </c>
      <c r="K51" s="175">
        <v>2.2200000000000002</v>
      </c>
    </row>
    <row r="52" spans="2:11" ht="35.1" customHeight="1">
      <c r="B52" s="173" t="s">
        <v>476</v>
      </c>
      <c r="C52" s="174">
        <v>687</v>
      </c>
      <c r="D52" s="174">
        <v>6</v>
      </c>
      <c r="E52" s="174">
        <v>0</v>
      </c>
      <c r="F52" s="175">
        <v>539.66999999999996</v>
      </c>
      <c r="G52" s="175">
        <v>2.12</v>
      </c>
      <c r="H52" s="175">
        <v>0</v>
      </c>
      <c r="I52" s="173" t="s">
        <v>464</v>
      </c>
      <c r="J52" s="176" t="s">
        <v>465</v>
      </c>
      <c r="K52" s="175">
        <v>0.67</v>
      </c>
    </row>
    <row r="53" spans="2:11" ht="35.1" customHeight="1">
      <c r="B53" s="173">
        <v>2</v>
      </c>
      <c r="C53" s="174">
        <v>335</v>
      </c>
      <c r="D53" s="174">
        <v>1</v>
      </c>
      <c r="E53" s="174">
        <v>0</v>
      </c>
      <c r="F53" s="175">
        <v>307.49</v>
      </c>
      <c r="G53" s="175">
        <v>0.24</v>
      </c>
      <c r="H53" s="175">
        <v>0</v>
      </c>
      <c r="I53" s="173" t="s">
        <v>474</v>
      </c>
      <c r="J53" s="176" t="s">
        <v>471</v>
      </c>
      <c r="K53" s="175">
        <v>1.29</v>
      </c>
    </row>
    <row r="54" spans="2:11" ht="35.1" customHeight="1">
      <c r="B54" s="173">
        <v>3</v>
      </c>
      <c r="C54" s="174">
        <v>595</v>
      </c>
      <c r="D54" s="174">
        <v>33</v>
      </c>
      <c r="E54" s="174">
        <v>0</v>
      </c>
      <c r="F54" s="175">
        <v>541.16999999999996</v>
      </c>
      <c r="G54" s="175">
        <v>14.47</v>
      </c>
      <c r="H54" s="175">
        <v>0</v>
      </c>
      <c r="I54" s="173" t="s">
        <v>489</v>
      </c>
      <c r="J54" s="176" t="s">
        <v>487</v>
      </c>
      <c r="K54" s="175">
        <v>1.3</v>
      </c>
    </row>
    <row r="55" spans="2:11" ht="35.1" customHeight="1">
      <c r="B55" s="173">
        <v>4</v>
      </c>
      <c r="C55" s="174">
        <v>324</v>
      </c>
      <c r="D55" s="174">
        <v>0</v>
      </c>
      <c r="E55" s="174">
        <v>0</v>
      </c>
      <c r="F55" s="175">
        <v>307.49</v>
      </c>
      <c r="G55" s="175">
        <v>0</v>
      </c>
      <c r="H55" s="175">
        <v>0</v>
      </c>
      <c r="I55" s="173" t="s">
        <v>492</v>
      </c>
      <c r="J55" s="176" t="s">
        <v>494</v>
      </c>
      <c r="K55" s="175">
        <v>0.94</v>
      </c>
    </row>
    <row r="56" spans="2:11" ht="35.1" customHeight="1">
      <c r="B56" s="173">
        <v>5</v>
      </c>
      <c r="C56" s="174">
        <v>602</v>
      </c>
      <c r="D56" s="174">
        <v>9</v>
      </c>
      <c r="E56" s="174">
        <v>1</v>
      </c>
      <c r="F56" s="175">
        <v>538.1</v>
      </c>
      <c r="G56" s="175">
        <v>0.22</v>
      </c>
      <c r="H56" s="175">
        <v>0.01</v>
      </c>
      <c r="I56" s="173" t="s">
        <v>392</v>
      </c>
      <c r="J56" s="176" t="s">
        <v>528</v>
      </c>
      <c r="K56" s="175">
        <f>2.91/2</f>
        <v>1.46</v>
      </c>
    </row>
    <row r="57" spans="2:11" ht="35.1" customHeight="1">
      <c r="B57" s="173">
        <v>6</v>
      </c>
      <c r="C57" s="174">
        <v>327</v>
      </c>
      <c r="D57" s="174">
        <v>0</v>
      </c>
      <c r="E57" s="174">
        <v>0</v>
      </c>
      <c r="F57" s="175">
        <v>307.49</v>
      </c>
      <c r="G57" s="175">
        <v>0</v>
      </c>
      <c r="H57" s="175">
        <v>0</v>
      </c>
      <c r="I57" s="173" t="s">
        <v>395</v>
      </c>
      <c r="J57" s="176" t="s">
        <v>123</v>
      </c>
      <c r="K57" s="175">
        <v>0.77</v>
      </c>
    </row>
    <row r="58" spans="2:11" ht="35.1" customHeight="1">
      <c r="B58" s="180">
        <v>7</v>
      </c>
      <c r="C58" s="181">
        <v>564</v>
      </c>
      <c r="D58" s="181">
        <v>119</v>
      </c>
      <c r="E58" s="181">
        <v>1</v>
      </c>
      <c r="F58" s="182">
        <v>537.98</v>
      </c>
      <c r="G58" s="182">
        <v>104.71</v>
      </c>
      <c r="H58" s="182">
        <v>0</v>
      </c>
      <c r="I58" s="180" t="s">
        <v>598</v>
      </c>
      <c r="J58" s="183" t="s">
        <v>599</v>
      </c>
      <c r="K58" s="182">
        <v>2.89</v>
      </c>
    </row>
    <row r="59" spans="2:11" ht="30" customHeight="1">
      <c r="B59" s="258" t="s">
        <v>626</v>
      </c>
      <c r="C59" s="169" t="s">
        <v>627</v>
      </c>
      <c r="D59" s="169"/>
      <c r="E59" s="169"/>
      <c r="F59" s="170"/>
      <c r="G59" s="170"/>
      <c r="H59" s="170"/>
      <c r="I59" s="171"/>
      <c r="J59" s="127"/>
      <c r="K59" s="170"/>
    </row>
    <row r="60" spans="2:11" ht="30" customHeight="1">
      <c r="B60" s="258" t="s">
        <v>628</v>
      </c>
      <c r="C60" s="261" t="s">
        <v>629</v>
      </c>
      <c r="D60" s="185"/>
      <c r="E60" s="185"/>
      <c r="F60" s="186"/>
      <c r="G60" s="186"/>
      <c r="H60" s="186"/>
      <c r="I60" s="187"/>
      <c r="J60" s="188"/>
      <c r="K60" s="186"/>
    </row>
    <row r="61" spans="2:11" ht="28.8" customHeight="1">
      <c r="B61" s="260" t="s">
        <v>625</v>
      </c>
      <c r="C61" s="260" t="s">
        <v>636</v>
      </c>
      <c r="D61" s="260"/>
      <c r="E61" s="260"/>
      <c r="F61" s="260"/>
      <c r="G61" s="260"/>
      <c r="H61" s="260"/>
      <c r="I61" s="260"/>
      <c r="J61" s="260"/>
      <c r="K61" s="260"/>
    </row>
    <row r="62" spans="2:11" ht="28.8" customHeight="1">
      <c r="B62" s="260"/>
      <c r="C62" s="260"/>
      <c r="D62" s="260"/>
      <c r="E62" s="260"/>
      <c r="F62" s="260"/>
      <c r="G62" s="260"/>
      <c r="H62" s="260"/>
      <c r="I62" s="260"/>
      <c r="J62" s="260"/>
      <c r="K62" s="260"/>
    </row>
    <row r="63" spans="2:11" ht="30" customHeight="1">
      <c r="B63" s="258"/>
    </row>
    <row r="67" spans="3:13">
      <c r="C67" s="81"/>
      <c r="D67" s="81"/>
      <c r="E67" s="81"/>
      <c r="F67" s="82"/>
      <c r="G67" s="82"/>
      <c r="H67" s="82"/>
      <c r="I67" s="83"/>
      <c r="J67" s="84"/>
      <c r="K67" s="82"/>
      <c r="L67" s="84"/>
      <c r="M67" s="84"/>
    </row>
  </sheetData>
  <mergeCells count="7">
    <mergeCell ref="B3:B5"/>
    <mergeCell ref="C3:H3"/>
    <mergeCell ref="I3:K4"/>
    <mergeCell ref="C4:C5"/>
    <mergeCell ref="D4:E4"/>
    <mergeCell ref="F4:F5"/>
    <mergeCell ref="G4:H4"/>
  </mergeCells>
  <phoneticPr fontId="1"/>
  <pageMargins left="1.299212598425197" right="0.51181102362204722" top="1.5354330708661419" bottom="0.35433070866141736" header="0.31496062992125984" footer="0.31496062992125984"/>
  <pageSetup paperSize="8" scale="4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B1:Q55"/>
  <sheetViews>
    <sheetView showGridLines="0" zoomScale="62" zoomScaleNormal="116" workbookViewId="0">
      <pane ySplit="6" topLeftCell="A13" activePane="bottomLeft" state="frozen"/>
      <selection pane="bottomLeft" activeCell="E23" sqref="E23"/>
    </sheetView>
  </sheetViews>
  <sheetFormatPr defaultColWidth="9" defaultRowHeight="23.4"/>
  <cols>
    <col min="1" max="1" width="1.69921875" style="3" customWidth="1"/>
    <col min="2" max="2" width="5.8984375" style="3" customWidth="1"/>
    <col min="3" max="3" width="6.3984375" style="3" customWidth="1"/>
    <col min="4" max="4" width="20.69921875" style="3" customWidth="1"/>
    <col min="5" max="5" width="22.59765625" style="4" customWidth="1"/>
    <col min="6" max="6" width="23.59765625" style="4" customWidth="1"/>
    <col min="7" max="7" width="36.09765625" style="20" customWidth="1"/>
    <col min="8" max="8" width="1.69921875" style="3" customWidth="1"/>
    <col min="9" max="16384" width="9" style="3"/>
  </cols>
  <sheetData>
    <row r="1" spans="2:7" ht="11.25" customHeight="1"/>
    <row r="2" spans="2:7" ht="39" customHeight="1">
      <c r="B2" s="189" t="s">
        <v>568</v>
      </c>
      <c r="C2" s="127"/>
      <c r="D2" s="127"/>
      <c r="E2" s="169"/>
      <c r="F2" s="169"/>
      <c r="G2" s="190"/>
    </row>
    <row r="3" spans="2:7" ht="6" customHeight="1" thickBot="1">
      <c r="B3" s="127"/>
      <c r="C3" s="127"/>
      <c r="D3" s="127"/>
      <c r="E3" s="127"/>
      <c r="F3" s="127"/>
      <c r="G3" s="190"/>
    </row>
    <row r="4" spans="2:7" ht="27.75" customHeight="1">
      <c r="B4" s="329" t="s">
        <v>117</v>
      </c>
      <c r="C4" s="330"/>
      <c r="D4" s="331"/>
      <c r="E4" s="338" t="s">
        <v>21</v>
      </c>
      <c r="F4" s="339"/>
      <c r="G4" s="340"/>
    </row>
    <row r="5" spans="2:7" ht="28.8">
      <c r="B5" s="332"/>
      <c r="C5" s="333"/>
      <c r="D5" s="334"/>
      <c r="E5" s="212" t="s">
        <v>10</v>
      </c>
      <c r="F5" s="212" t="s">
        <v>11</v>
      </c>
      <c r="G5" s="213" t="s">
        <v>12</v>
      </c>
    </row>
    <row r="6" spans="2:7" ht="30" customHeight="1">
      <c r="B6" s="335"/>
      <c r="C6" s="336"/>
      <c r="D6" s="337"/>
      <c r="E6" s="214"/>
      <c r="F6" s="215"/>
      <c r="G6" s="216" t="s">
        <v>340</v>
      </c>
    </row>
    <row r="7" spans="2:7" ht="33" customHeight="1">
      <c r="B7" s="341" t="s">
        <v>18</v>
      </c>
      <c r="C7" s="344" t="s">
        <v>288</v>
      </c>
      <c r="D7" s="347" t="s">
        <v>0</v>
      </c>
      <c r="E7" s="191">
        <v>1</v>
      </c>
      <c r="F7" s="191">
        <v>1</v>
      </c>
      <c r="G7" s="192">
        <v>0</v>
      </c>
    </row>
    <row r="8" spans="2:7" ht="33" customHeight="1">
      <c r="B8" s="342"/>
      <c r="C8" s="345"/>
      <c r="D8" s="348"/>
      <c r="E8" s="193">
        <v>1</v>
      </c>
      <c r="F8" s="193">
        <v>1</v>
      </c>
      <c r="G8" s="194">
        <v>0</v>
      </c>
    </row>
    <row r="9" spans="2:7" ht="33" customHeight="1">
      <c r="B9" s="342"/>
      <c r="C9" s="345"/>
      <c r="D9" s="347" t="s">
        <v>1</v>
      </c>
      <c r="E9" s="191">
        <v>1</v>
      </c>
      <c r="F9" s="191">
        <v>1</v>
      </c>
      <c r="G9" s="192">
        <v>0</v>
      </c>
    </row>
    <row r="10" spans="2:7" ht="33" customHeight="1">
      <c r="B10" s="342"/>
      <c r="C10" s="345"/>
      <c r="D10" s="348"/>
      <c r="E10" s="193">
        <v>1</v>
      </c>
      <c r="F10" s="193">
        <v>1</v>
      </c>
      <c r="G10" s="194">
        <v>0</v>
      </c>
    </row>
    <row r="11" spans="2:7" ht="33" customHeight="1">
      <c r="B11" s="342"/>
      <c r="C11" s="345"/>
      <c r="D11" s="347" t="s">
        <v>351</v>
      </c>
      <c r="E11" s="191">
        <f t="shared" ref="E11:G12" si="0">E7+E9</f>
        <v>2</v>
      </c>
      <c r="F11" s="191">
        <f t="shared" si="0"/>
        <v>2</v>
      </c>
      <c r="G11" s="192">
        <f t="shared" si="0"/>
        <v>0</v>
      </c>
    </row>
    <row r="12" spans="2:7" ht="33" customHeight="1">
      <c r="B12" s="342"/>
      <c r="C12" s="346"/>
      <c r="D12" s="348"/>
      <c r="E12" s="193">
        <f t="shared" si="0"/>
        <v>2</v>
      </c>
      <c r="F12" s="193">
        <f t="shared" si="0"/>
        <v>2</v>
      </c>
      <c r="G12" s="194">
        <f t="shared" si="0"/>
        <v>0</v>
      </c>
    </row>
    <row r="13" spans="2:7" ht="33" customHeight="1">
      <c r="B13" s="342"/>
      <c r="C13" s="349" t="s">
        <v>2</v>
      </c>
      <c r="D13" s="352" t="s">
        <v>286</v>
      </c>
      <c r="E13" s="195">
        <v>162</v>
      </c>
      <c r="F13" s="191">
        <v>213</v>
      </c>
      <c r="G13" s="196">
        <v>254</v>
      </c>
    </row>
    <row r="14" spans="2:7" ht="33" customHeight="1">
      <c r="B14" s="342"/>
      <c r="C14" s="350"/>
      <c r="D14" s="348"/>
      <c r="E14" s="197">
        <v>159</v>
      </c>
      <c r="F14" s="193">
        <v>209</v>
      </c>
      <c r="G14" s="198">
        <v>280.89999999999998</v>
      </c>
    </row>
    <row r="15" spans="2:7" ht="33" customHeight="1">
      <c r="B15" s="342"/>
      <c r="C15" s="350"/>
      <c r="D15" s="353" t="s">
        <v>287</v>
      </c>
      <c r="E15" s="191">
        <v>130</v>
      </c>
      <c r="F15" s="191">
        <v>165</v>
      </c>
      <c r="G15" s="196">
        <v>1266.2</v>
      </c>
    </row>
    <row r="16" spans="2:7" ht="33" customHeight="1">
      <c r="B16" s="342"/>
      <c r="C16" s="350"/>
      <c r="D16" s="354"/>
      <c r="E16" s="193">
        <v>129</v>
      </c>
      <c r="F16" s="193">
        <v>164</v>
      </c>
      <c r="G16" s="198">
        <v>1334.5</v>
      </c>
    </row>
    <row r="17" spans="2:7" ht="33" customHeight="1">
      <c r="B17" s="342"/>
      <c r="C17" s="350"/>
      <c r="D17" s="347" t="s">
        <v>351</v>
      </c>
      <c r="E17" s="191">
        <f>E13+E15</f>
        <v>292</v>
      </c>
      <c r="F17" s="191">
        <f>F13+F15</f>
        <v>378</v>
      </c>
      <c r="G17" s="196">
        <f>G13+G15</f>
        <v>1520.2</v>
      </c>
    </row>
    <row r="18" spans="2:7" ht="33" customHeight="1">
      <c r="B18" s="342"/>
      <c r="C18" s="351"/>
      <c r="D18" s="348"/>
      <c r="E18" s="193">
        <f>E14+E16</f>
        <v>288</v>
      </c>
      <c r="F18" s="193">
        <f t="shared" ref="F18" si="1">F14+F16</f>
        <v>373</v>
      </c>
      <c r="G18" s="198">
        <f>G14+G16</f>
        <v>1615.4</v>
      </c>
    </row>
    <row r="19" spans="2:7" ht="33" customHeight="1">
      <c r="B19" s="342"/>
      <c r="C19" s="355" t="s">
        <v>606</v>
      </c>
      <c r="D19" s="356"/>
      <c r="E19" s="191">
        <f>E11+E17</f>
        <v>294</v>
      </c>
      <c r="F19" s="191">
        <f>F11+F17</f>
        <v>380</v>
      </c>
      <c r="G19" s="196">
        <f>G11+G17</f>
        <v>1520.2</v>
      </c>
    </row>
    <row r="20" spans="2:7" ht="33" customHeight="1">
      <c r="B20" s="343"/>
      <c r="C20" s="357"/>
      <c r="D20" s="358"/>
      <c r="E20" s="193">
        <f>E12+E14+E16</f>
        <v>290</v>
      </c>
      <c r="F20" s="193">
        <f>F12+F14+F16</f>
        <v>375</v>
      </c>
      <c r="G20" s="198">
        <f>G12+G18</f>
        <v>1615.4</v>
      </c>
    </row>
    <row r="21" spans="2:7" ht="33" customHeight="1">
      <c r="B21" s="369" t="s">
        <v>19</v>
      </c>
      <c r="C21" s="365" t="s">
        <v>289</v>
      </c>
      <c r="D21" s="368" t="s">
        <v>3</v>
      </c>
      <c r="E21" s="191">
        <v>72</v>
      </c>
      <c r="F21" s="191">
        <v>169</v>
      </c>
      <c r="G21" s="196">
        <v>256.39999999999998</v>
      </c>
    </row>
    <row r="22" spans="2:7" ht="33" customHeight="1">
      <c r="B22" s="370"/>
      <c r="C22" s="366"/>
      <c r="D22" s="354"/>
      <c r="E22" s="193">
        <v>72</v>
      </c>
      <c r="F22" s="193">
        <v>166</v>
      </c>
      <c r="G22" s="198">
        <v>265.60000000000002</v>
      </c>
    </row>
    <row r="23" spans="2:7" ht="33" customHeight="1">
      <c r="B23" s="370"/>
      <c r="C23" s="366"/>
      <c r="D23" s="368" t="s">
        <v>4</v>
      </c>
      <c r="E23" s="191">
        <v>35</v>
      </c>
      <c r="F23" s="191">
        <v>79</v>
      </c>
      <c r="G23" s="196">
        <v>325.60000000000002</v>
      </c>
    </row>
    <row r="24" spans="2:7" ht="33" customHeight="1">
      <c r="B24" s="370"/>
      <c r="C24" s="366"/>
      <c r="D24" s="354"/>
      <c r="E24" s="193">
        <v>36</v>
      </c>
      <c r="F24" s="193">
        <v>82</v>
      </c>
      <c r="G24" s="198">
        <v>331.7</v>
      </c>
    </row>
    <row r="25" spans="2:7" ht="33" customHeight="1">
      <c r="B25" s="370"/>
      <c r="C25" s="366"/>
      <c r="D25" s="368" t="s">
        <v>5</v>
      </c>
      <c r="E25" s="191">
        <v>14</v>
      </c>
      <c r="F25" s="191">
        <v>23</v>
      </c>
      <c r="G25" s="196">
        <v>79.3</v>
      </c>
    </row>
    <row r="26" spans="2:7" ht="33" customHeight="1">
      <c r="B26" s="370"/>
      <c r="C26" s="366"/>
      <c r="D26" s="354"/>
      <c r="E26" s="193">
        <v>15</v>
      </c>
      <c r="F26" s="193">
        <v>24</v>
      </c>
      <c r="G26" s="198">
        <v>91.4</v>
      </c>
    </row>
    <row r="27" spans="2:7" ht="33" customHeight="1">
      <c r="B27" s="370"/>
      <c r="C27" s="366"/>
      <c r="D27" s="368" t="s">
        <v>6</v>
      </c>
      <c r="E27" s="191">
        <v>27</v>
      </c>
      <c r="F27" s="191">
        <v>42</v>
      </c>
      <c r="G27" s="196">
        <v>392.1</v>
      </c>
    </row>
    <row r="28" spans="2:7" ht="33" customHeight="1">
      <c r="B28" s="370"/>
      <c r="C28" s="366"/>
      <c r="D28" s="354"/>
      <c r="E28" s="193">
        <v>26</v>
      </c>
      <c r="F28" s="193">
        <v>41</v>
      </c>
      <c r="G28" s="198">
        <v>361.4</v>
      </c>
    </row>
    <row r="29" spans="2:7" ht="33" customHeight="1">
      <c r="B29" s="370"/>
      <c r="C29" s="366"/>
      <c r="D29" s="368" t="s">
        <v>7</v>
      </c>
      <c r="E29" s="191">
        <v>17</v>
      </c>
      <c r="F29" s="191">
        <v>36</v>
      </c>
      <c r="G29" s="196">
        <v>332.2</v>
      </c>
    </row>
    <row r="30" spans="2:7" ht="33" customHeight="1">
      <c r="B30" s="370"/>
      <c r="C30" s="366"/>
      <c r="D30" s="354"/>
      <c r="E30" s="193">
        <v>17</v>
      </c>
      <c r="F30" s="193">
        <v>36</v>
      </c>
      <c r="G30" s="198">
        <v>336.7</v>
      </c>
    </row>
    <row r="31" spans="2:7" ht="33" customHeight="1">
      <c r="B31" s="370"/>
      <c r="C31" s="366"/>
      <c r="D31" s="368" t="s">
        <v>351</v>
      </c>
      <c r="E31" s="199">
        <f>E21+E23+E25+E27+E29</f>
        <v>165</v>
      </c>
      <c r="F31" s="199">
        <f>F21+F23+F25+F27+F29</f>
        <v>349</v>
      </c>
      <c r="G31" s="196">
        <f>G21+G23+G25+G27+G29</f>
        <v>1385.6</v>
      </c>
    </row>
    <row r="32" spans="2:7" ht="33" customHeight="1">
      <c r="B32" s="370"/>
      <c r="C32" s="367"/>
      <c r="D32" s="354"/>
      <c r="E32" s="200">
        <f>E22+E24+E26+E28+E30</f>
        <v>166</v>
      </c>
      <c r="F32" s="200">
        <f t="shared" ref="F32" si="2">F22+F24+F26+F28+F30</f>
        <v>349</v>
      </c>
      <c r="G32" s="198">
        <f>G22+G24+G26+G28+G30</f>
        <v>1386.8</v>
      </c>
    </row>
    <row r="33" spans="2:17" ht="33" customHeight="1">
      <c r="B33" s="370"/>
      <c r="C33" s="365" t="s">
        <v>290</v>
      </c>
      <c r="D33" s="368" t="s">
        <v>8</v>
      </c>
      <c r="E33" s="191">
        <v>11</v>
      </c>
      <c r="F33" s="191">
        <v>20</v>
      </c>
      <c r="G33" s="196">
        <v>37.200000000000003</v>
      </c>
    </row>
    <row r="34" spans="2:17" ht="33" customHeight="1">
      <c r="B34" s="370"/>
      <c r="C34" s="366"/>
      <c r="D34" s="354"/>
      <c r="E34" s="193">
        <v>11</v>
      </c>
      <c r="F34" s="193">
        <v>20</v>
      </c>
      <c r="G34" s="198">
        <v>34.9</v>
      </c>
    </row>
    <row r="35" spans="2:17" ht="33" customHeight="1">
      <c r="B35" s="370"/>
      <c r="C35" s="366"/>
      <c r="D35" s="368" t="s">
        <v>9</v>
      </c>
      <c r="E35" s="191">
        <v>58</v>
      </c>
      <c r="F35" s="191">
        <v>111</v>
      </c>
      <c r="G35" s="196">
        <v>325.5</v>
      </c>
    </row>
    <row r="36" spans="2:17" ht="33" customHeight="1">
      <c r="B36" s="370"/>
      <c r="C36" s="366"/>
      <c r="D36" s="354"/>
      <c r="E36" s="193">
        <v>60</v>
      </c>
      <c r="F36" s="193">
        <v>114</v>
      </c>
      <c r="G36" s="198">
        <v>347.1</v>
      </c>
    </row>
    <row r="37" spans="2:17" ht="33" customHeight="1">
      <c r="B37" s="370"/>
      <c r="C37" s="366"/>
      <c r="D37" s="368" t="s">
        <v>5</v>
      </c>
      <c r="E37" s="191">
        <v>37</v>
      </c>
      <c r="F37" s="191">
        <v>67</v>
      </c>
      <c r="G37" s="196">
        <v>326.2</v>
      </c>
    </row>
    <row r="38" spans="2:17" ht="33" customHeight="1">
      <c r="B38" s="370"/>
      <c r="C38" s="366"/>
      <c r="D38" s="354"/>
      <c r="E38" s="193">
        <v>37</v>
      </c>
      <c r="F38" s="193">
        <v>67</v>
      </c>
      <c r="G38" s="198">
        <v>332.2</v>
      </c>
    </row>
    <row r="39" spans="2:17" ht="33" customHeight="1">
      <c r="B39" s="370"/>
      <c r="C39" s="366"/>
      <c r="D39" s="368" t="s">
        <v>351</v>
      </c>
      <c r="E39" s="199">
        <f t="shared" ref="E39:F40" si="3">E33+E35+E37</f>
        <v>106</v>
      </c>
      <c r="F39" s="199">
        <f t="shared" si="3"/>
        <v>198</v>
      </c>
      <c r="G39" s="201">
        <f>G33+G35+G37</f>
        <v>688.9</v>
      </c>
    </row>
    <row r="40" spans="2:17" ht="33" customHeight="1">
      <c r="B40" s="370"/>
      <c r="C40" s="367"/>
      <c r="D40" s="354"/>
      <c r="E40" s="200">
        <f t="shared" si="3"/>
        <v>108</v>
      </c>
      <c r="F40" s="200">
        <f t="shared" si="3"/>
        <v>201</v>
      </c>
      <c r="G40" s="202">
        <f>G34+G36+G38</f>
        <v>714.2</v>
      </c>
    </row>
    <row r="41" spans="2:17" ht="33" customHeight="1">
      <c r="B41" s="370"/>
      <c r="C41" s="372" t="s">
        <v>606</v>
      </c>
      <c r="D41" s="361"/>
      <c r="E41" s="199">
        <f>E31+E39</f>
        <v>271</v>
      </c>
      <c r="F41" s="199">
        <f>F31+F39</f>
        <v>547</v>
      </c>
      <c r="G41" s="203">
        <f>G31+G39</f>
        <v>2074.5</v>
      </c>
    </row>
    <row r="42" spans="2:17" ht="33" customHeight="1">
      <c r="B42" s="371"/>
      <c r="C42" s="373"/>
      <c r="D42" s="337"/>
      <c r="E42" s="200">
        <f>E32+E40</f>
        <v>274</v>
      </c>
      <c r="F42" s="200">
        <f t="shared" ref="F42" si="4">F32+F40</f>
        <v>550</v>
      </c>
      <c r="G42" s="202">
        <f>G32+G40</f>
        <v>2101</v>
      </c>
    </row>
    <row r="43" spans="2:17" ht="33" customHeight="1">
      <c r="B43" s="359" t="s">
        <v>607</v>
      </c>
      <c r="C43" s="360"/>
      <c r="D43" s="361"/>
      <c r="E43" s="199">
        <f>E19+E41</f>
        <v>565</v>
      </c>
      <c r="F43" s="199">
        <f t="shared" ref="F43:F44" si="5">F19+F41</f>
        <v>927</v>
      </c>
      <c r="G43" s="203">
        <f>G19+G41-0.2</f>
        <v>3594.5</v>
      </c>
    </row>
    <row r="44" spans="2:17" ht="39" customHeight="1" thickBot="1">
      <c r="B44" s="362"/>
      <c r="C44" s="363"/>
      <c r="D44" s="364"/>
      <c r="E44" s="204">
        <f>E20+E42</f>
        <v>564</v>
      </c>
      <c r="F44" s="204">
        <f t="shared" si="5"/>
        <v>925</v>
      </c>
      <c r="G44" s="205">
        <f>G20+G42</f>
        <v>3716.4</v>
      </c>
    </row>
    <row r="45" spans="2:17" ht="6" customHeight="1">
      <c r="B45" s="206"/>
      <c r="C45" s="206"/>
      <c r="D45" s="206"/>
      <c r="E45" s="207"/>
      <c r="F45" s="207"/>
      <c r="G45" s="208"/>
    </row>
    <row r="46" spans="2:17" ht="25.5" customHeight="1">
      <c r="B46" s="209" t="s">
        <v>569</v>
      </c>
      <c r="C46" s="209"/>
      <c r="D46" s="209"/>
      <c r="E46" s="210"/>
      <c r="F46" s="210"/>
      <c r="G46" s="211"/>
    </row>
    <row r="47" spans="2:17" ht="24" customHeight="1">
      <c r="B47" s="327"/>
      <c r="C47" s="327"/>
      <c r="D47" s="327"/>
      <c r="E47" s="327"/>
      <c r="F47" s="327"/>
      <c r="G47" s="327"/>
      <c r="H47" s="327"/>
      <c r="I47" s="327"/>
      <c r="J47" s="327"/>
      <c r="K47" s="92"/>
      <c r="L47" s="92"/>
      <c r="M47" s="92"/>
      <c r="N47" s="92"/>
      <c r="O47" s="92"/>
      <c r="P47" s="92"/>
      <c r="Q47" s="92"/>
    </row>
    <row r="48" spans="2:17" ht="24" customHeight="1">
      <c r="B48" s="327"/>
      <c r="C48" s="327"/>
      <c r="D48" s="327"/>
      <c r="E48" s="327"/>
      <c r="F48" s="327"/>
      <c r="G48" s="327"/>
      <c r="H48" s="327"/>
      <c r="I48" s="327"/>
      <c r="J48" s="327"/>
      <c r="K48" s="92"/>
      <c r="L48" s="92"/>
      <c r="M48" s="92"/>
      <c r="N48" s="92"/>
      <c r="O48" s="92"/>
      <c r="P48" s="92"/>
      <c r="Q48" s="92"/>
    </row>
    <row r="49" spans="2:17">
      <c r="B49" s="327"/>
      <c r="C49" s="327"/>
      <c r="D49" s="327"/>
      <c r="E49" s="327"/>
      <c r="F49" s="327"/>
      <c r="G49" s="327"/>
      <c r="H49" s="327"/>
      <c r="I49" s="327"/>
      <c r="J49" s="327"/>
      <c r="K49" s="92"/>
      <c r="L49" s="92"/>
      <c r="M49" s="92"/>
      <c r="N49" s="92"/>
      <c r="O49" s="92"/>
      <c r="P49" s="92"/>
      <c r="Q49" s="92"/>
    </row>
    <row r="50" spans="2:17" ht="25.5" customHeight="1">
      <c r="B50" s="2"/>
      <c r="C50" s="2"/>
      <c r="D50" s="2"/>
      <c r="E50" s="5"/>
      <c r="F50" s="5"/>
      <c r="G50" s="33"/>
    </row>
    <row r="51" spans="2:17" ht="25.5" customHeight="1">
      <c r="B51" s="328"/>
      <c r="C51" s="328"/>
      <c r="D51" s="328"/>
      <c r="E51" s="328"/>
      <c r="F51" s="328"/>
      <c r="G51" s="328"/>
      <c r="H51" s="328"/>
      <c r="I51" s="328"/>
      <c r="J51" s="328"/>
    </row>
    <row r="52" spans="2:17" ht="25.5" customHeight="1">
      <c r="B52" s="328"/>
      <c r="C52" s="328"/>
      <c r="D52" s="328"/>
      <c r="E52" s="328"/>
      <c r="F52" s="328"/>
      <c r="G52" s="328"/>
      <c r="H52" s="328"/>
      <c r="I52" s="328"/>
      <c r="J52" s="328"/>
    </row>
    <row r="53" spans="2:17" ht="25.5" customHeight="1">
      <c r="B53" s="2"/>
      <c r="C53" s="2"/>
      <c r="D53" s="2"/>
      <c r="E53" s="5"/>
      <c r="F53" s="5"/>
      <c r="G53" s="33"/>
    </row>
    <row r="54" spans="2:17" ht="12" customHeight="1">
      <c r="D54" s="4"/>
      <c r="F54" s="20"/>
      <c r="G54" s="4"/>
    </row>
    <row r="55" spans="2:17" ht="24" customHeight="1">
      <c r="B55" s="28"/>
      <c r="C55" s="28"/>
      <c r="D55" s="28"/>
      <c r="E55" s="28"/>
      <c r="F55" s="28"/>
      <c r="G55" s="28"/>
      <c r="H55" s="28"/>
    </row>
  </sheetData>
  <mergeCells count="29">
    <mergeCell ref="D33:D34"/>
    <mergeCell ref="D35:D36"/>
    <mergeCell ref="D37:D38"/>
    <mergeCell ref="D39:D40"/>
    <mergeCell ref="B21:B42"/>
    <mergeCell ref="C21:C32"/>
    <mergeCell ref="D21:D22"/>
    <mergeCell ref="D29:D30"/>
    <mergeCell ref="D31:D32"/>
    <mergeCell ref="C41:D42"/>
    <mergeCell ref="D23:D24"/>
    <mergeCell ref="D25:D26"/>
    <mergeCell ref="D27:D28"/>
    <mergeCell ref="B47:J49"/>
    <mergeCell ref="B51:J52"/>
    <mergeCell ref="B4:D6"/>
    <mergeCell ref="E4:G4"/>
    <mergeCell ref="B7:B20"/>
    <mergeCell ref="C7:C12"/>
    <mergeCell ref="D7:D8"/>
    <mergeCell ref="D9:D10"/>
    <mergeCell ref="D11:D12"/>
    <mergeCell ref="C13:C18"/>
    <mergeCell ref="D13:D14"/>
    <mergeCell ref="D15:D16"/>
    <mergeCell ref="D17:D18"/>
    <mergeCell ref="C19:D20"/>
    <mergeCell ref="B43:D44"/>
    <mergeCell ref="C33:C40"/>
  </mergeCells>
  <phoneticPr fontId="1"/>
  <pageMargins left="0.98425196850393704" right="0.74803149606299213" top="1.1417322834645669" bottom="1.1417322834645669" header="0.31496062992125984" footer="0.31496062992125984"/>
  <pageSetup paperSize="9" scale="4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B2:V67"/>
  <sheetViews>
    <sheetView showGridLines="0" zoomScale="50" zoomScaleNormal="50" zoomScaleSheetLayoutView="42" workbookViewId="0">
      <pane xSplit="6" ySplit="4" topLeftCell="G5" activePane="bottomRight" state="frozen"/>
      <selection pane="topRight" activeCell="H1" sqref="H1"/>
      <selection pane="bottomLeft" activeCell="A5" sqref="A5"/>
      <selection pane="bottomRight" activeCell="S8" sqref="S8"/>
    </sheetView>
  </sheetViews>
  <sheetFormatPr defaultColWidth="9" defaultRowHeight="23.4"/>
  <cols>
    <col min="1" max="1" width="2.19921875" style="8" customWidth="1"/>
    <col min="2" max="2" width="7.8984375" style="6" customWidth="1"/>
    <col min="3" max="3" width="7.3984375" style="6" customWidth="1"/>
    <col min="4" max="4" width="3.59765625" style="6" customWidth="1"/>
    <col min="5" max="5" width="20.3984375" style="6" customWidth="1"/>
    <col min="6" max="6" width="13.8984375" style="7" customWidth="1"/>
    <col min="7" max="18" width="20.59765625" style="8" customWidth="1"/>
    <col min="19" max="19" width="24.59765625" style="8" customWidth="1"/>
    <col min="20" max="20" width="3.69921875" style="8" customWidth="1"/>
    <col min="21" max="21" width="9" style="8"/>
    <col min="22" max="22" width="15.69921875" style="8" customWidth="1"/>
    <col min="23" max="16384" width="9" style="8"/>
  </cols>
  <sheetData>
    <row r="2" spans="2:21" ht="42" customHeight="1">
      <c r="B2" s="94" t="s">
        <v>570</v>
      </c>
      <c r="C2" s="7"/>
    </row>
    <row r="3" spans="2:21" s="22" customFormat="1" ht="6" customHeight="1" thickBot="1"/>
    <row r="4" spans="2:21" s="6" customFormat="1" ht="34.5" customHeight="1">
      <c r="B4" s="374" t="s">
        <v>20</v>
      </c>
      <c r="C4" s="375"/>
      <c r="D4" s="375"/>
      <c r="E4" s="375"/>
      <c r="F4" s="375"/>
      <c r="G4" s="34" t="s">
        <v>42</v>
      </c>
      <c r="H4" s="34" t="s">
        <v>41</v>
      </c>
      <c r="I4" s="34" t="s">
        <v>40</v>
      </c>
      <c r="J4" s="34" t="s">
        <v>39</v>
      </c>
      <c r="K4" s="34" t="s">
        <v>38</v>
      </c>
      <c r="L4" s="34" t="s">
        <v>37</v>
      </c>
      <c r="M4" s="34" t="s">
        <v>36</v>
      </c>
      <c r="N4" s="34" t="s">
        <v>35</v>
      </c>
      <c r="O4" s="34" t="s">
        <v>34</v>
      </c>
      <c r="P4" s="34" t="s">
        <v>33</v>
      </c>
      <c r="Q4" s="34" t="s">
        <v>32</v>
      </c>
      <c r="R4" s="34" t="s">
        <v>31</v>
      </c>
      <c r="S4" s="35" t="s">
        <v>30</v>
      </c>
    </row>
    <row r="5" spans="2:21" s="21" customFormat="1" ht="51.75" customHeight="1">
      <c r="B5" s="376" t="s">
        <v>18</v>
      </c>
      <c r="C5" s="377" t="s">
        <v>288</v>
      </c>
      <c r="D5" s="378"/>
      <c r="E5" s="101" t="s">
        <v>0</v>
      </c>
      <c r="F5" s="36" t="s">
        <v>28</v>
      </c>
      <c r="G5" s="37">
        <v>1</v>
      </c>
      <c r="H5" s="37">
        <v>1</v>
      </c>
      <c r="I5" s="37">
        <v>1</v>
      </c>
      <c r="J5" s="37">
        <v>1</v>
      </c>
      <c r="K5" s="37">
        <v>1</v>
      </c>
      <c r="L5" s="37">
        <v>1</v>
      </c>
      <c r="M5" s="37">
        <v>1</v>
      </c>
      <c r="N5" s="37">
        <v>1</v>
      </c>
      <c r="O5" s="37">
        <v>1</v>
      </c>
      <c r="P5" s="37">
        <v>1</v>
      </c>
      <c r="Q5" s="37">
        <v>1</v>
      </c>
      <c r="R5" s="37">
        <v>1</v>
      </c>
      <c r="S5" s="38">
        <v>12</v>
      </c>
      <c r="U5" s="3"/>
    </row>
    <row r="6" spans="2:21" ht="50.25" customHeight="1">
      <c r="B6" s="376"/>
      <c r="C6" s="379"/>
      <c r="D6" s="380"/>
      <c r="E6" s="90" t="s">
        <v>1</v>
      </c>
      <c r="F6" s="90" t="s">
        <v>28</v>
      </c>
      <c r="G6" s="37">
        <v>0</v>
      </c>
      <c r="H6" s="37">
        <v>0</v>
      </c>
      <c r="I6" s="37">
        <v>0</v>
      </c>
      <c r="J6" s="37">
        <v>0</v>
      </c>
      <c r="K6" s="37">
        <v>0</v>
      </c>
      <c r="L6" s="37">
        <v>0</v>
      </c>
      <c r="M6" s="37">
        <v>0</v>
      </c>
      <c r="N6" s="37">
        <v>0</v>
      </c>
      <c r="O6" s="37">
        <v>0</v>
      </c>
      <c r="P6" s="37">
        <v>0</v>
      </c>
      <c r="Q6" s="37">
        <v>0</v>
      </c>
      <c r="R6" s="37">
        <v>0</v>
      </c>
      <c r="S6" s="38">
        <f t="shared" ref="S6:S56" si="0">SUM(G6:R6)</f>
        <v>0</v>
      </c>
      <c r="U6" s="6"/>
    </row>
    <row r="7" spans="2:21" ht="54" customHeight="1">
      <c r="B7" s="376"/>
      <c r="C7" s="381"/>
      <c r="D7" s="382"/>
      <c r="E7" s="90" t="s">
        <v>16</v>
      </c>
      <c r="F7" s="90" t="s">
        <v>28</v>
      </c>
      <c r="G7" s="37">
        <f>G5+G6</f>
        <v>1</v>
      </c>
      <c r="H7" s="37">
        <f t="shared" ref="H7:R7" si="1">H5+H6</f>
        <v>1</v>
      </c>
      <c r="I7" s="37">
        <f t="shared" si="1"/>
        <v>1</v>
      </c>
      <c r="J7" s="37">
        <f t="shared" si="1"/>
        <v>1</v>
      </c>
      <c r="K7" s="37">
        <f t="shared" si="1"/>
        <v>1</v>
      </c>
      <c r="L7" s="37">
        <f t="shared" si="1"/>
        <v>1</v>
      </c>
      <c r="M7" s="37">
        <f t="shared" si="1"/>
        <v>1</v>
      </c>
      <c r="N7" s="37">
        <f t="shared" si="1"/>
        <v>1</v>
      </c>
      <c r="O7" s="37">
        <f t="shared" si="1"/>
        <v>1</v>
      </c>
      <c r="P7" s="37">
        <f t="shared" si="1"/>
        <v>1</v>
      </c>
      <c r="Q7" s="37">
        <f t="shared" si="1"/>
        <v>1</v>
      </c>
      <c r="R7" s="37">
        <f t="shared" si="1"/>
        <v>1</v>
      </c>
      <c r="S7" s="38">
        <v>12</v>
      </c>
      <c r="U7" s="6"/>
    </row>
    <row r="8" spans="2:21" ht="46.5" customHeight="1">
      <c r="B8" s="376"/>
      <c r="C8" s="395" t="s">
        <v>29</v>
      </c>
      <c r="D8" s="383" t="s">
        <v>318</v>
      </c>
      <c r="E8" s="384"/>
      <c r="F8" s="90" t="s">
        <v>28</v>
      </c>
      <c r="G8" s="37">
        <v>63028</v>
      </c>
      <c r="H8" s="37">
        <v>59143</v>
      </c>
      <c r="I8" s="37">
        <v>63145</v>
      </c>
      <c r="J8" s="37">
        <v>62548</v>
      </c>
      <c r="K8" s="37">
        <v>61364</v>
      </c>
      <c r="L8" s="37">
        <v>63010</v>
      </c>
      <c r="M8" s="37">
        <v>69175</v>
      </c>
      <c r="N8" s="37">
        <v>59253</v>
      </c>
      <c r="O8" s="37">
        <v>67392</v>
      </c>
      <c r="P8" s="37">
        <v>67354</v>
      </c>
      <c r="Q8" s="37">
        <v>62169</v>
      </c>
      <c r="R8" s="37">
        <v>63902</v>
      </c>
      <c r="S8" s="38">
        <f>SUM(G8:R8)-2</f>
        <v>761481</v>
      </c>
      <c r="U8" s="6"/>
    </row>
    <row r="9" spans="2:21" ht="46.5" customHeight="1">
      <c r="B9" s="376"/>
      <c r="C9" s="396"/>
      <c r="D9" s="385"/>
      <c r="E9" s="386"/>
      <c r="F9" s="90" t="s">
        <v>26</v>
      </c>
      <c r="G9" s="37">
        <v>0</v>
      </c>
      <c r="H9" s="37">
        <v>0</v>
      </c>
      <c r="I9" s="37">
        <v>0</v>
      </c>
      <c r="J9" s="37">
        <v>0</v>
      </c>
      <c r="K9" s="37">
        <v>0</v>
      </c>
      <c r="L9" s="37">
        <v>0</v>
      </c>
      <c r="M9" s="37">
        <v>0</v>
      </c>
      <c r="N9" s="37">
        <v>0</v>
      </c>
      <c r="O9" s="37">
        <v>0</v>
      </c>
      <c r="P9" s="37">
        <v>0</v>
      </c>
      <c r="Q9" s="37">
        <v>0</v>
      </c>
      <c r="R9" s="37">
        <v>0</v>
      </c>
      <c r="S9" s="38">
        <f t="shared" si="0"/>
        <v>0</v>
      </c>
      <c r="U9" s="6"/>
    </row>
    <row r="10" spans="2:21" ht="46.5" customHeight="1">
      <c r="B10" s="376"/>
      <c r="C10" s="396"/>
      <c r="D10" s="385"/>
      <c r="E10" s="386"/>
      <c r="F10" s="90" t="s">
        <v>25</v>
      </c>
      <c r="G10" s="37">
        <v>149521</v>
      </c>
      <c r="H10" s="37">
        <v>142976</v>
      </c>
      <c r="I10" s="37">
        <v>141234</v>
      </c>
      <c r="J10" s="37">
        <v>151645</v>
      </c>
      <c r="K10" s="37">
        <v>161026</v>
      </c>
      <c r="L10" s="37">
        <v>166239</v>
      </c>
      <c r="M10" s="37">
        <v>163814</v>
      </c>
      <c r="N10" s="37">
        <v>156575</v>
      </c>
      <c r="O10" s="37">
        <v>135878</v>
      </c>
      <c r="P10" s="37">
        <v>145444</v>
      </c>
      <c r="Q10" s="37">
        <v>141218</v>
      </c>
      <c r="R10" s="37">
        <v>122648</v>
      </c>
      <c r="S10" s="38">
        <f t="shared" si="0"/>
        <v>1778218</v>
      </c>
      <c r="U10" s="6"/>
    </row>
    <row r="11" spans="2:21" ht="46.5" customHeight="1">
      <c r="B11" s="376"/>
      <c r="C11" s="396"/>
      <c r="D11" s="387"/>
      <c r="E11" s="388"/>
      <c r="F11" s="90" t="s">
        <v>24</v>
      </c>
      <c r="G11" s="37">
        <v>212549</v>
      </c>
      <c r="H11" s="37">
        <v>202119</v>
      </c>
      <c r="I11" s="37">
        <v>204379</v>
      </c>
      <c r="J11" s="37">
        <v>214193</v>
      </c>
      <c r="K11" s="37">
        <v>222389</v>
      </c>
      <c r="L11" s="37">
        <v>229249</v>
      </c>
      <c r="M11" s="37">
        <v>232988</v>
      </c>
      <c r="N11" s="37">
        <v>215828</v>
      </c>
      <c r="O11" s="37">
        <v>203270</v>
      </c>
      <c r="P11" s="37">
        <v>212798</v>
      </c>
      <c r="Q11" s="37">
        <v>203387</v>
      </c>
      <c r="R11" s="37">
        <v>186550</v>
      </c>
      <c r="S11" s="38">
        <f t="shared" si="0"/>
        <v>2539699</v>
      </c>
      <c r="U11" s="6"/>
    </row>
    <row r="12" spans="2:21" ht="46.5" customHeight="1">
      <c r="B12" s="376"/>
      <c r="C12" s="396"/>
      <c r="D12" s="389" t="s">
        <v>319</v>
      </c>
      <c r="E12" s="390"/>
      <c r="F12" s="90" t="s">
        <v>28</v>
      </c>
      <c r="G12" s="37">
        <v>19715</v>
      </c>
      <c r="H12" s="37">
        <v>19750</v>
      </c>
      <c r="I12" s="37">
        <v>21070</v>
      </c>
      <c r="J12" s="37">
        <v>21250</v>
      </c>
      <c r="K12" s="86">
        <v>19797</v>
      </c>
      <c r="L12" s="37">
        <v>21741</v>
      </c>
      <c r="M12" s="37">
        <v>23920</v>
      </c>
      <c r="N12" s="37">
        <v>19406</v>
      </c>
      <c r="O12" s="37">
        <v>20764</v>
      </c>
      <c r="P12" s="37">
        <v>22910</v>
      </c>
      <c r="Q12" s="37">
        <v>19456</v>
      </c>
      <c r="R12" s="37">
        <v>19017</v>
      </c>
      <c r="S12" s="38">
        <f t="shared" si="0"/>
        <v>248796</v>
      </c>
      <c r="U12" s="6"/>
    </row>
    <row r="13" spans="2:21" ht="46.5" customHeight="1">
      <c r="B13" s="376"/>
      <c r="C13" s="396"/>
      <c r="D13" s="391"/>
      <c r="E13" s="392"/>
      <c r="F13" s="90" t="s">
        <v>27</v>
      </c>
      <c r="G13" s="37">
        <v>1042200</v>
      </c>
      <c r="H13" s="37">
        <v>911210</v>
      </c>
      <c r="I13" s="37">
        <v>827766</v>
      </c>
      <c r="J13" s="37">
        <v>790135</v>
      </c>
      <c r="K13" s="37">
        <v>748385</v>
      </c>
      <c r="L13" s="37">
        <v>607565</v>
      </c>
      <c r="M13" s="37">
        <v>726173</v>
      </c>
      <c r="N13" s="37">
        <v>811636</v>
      </c>
      <c r="O13" s="37">
        <v>692698</v>
      </c>
      <c r="P13" s="37">
        <v>739318</v>
      </c>
      <c r="Q13" s="37">
        <v>837834</v>
      </c>
      <c r="R13" s="87">
        <v>861859</v>
      </c>
      <c r="S13" s="38">
        <f t="shared" si="0"/>
        <v>9596779</v>
      </c>
      <c r="U13" s="6"/>
    </row>
    <row r="14" spans="2:21" ht="46.5" customHeight="1">
      <c r="B14" s="376"/>
      <c r="C14" s="396"/>
      <c r="D14" s="391"/>
      <c r="E14" s="392"/>
      <c r="F14" s="90" t="s">
        <v>26</v>
      </c>
      <c r="G14" s="37">
        <v>0</v>
      </c>
      <c r="H14" s="37">
        <v>0</v>
      </c>
      <c r="I14" s="37">
        <v>0</v>
      </c>
      <c r="J14" s="37">
        <v>0</v>
      </c>
      <c r="K14" s="37">
        <v>0</v>
      </c>
      <c r="L14" s="37">
        <v>0</v>
      </c>
      <c r="M14" s="37">
        <v>0</v>
      </c>
      <c r="N14" s="37">
        <v>0</v>
      </c>
      <c r="O14" s="37">
        <v>0</v>
      </c>
      <c r="P14" s="37">
        <v>0</v>
      </c>
      <c r="Q14" s="37">
        <v>0</v>
      </c>
      <c r="R14" s="37">
        <v>0</v>
      </c>
      <c r="S14" s="38">
        <f t="shared" si="0"/>
        <v>0</v>
      </c>
      <c r="U14" s="6"/>
    </row>
    <row r="15" spans="2:21" ht="46.5" customHeight="1">
      <c r="B15" s="376"/>
      <c r="C15" s="396"/>
      <c r="D15" s="391"/>
      <c r="E15" s="392"/>
      <c r="F15" s="90" t="s">
        <v>25</v>
      </c>
      <c r="G15" s="37">
        <v>198581</v>
      </c>
      <c r="H15" s="37">
        <v>224546</v>
      </c>
      <c r="I15" s="37">
        <v>254917</v>
      </c>
      <c r="J15" s="37">
        <v>235425</v>
      </c>
      <c r="K15" s="37">
        <v>226551</v>
      </c>
      <c r="L15" s="37">
        <v>230954</v>
      </c>
      <c r="M15" s="37">
        <v>251297</v>
      </c>
      <c r="N15" s="37">
        <v>258753</v>
      </c>
      <c r="O15" s="37">
        <v>241637</v>
      </c>
      <c r="P15" s="37">
        <v>233607</v>
      </c>
      <c r="Q15" s="37">
        <v>226793</v>
      </c>
      <c r="R15" s="37">
        <v>232969</v>
      </c>
      <c r="S15" s="38">
        <f>SUM(G15:R15)-1</f>
        <v>2816029</v>
      </c>
      <c r="U15" s="6"/>
    </row>
    <row r="16" spans="2:21" ht="46.5" customHeight="1">
      <c r="B16" s="376"/>
      <c r="C16" s="397"/>
      <c r="D16" s="393"/>
      <c r="E16" s="394"/>
      <c r="F16" s="90" t="s">
        <v>24</v>
      </c>
      <c r="G16" s="37">
        <f>SUM(G12:G15)</f>
        <v>1260496</v>
      </c>
      <c r="H16" s="37">
        <f>SUM(H12:H15)</f>
        <v>1155506</v>
      </c>
      <c r="I16" s="37">
        <f t="shared" ref="I16:R16" si="2">SUM(I12:I15)</f>
        <v>1103753</v>
      </c>
      <c r="J16" s="37">
        <f t="shared" si="2"/>
        <v>1046810</v>
      </c>
      <c r="K16" s="37">
        <f t="shared" si="2"/>
        <v>994733</v>
      </c>
      <c r="L16" s="37">
        <f t="shared" si="2"/>
        <v>860260</v>
      </c>
      <c r="M16" s="37">
        <f t="shared" si="2"/>
        <v>1001390</v>
      </c>
      <c r="N16" s="37">
        <f t="shared" si="2"/>
        <v>1089795</v>
      </c>
      <c r="O16" s="37">
        <f t="shared" si="2"/>
        <v>955099</v>
      </c>
      <c r="P16" s="37">
        <f t="shared" si="2"/>
        <v>995835</v>
      </c>
      <c r="Q16" s="37">
        <f t="shared" si="2"/>
        <v>1084083</v>
      </c>
      <c r="R16" s="37">
        <f t="shared" si="2"/>
        <v>1113845</v>
      </c>
      <c r="S16" s="38">
        <f>SUM(G16:R16)-1</f>
        <v>12661604</v>
      </c>
      <c r="U16" s="6"/>
    </row>
    <row r="17" spans="2:22" ht="46.5" customHeight="1">
      <c r="B17" s="376"/>
      <c r="C17" s="398" t="s">
        <v>16</v>
      </c>
      <c r="D17" s="399"/>
      <c r="E17" s="400"/>
      <c r="F17" s="90" t="s">
        <v>28</v>
      </c>
      <c r="G17" s="37">
        <f>G7+G8+G12</f>
        <v>82744</v>
      </c>
      <c r="H17" s="37">
        <f t="shared" ref="H17:Q17" si="3">H7+H8+H12</f>
        <v>78894</v>
      </c>
      <c r="I17" s="37">
        <f t="shared" si="3"/>
        <v>84216</v>
      </c>
      <c r="J17" s="37">
        <f t="shared" si="3"/>
        <v>83799</v>
      </c>
      <c r="K17" s="37">
        <f t="shared" si="3"/>
        <v>81162</v>
      </c>
      <c r="L17" s="37">
        <f t="shared" si="3"/>
        <v>84752</v>
      </c>
      <c r="M17" s="37">
        <f t="shared" si="3"/>
        <v>93096</v>
      </c>
      <c r="N17" s="37">
        <f t="shared" si="3"/>
        <v>78660</v>
      </c>
      <c r="O17" s="37">
        <f t="shared" si="3"/>
        <v>88157</v>
      </c>
      <c r="P17" s="37">
        <f t="shared" si="3"/>
        <v>90265</v>
      </c>
      <c r="Q17" s="37">
        <f t="shared" si="3"/>
        <v>81626</v>
      </c>
      <c r="R17" s="37">
        <f>R7+R8+R12</f>
        <v>82920</v>
      </c>
      <c r="S17" s="38">
        <f>SUM(G17:R17)</f>
        <v>1010291</v>
      </c>
      <c r="U17" s="6"/>
    </row>
    <row r="18" spans="2:22" ht="46.5" customHeight="1">
      <c r="B18" s="376"/>
      <c r="C18" s="398"/>
      <c r="D18" s="399"/>
      <c r="E18" s="400"/>
      <c r="F18" s="90" t="s">
        <v>27</v>
      </c>
      <c r="G18" s="37">
        <f>G13</f>
        <v>1042200</v>
      </c>
      <c r="H18" s="37">
        <f t="shared" ref="H18:R18" si="4">H13</f>
        <v>911210</v>
      </c>
      <c r="I18" s="37">
        <f t="shared" si="4"/>
        <v>827766</v>
      </c>
      <c r="J18" s="37">
        <f>J13</f>
        <v>790135</v>
      </c>
      <c r="K18" s="37">
        <f t="shared" si="4"/>
        <v>748385</v>
      </c>
      <c r="L18" s="37">
        <f t="shared" si="4"/>
        <v>607565</v>
      </c>
      <c r="M18" s="37">
        <f t="shared" si="4"/>
        <v>726173</v>
      </c>
      <c r="N18" s="37">
        <f t="shared" si="4"/>
        <v>811636</v>
      </c>
      <c r="O18" s="37">
        <f t="shared" si="4"/>
        <v>692698</v>
      </c>
      <c r="P18" s="37">
        <f t="shared" si="4"/>
        <v>739318</v>
      </c>
      <c r="Q18" s="37">
        <f t="shared" si="4"/>
        <v>837834</v>
      </c>
      <c r="R18" s="37">
        <f t="shared" si="4"/>
        <v>861859</v>
      </c>
      <c r="S18" s="38">
        <f t="shared" si="0"/>
        <v>9596779</v>
      </c>
      <c r="U18" s="6"/>
    </row>
    <row r="19" spans="2:22" ht="46.5" customHeight="1">
      <c r="B19" s="376"/>
      <c r="C19" s="398"/>
      <c r="D19" s="399"/>
      <c r="E19" s="400"/>
      <c r="F19" s="90" t="s">
        <v>26</v>
      </c>
      <c r="G19" s="37">
        <f>G9+G14</f>
        <v>0</v>
      </c>
      <c r="H19" s="37">
        <f t="shared" ref="H19:R19" si="5">H9+H14</f>
        <v>0</v>
      </c>
      <c r="I19" s="37">
        <f t="shared" si="5"/>
        <v>0</v>
      </c>
      <c r="J19" s="37">
        <f t="shared" si="5"/>
        <v>0</v>
      </c>
      <c r="K19" s="37">
        <f t="shared" si="5"/>
        <v>0</v>
      </c>
      <c r="L19" s="37">
        <f t="shared" si="5"/>
        <v>0</v>
      </c>
      <c r="M19" s="37">
        <f t="shared" si="5"/>
        <v>0</v>
      </c>
      <c r="N19" s="37">
        <f t="shared" si="5"/>
        <v>0</v>
      </c>
      <c r="O19" s="37">
        <f t="shared" si="5"/>
        <v>0</v>
      </c>
      <c r="P19" s="37">
        <f t="shared" si="5"/>
        <v>0</v>
      </c>
      <c r="Q19" s="37">
        <f t="shared" si="5"/>
        <v>0</v>
      </c>
      <c r="R19" s="37">
        <f t="shared" si="5"/>
        <v>0</v>
      </c>
      <c r="S19" s="38">
        <f t="shared" si="0"/>
        <v>0</v>
      </c>
      <c r="U19" s="6"/>
    </row>
    <row r="20" spans="2:22" ht="46.5" customHeight="1">
      <c r="B20" s="376"/>
      <c r="C20" s="398"/>
      <c r="D20" s="399"/>
      <c r="E20" s="400"/>
      <c r="F20" s="90" t="s">
        <v>25</v>
      </c>
      <c r="G20" s="37">
        <f>G10+G15</f>
        <v>348102</v>
      </c>
      <c r="H20" s="37">
        <f t="shared" ref="H20:R20" si="6">H10+H15</f>
        <v>367522</v>
      </c>
      <c r="I20" s="37">
        <f t="shared" si="6"/>
        <v>396151</v>
      </c>
      <c r="J20" s="37">
        <f t="shared" si="6"/>
        <v>387070</v>
      </c>
      <c r="K20" s="37">
        <f t="shared" si="6"/>
        <v>387577</v>
      </c>
      <c r="L20" s="37">
        <f t="shared" si="6"/>
        <v>397193</v>
      </c>
      <c r="M20" s="37">
        <f t="shared" si="6"/>
        <v>415111</v>
      </c>
      <c r="N20" s="37">
        <f t="shared" si="6"/>
        <v>415328</v>
      </c>
      <c r="O20" s="37">
        <f t="shared" si="6"/>
        <v>377515</v>
      </c>
      <c r="P20" s="37">
        <f t="shared" si="6"/>
        <v>379051</v>
      </c>
      <c r="Q20" s="37">
        <f t="shared" si="6"/>
        <v>368011</v>
      </c>
      <c r="R20" s="37">
        <f t="shared" si="6"/>
        <v>355617</v>
      </c>
      <c r="S20" s="38">
        <f t="shared" si="0"/>
        <v>4594248</v>
      </c>
      <c r="U20" s="6"/>
    </row>
    <row r="21" spans="2:22" ht="46.5" customHeight="1">
      <c r="B21" s="376"/>
      <c r="C21" s="401"/>
      <c r="D21" s="402"/>
      <c r="E21" s="403"/>
      <c r="F21" s="90" t="s">
        <v>24</v>
      </c>
      <c r="G21" s="37">
        <f>G17+G18+G19+G20</f>
        <v>1473046</v>
      </c>
      <c r="H21" s="37">
        <f t="shared" ref="H21:R21" si="7">H17+H18+H19+H20</f>
        <v>1357626</v>
      </c>
      <c r="I21" s="37">
        <f t="shared" si="7"/>
        <v>1308133</v>
      </c>
      <c r="J21" s="37">
        <f t="shared" si="7"/>
        <v>1261004</v>
      </c>
      <c r="K21" s="37">
        <f t="shared" si="7"/>
        <v>1217124</v>
      </c>
      <c r="L21" s="37">
        <f t="shared" si="7"/>
        <v>1089510</v>
      </c>
      <c r="M21" s="37">
        <f t="shared" si="7"/>
        <v>1234380</v>
      </c>
      <c r="N21" s="37">
        <f t="shared" si="7"/>
        <v>1305624</v>
      </c>
      <c r="O21" s="37">
        <f t="shared" si="7"/>
        <v>1158370</v>
      </c>
      <c r="P21" s="37">
        <f t="shared" si="7"/>
        <v>1208634</v>
      </c>
      <c r="Q21" s="37">
        <f t="shared" si="7"/>
        <v>1287471</v>
      </c>
      <c r="R21" s="37">
        <f t="shared" si="7"/>
        <v>1300396</v>
      </c>
      <c r="S21" s="38">
        <f t="shared" si="0"/>
        <v>15201318</v>
      </c>
      <c r="U21" s="6"/>
    </row>
    <row r="22" spans="2:22" ht="46.5" customHeight="1">
      <c r="B22" s="405" t="s">
        <v>19</v>
      </c>
      <c r="C22" s="409" t="s">
        <v>17</v>
      </c>
      <c r="D22" s="410"/>
      <c r="E22" s="415" t="s">
        <v>3</v>
      </c>
      <c r="F22" s="90" t="s">
        <v>28</v>
      </c>
      <c r="G22" s="37">
        <v>140197</v>
      </c>
      <c r="H22" s="37">
        <v>141229</v>
      </c>
      <c r="I22" s="37">
        <v>145376</v>
      </c>
      <c r="J22" s="37">
        <v>135789</v>
      </c>
      <c r="K22" s="37">
        <v>131835</v>
      </c>
      <c r="L22" s="37">
        <v>132950</v>
      </c>
      <c r="M22" s="37">
        <v>144725</v>
      </c>
      <c r="N22" s="37">
        <v>128637</v>
      </c>
      <c r="O22" s="37">
        <v>140924</v>
      </c>
      <c r="P22" s="37">
        <v>137051</v>
      </c>
      <c r="Q22" s="37">
        <v>129177</v>
      </c>
      <c r="R22" s="37">
        <v>129663</v>
      </c>
      <c r="S22" s="38">
        <v>1637554</v>
      </c>
      <c r="U22" s="6"/>
      <c r="V22" s="99"/>
    </row>
    <row r="23" spans="2:22" ht="46.5" customHeight="1">
      <c r="B23" s="406"/>
      <c r="C23" s="411"/>
      <c r="D23" s="412"/>
      <c r="E23" s="415"/>
      <c r="F23" s="90" t="s">
        <v>26</v>
      </c>
      <c r="G23" s="37">
        <v>691</v>
      </c>
      <c r="H23" s="37">
        <v>761</v>
      </c>
      <c r="I23" s="37">
        <v>893</v>
      </c>
      <c r="J23" s="37">
        <v>899</v>
      </c>
      <c r="K23" s="37">
        <v>2308</v>
      </c>
      <c r="L23" s="37">
        <v>2234</v>
      </c>
      <c r="M23" s="37">
        <v>2297</v>
      </c>
      <c r="N23" s="37">
        <v>2601</v>
      </c>
      <c r="O23" s="37">
        <v>1467</v>
      </c>
      <c r="P23" s="37">
        <v>793</v>
      </c>
      <c r="Q23" s="37">
        <v>765</v>
      </c>
      <c r="R23" s="37">
        <v>774</v>
      </c>
      <c r="S23" s="38">
        <f t="shared" si="0"/>
        <v>16483</v>
      </c>
      <c r="U23" s="6"/>
      <c r="V23" s="99"/>
    </row>
    <row r="24" spans="2:22" ht="46.5" customHeight="1">
      <c r="B24" s="406"/>
      <c r="C24" s="411"/>
      <c r="D24" s="412"/>
      <c r="E24" s="415"/>
      <c r="F24" s="90" t="s">
        <v>25</v>
      </c>
      <c r="G24" s="37">
        <v>65284</v>
      </c>
      <c r="H24" s="37">
        <v>60695</v>
      </c>
      <c r="I24" s="37">
        <v>60313</v>
      </c>
      <c r="J24" s="37">
        <v>66974</v>
      </c>
      <c r="K24" s="37">
        <v>68277</v>
      </c>
      <c r="L24" s="37">
        <v>85262</v>
      </c>
      <c r="M24" s="37">
        <v>100896</v>
      </c>
      <c r="N24" s="37">
        <v>123665</v>
      </c>
      <c r="O24" s="37">
        <v>81899</v>
      </c>
      <c r="P24" s="37">
        <v>76888</v>
      </c>
      <c r="Q24" s="37">
        <v>57828</v>
      </c>
      <c r="R24" s="37">
        <v>61520</v>
      </c>
      <c r="S24" s="38">
        <v>909499</v>
      </c>
      <c r="U24" s="6"/>
      <c r="V24" s="99"/>
    </row>
    <row r="25" spans="2:22" ht="46.5" customHeight="1">
      <c r="B25" s="406"/>
      <c r="C25" s="411"/>
      <c r="D25" s="412"/>
      <c r="E25" s="415"/>
      <c r="F25" s="90" t="s">
        <v>24</v>
      </c>
      <c r="G25" s="37">
        <f>SUM(G22:G24)</f>
        <v>206172</v>
      </c>
      <c r="H25" s="37">
        <f t="shared" ref="H25:R25" si="8">SUM(H22:H24)</f>
        <v>202685</v>
      </c>
      <c r="I25" s="37">
        <f t="shared" si="8"/>
        <v>206582</v>
      </c>
      <c r="J25" s="37">
        <f t="shared" si="8"/>
        <v>203662</v>
      </c>
      <c r="K25" s="37">
        <f t="shared" si="8"/>
        <v>202420</v>
      </c>
      <c r="L25" s="37">
        <f t="shared" si="8"/>
        <v>220446</v>
      </c>
      <c r="M25" s="37">
        <f t="shared" si="8"/>
        <v>247918</v>
      </c>
      <c r="N25" s="37">
        <f t="shared" si="8"/>
        <v>254903</v>
      </c>
      <c r="O25" s="37">
        <f t="shared" si="8"/>
        <v>224290</v>
      </c>
      <c r="P25" s="37">
        <f t="shared" si="8"/>
        <v>214732</v>
      </c>
      <c r="Q25" s="37">
        <f t="shared" si="8"/>
        <v>187770</v>
      </c>
      <c r="R25" s="37">
        <f t="shared" si="8"/>
        <v>191957</v>
      </c>
      <c r="S25" s="38">
        <v>2563536</v>
      </c>
      <c r="U25" s="6"/>
      <c r="V25" s="99"/>
    </row>
    <row r="26" spans="2:22" ht="46.5" customHeight="1">
      <c r="B26" s="406"/>
      <c r="C26" s="411"/>
      <c r="D26" s="412"/>
      <c r="E26" s="415" t="s">
        <v>4</v>
      </c>
      <c r="F26" s="90" t="s">
        <v>28</v>
      </c>
      <c r="G26" s="88">
        <v>185660</v>
      </c>
      <c r="H26" s="88">
        <v>172517</v>
      </c>
      <c r="I26" s="88">
        <v>198970</v>
      </c>
      <c r="J26" s="88">
        <v>201113</v>
      </c>
      <c r="K26" s="88">
        <v>214790</v>
      </c>
      <c r="L26" s="88">
        <v>219525</v>
      </c>
      <c r="M26" s="88">
        <v>236863</v>
      </c>
      <c r="N26" s="88">
        <v>226769</v>
      </c>
      <c r="O26" s="88">
        <v>244565</v>
      </c>
      <c r="P26" s="88">
        <v>236636</v>
      </c>
      <c r="Q26" s="88">
        <v>209215</v>
      </c>
      <c r="R26" s="88">
        <v>183580</v>
      </c>
      <c r="S26" s="38">
        <v>2530202</v>
      </c>
      <c r="U26" s="6"/>
      <c r="V26" s="99"/>
    </row>
    <row r="27" spans="2:22" ht="46.5" customHeight="1">
      <c r="B27" s="406"/>
      <c r="C27" s="411"/>
      <c r="D27" s="412"/>
      <c r="E27" s="415"/>
      <c r="F27" s="90" t="s">
        <v>26</v>
      </c>
      <c r="G27" s="37">
        <v>0</v>
      </c>
      <c r="H27" s="37">
        <v>0</v>
      </c>
      <c r="I27" s="37">
        <v>0</v>
      </c>
      <c r="J27" s="37">
        <v>7322</v>
      </c>
      <c r="K27" s="37">
        <v>39182</v>
      </c>
      <c r="L27" s="37">
        <v>86018</v>
      </c>
      <c r="M27" s="37">
        <v>67204</v>
      </c>
      <c r="N27" s="37">
        <v>58879</v>
      </c>
      <c r="O27" s="37">
        <v>13531</v>
      </c>
      <c r="P27" s="37">
        <v>0</v>
      </c>
      <c r="Q27" s="37">
        <v>0</v>
      </c>
      <c r="R27" s="37">
        <v>0</v>
      </c>
      <c r="S27" s="38">
        <f t="shared" si="0"/>
        <v>272136</v>
      </c>
      <c r="U27" s="6"/>
      <c r="V27" s="99"/>
    </row>
    <row r="28" spans="2:22" ht="46.5" customHeight="1">
      <c r="B28" s="406"/>
      <c r="C28" s="411"/>
      <c r="D28" s="412"/>
      <c r="E28" s="415"/>
      <c r="F28" s="90" t="s">
        <v>25</v>
      </c>
      <c r="G28" s="37">
        <v>33207</v>
      </c>
      <c r="H28" s="37">
        <v>28238</v>
      </c>
      <c r="I28" s="37">
        <v>33103</v>
      </c>
      <c r="J28" s="37">
        <v>32712</v>
      </c>
      <c r="K28" s="37">
        <v>35339</v>
      </c>
      <c r="L28" s="37">
        <v>37528</v>
      </c>
      <c r="M28" s="37">
        <v>45812</v>
      </c>
      <c r="N28" s="37">
        <v>55594</v>
      </c>
      <c r="O28" s="37">
        <v>45575</v>
      </c>
      <c r="P28" s="37">
        <v>36671</v>
      </c>
      <c r="Q28" s="37">
        <v>35597</v>
      </c>
      <c r="R28" s="37">
        <v>34206</v>
      </c>
      <c r="S28" s="38">
        <v>453580</v>
      </c>
      <c r="U28" s="6"/>
      <c r="V28" s="99"/>
    </row>
    <row r="29" spans="2:22" ht="46.5" customHeight="1">
      <c r="B29" s="406"/>
      <c r="C29" s="411"/>
      <c r="D29" s="412"/>
      <c r="E29" s="415"/>
      <c r="F29" s="90" t="s">
        <v>24</v>
      </c>
      <c r="G29" s="37">
        <v>218867</v>
      </c>
      <c r="H29" s="37">
        <v>200755</v>
      </c>
      <c r="I29" s="37">
        <v>232073</v>
      </c>
      <c r="J29" s="37">
        <v>241147</v>
      </c>
      <c r="K29" s="37">
        <v>289310</v>
      </c>
      <c r="L29" s="37">
        <v>343070</v>
      </c>
      <c r="M29" s="37">
        <f t="shared" ref="M29:R29" si="9">SUM(M26:M28)</f>
        <v>349879</v>
      </c>
      <c r="N29" s="37">
        <f t="shared" si="9"/>
        <v>341242</v>
      </c>
      <c r="O29" s="37">
        <f t="shared" si="9"/>
        <v>303671</v>
      </c>
      <c r="P29" s="37">
        <f t="shared" si="9"/>
        <v>273307</v>
      </c>
      <c r="Q29" s="37">
        <f t="shared" si="9"/>
        <v>244812</v>
      </c>
      <c r="R29" s="37">
        <f t="shared" si="9"/>
        <v>217786</v>
      </c>
      <c r="S29" s="38">
        <f t="shared" si="0"/>
        <v>3255919</v>
      </c>
      <c r="U29" s="6"/>
      <c r="V29" s="99"/>
    </row>
    <row r="30" spans="2:22" ht="46.5" customHeight="1">
      <c r="B30" s="406"/>
      <c r="C30" s="411"/>
      <c r="D30" s="412"/>
      <c r="E30" s="415" t="s">
        <v>5</v>
      </c>
      <c r="F30" s="90" t="s">
        <v>28</v>
      </c>
      <c r="G30" s="37">
        <v>44110</v>
      </c>
      <c r="H30" s="37">
        <v>44774</v>
      </c>
      <c r="I30" s="37">
        <v>49184</v>
      </c>
      <c r="J30" s="37">
        <v>43707</v>
      </c>
      <c r="K30" s="37">
        <v>41987</v>
      </c>
      <c r="L30" s="37">
        <v>53907</v>
      </c>
      <c r="M30" s="37">
        <v>58304</v>
      </c>
      <c r="N30" s="37">
        <v>52341</v>
      </c>
      <c r="O30" s="37">
        <v>55239</v>
      </c>
      <c r="P30" s="37">
        <v>50698</v>
      </c>
      <c r="Q30" s="37">
        <v>45630</v>
      </c>
      <c r="R30" s="37">
        <v>44408</v>
      </c>
      <c r="S30" s="38">
        <f t="shared" si="0"/>
        <v>584289</v>
      </c>
      <c r="U30" s="6"/>
      <c r="V30" s="99"/>
    </row>
    <row r="31" spans="2:22" ht="46.5" customHeight="1">
      <c r="B31" s="406"/>
      <c r="C31" s="411"/>
      <c r="D31" s="412"/>
      <c r="E31" s="415"/>
      <c r="F31" s="90" t="s">
        <v>26</v>
      </c>
      <c r="G31" s="37">
        <v>0</v>
      </c>
      <c r="H31" s="37">
        <v>0</v>
      </c>
      <c r="I31" s="37">
        <v>0</v>
      </c>
      <c r="J31" s="37">
        <v>0</v>
      </c>
      <c r="K31" s="37">
        <v>0</v>
      </c>
      <c r="L31" s="37">
        <v>0</v>
      </c>
      <c r="M31" s="37">
        <v>0</v>
      </c>
      <c r="N31" s="37">
        <v>0</v>
      </c>
      <c r="O31" s="37">
        <v>0</v>
      </c>
      <c r="P31" s="37">
        <v>0</v>
      </c>
      <c r="Q31" s="37">
        <v>0</v>
      </c>
      <c r="R31" s="37">
        <v>0</v>
      </c>
      <c r="S31" s="38">
        <f t="shared" si="0"/>
        <v>0</v>
      </c>
      <c r="U31" s="6"/>
      <c r="V31" s="99"/>
    </row>
    <row r="32" spans="2:22" ht="46.5" customHeight="1">
      <c r="B32" s="406"/>
      <c r="C32" s="411"/>
      <c r="D32" s="412"/>
      <c r="E32" s="415"/>
      <c r="F32" s="90" t="s">
        <v>25</v>
      </c>
      <c r="G32" s="37">
        <v>16205</v>
      </c>
      <c r="H32" s="37">
        <v>14907</v>
      </c>
      <c r="I32" s="37">
        <v>18744</v>
      </c>
      <c r="J32" s="37">
        <v>18185</v>
      </c>
      <c r="K32" s="37">
        <v>16294</v>
      </c>
      <c r="L32" s="37">
        <v>17098</v>
      </c>
      <c r="M32" s="37">
        <v>19318</v>
      </c>
      <c r="N32" s="37">
        <v>19614</v>
      </c>
      <c r="O32" s="37">
        <v>18036</v>
      </c>
      <c r="P32" s="37">
        <v>17374</v>
      </c>
      <c r="Q32" s="37">
        <v>16401</v>
      </c>
      <c r="R32" s="37">
        <v>16778</v>
      </c>
      <c r="S32" s="38">
        <f t="shared" si="0"/>
        <v>208954</v>
      </c>
      <c r="U32" s="6"/>
      <c r="V32" s="99"/>
    </row>
    <row r="33" spans="2:22" ht="46.5" customHeight="1">
      <c r="B33" s="406"/>
      <c r="C33" s="411"/>
      <c r="D33" s="412"/>
      <c r="E33" s="415"/>
      <c r="F33" s="90" t="s">
        <v>24</v>
      </c>
      <c r="G33" s="37">
        <v>60315</v>
      </c>
      <c r="H33" s="37">
        <v>59681</v>
      </c>
      <c r="I33" s="37">
        <v>67928</v>
      </c>
      <c r="J33" s="37">
        <v>61892</v>
      </c>
      <c r="K33" s="37">
        <v>58281</v>
      </c>
      <c r="L33" s="37">
        <v>71005</v>
      </c>
      <c r="M33" s="37">
        <v>77622</v>
      </c>
      <c r="N33" s="37">
        <v>71955</v>
      </c>
      <c r="O33" s="37">
        <v>73275</v>
      </c>
      <c r="P33" s="37">
        <v>68072</v>
      </c>
      <c r="Q33" s="37">
        <v>62031</v>
      </c>
      <c r="R33" s="37">
        <v>61186</v>
      </c>
      <c r="S33" s="38">
        <f t="shared" si="0"/>
        <v>793243</v>
      </c>
      <c r="U33" s="6"/>
      <c r="V33" s="99"/>
    </row>
    <row r="34" spans="2:22" ht="46.5" customHeight="1">
      <c r="B34" s="406"/>
      <c r="C34" s="411"/>
      <c r="D34" s="412"/>
      <c r="E34" s="415" t="s">
        <v>6</v>
      </c>
      <c r="F34" s="90" t="s">
        <v>28</v>
      </c>
      <c r="G34" s="37">
        <v>224224</v>
      </c>
      <c r="H34" s="37">
        <v>248511</v>
      </c>
      <c r="I34" s="37">
        <v>274029</v>
      </c>
      <c r="J34" s="37">
        <v>284226</v>
      </c>
      <c r="K34" s="37">
        <v>289079</v>
      </c>
      <c r="L34" s="37">
        <v>286730</v>
      </c>
      <c r="M34" s="37">
        <v>313707</v>
      </c>
      <c r="N34" s="37">
        <v>296495</v>
      </c>
      <c r="O34" s="37">
        <v>290131</v>
      </c>
      <c r="P34" s="37">
        <v>289578</v>
      </c>
      <c r="Q34" s="37">
        <v>278004</v>
      </c>
      <c r="R34" s="37">
        <v>255263</v>
      </c>
      <c r="S34" s="38">
        <f t="shared" si="0"/>
        <v>3329977</v>
      </c>
      <c r="U34" s="6"/>
      <c r="V34" s="99"/>
    </row>
    <row r="35" spans="2:22" ht="46.5" customHeight="1">
      <c r="B35" s="406"/>
      <c r="C35" s="411"/>
      <c r="D35" s="412"/>
      <c r="E35" s="415"/>
      <c r="F35" s="90" t="s">
        <v>26</v>
      </c>
      <c r="G35" s="37">
        <v>0</v>
      </c>
      <c r="H35" s="37">
        <v>0</v>
      </c>
      <c r="I35" s="37">
        <v>0</v>
      </c>
      <c r="J35" s="37">
        <v>0</v>
      </c>
      <c r="K35" s="37">
        <v>0</v>
      </c>
      <c r="L35" s="37">
        <v>62321</v>
      </c>
      <c r="M35" s="37">
        <v>37427</v>
      </c>
      <c r="N35" s="37">
        <v>58387</v>
      </c>
      <c r="O35" s="37">
        <v>13608</v>
      </c>
      <c r="P35" s="37">
        <v>0</v>
      </c>
      <c r="Q35" s="37">
        <v>0</v>
      </c>
      <c r="R35" s="37">
        <v>0</v>
      </c>
      <c r="S35" s="38">
        <f t="shared" si="0"/>
        <v>171743</v>
      </c>
      <c r="U35" s="6"/>
      <c r="V35" s="99"/>
    </row>
    <row r="36" spans="2:22" ht="46.5" customHeight="1">
      <c r="B36" s="406"/>
      <c r="C36" s="411"/>
      <c r="D36" s="412"/>
      <c r="E36" s="415"/>
      <c r="F36" s="90" t="s">
        <v>25</v>
      </c>
      <c r="G36" s="37">
        <v>39511</v>
      </c>
      <c r="H36" s="37">
        <v>32677</v>
      </c>
      <c r="I36" s="37">
        <v>34557</v>
      </c>
      <c r="J36" s="37">
        <v>34717</v>
      </c>
      <c r="K36" s="37">
        <v>34814</v>
      </c>
      <c r="L36" s="37">
        <v>36579</v>
      </c>
      <c r="M36" s="37">
        <v>33886</v>
      </c>
      <c r="N36" s="37">
        <v>34265</v>
      </c>
      <c r="O36" s="37">
        <v>37318</v>
      </c>
      <c r="P36" s="37">
        <v>34383</v>
      </c>
      <c r="Q36" s="37">
        <v>32856</v>
      </c>
      <c r="R36" s="37">
        <v>33595</v>
      </c>
      <c r="S36" s="38">
        <f t="shared" si="0"/>
        <v>419158</v>
      </c>
      <c r="U36" s="6"/>
      <c r="V36" s="99"/>
    </row>
    <row r="37" spans="2:22" ht="46.5" customHeight="1">
      <c r="B37" s="406"/>
      <c r="C37" s="411"/>
      <c r="D37" s="412"/>
      <c r="E37" s="415"/>
      <c r="F37" s="90" t="s">
        <v>24</v>
      </c>
      <c r="G37" s="37">
        <v>263735</v>
      </c>
      <c r="H37" s="37">
        <v>281187</v>
      </c>
      <c r="I37" s="37">
        <v>308586</v>
      </c>
      <c r="J37" s="37">
        <v>318943</v>
      </c>
      <c r="K37" s="37">
        <v>323893</v>
      </c>
      <c r="L37" s="37">
        <v>385630</v>
      </c>
      <c r="M37" s="37">
        <v>385021</v>
      </c>
      <c r="N37" s="37">
        <v>389147</v>
      </c>
      <c r="O37" s="37">
        <v>341056</v>
      </c>
      <c r="P37" s="37">
        <v>323962</v>
      </c>
      <c r="Q37" s="37">
        <v>310860</v>
      </c>
      <c r="R37" s="37">
        <v>288858</v>
      </c>
      <c r="S37" s="38">
        <v>3920877</v>
      </c>
      <c r="U37" s="6"/>
      <c r="V37" s="99"/>
    </row>
    <row r="38" spans="2:22" ht="46.5" customHeight="1">
      <c r="B38" s="406"/>
      <c r="C38" s="411"/>
      <c r="D38" s="412"/>
      <c r="E38" s="415" t="s">
        <v>7</v>
      </c>
      <c r="F38" s="90" t="s">
        <v>28</v>
      </c>
      <c r="G38" s="37">
        <v>252221</v>
      </c>
      <c r="H38" s="37">
        <v>246033</v>
      </c>
      <c r="I38" s="37">
        <v>270862</v>
      </c>
      <c r="J38" s="37">
        <v>264452</v>
      </c>
      <c r="K38" s="37">
        <v>264243</v>
      </c>
      <c r="L38" s="37">
        <v>283280</v>
      </c>
      <c r="M38" s="37">
        <v>303781</v>
      </c>
      <c r="N38" s="37">
        <v>282603</v>
      </c>
      <c r="O38" s="37">
        <v>309409</v>
      </c>
      <c r="P38" s="37">
        <v>292414</v>
      </c>
      <c r="Q38" s="37">
        <v>275770</v>
      </c>
      <c r="R38" s="37">
        <v>266293</v>
      </c>
      <c r="S38" s="38">
        <f t="shared" si="0"/>
        <v>3311361</v>
      </c>
      <c r="U38" s="6"/>
      <c r="V38" s="99"/>
    </row>
    <row r="39" spans="2:22" ht="46.5" customHeight="1">
      <c r="B39" s="406"/>
      <c r="C39" s="411"/>
      <c r="D39" s="412"/>
      <c r="E39" s="415"/>
      <c r="F39" s="90" t="s">
        <v>26</v>
      </c>
      <c r="G39" s="37">
        <v>0</v>
      </c>
      <c r="H39" s="37">
        <v>0</v>
      </c>
      <c r="I39" s="37">
        <v>0</v>
      </c>
      <c r="J39" s="37">
        <v>0</v>
      </c>
      <c r="K39" s="37">
        <v>0</v>
      </c>
      <c r="L39" s="37">
        <v>0</v>
      </c>
      <c r="M39" s="37">
        <v>0</v>
      </c>
      <c r="N39" s="37">
        <v>0</v>
      </c>
      <c r="O39" s="37">
        <v>0</v>
      </c>
      <c r="P39" s="37">
        <v>0</v>
      </c>
      <c r="Q39" s="37">
        <v>0</v>
      </c>
      <c r="R39" s="37">
        <v>0</v>
      </c>
      <c r="S39" s="38">
        <f t="shared" si="0"/>
        <v>0</v>
      </c>
      <c r="U39" s="6"/>
      <c r="V39" s="99"/>
    </row>
    <row r="40" spans="2:22" ht="46.5" customHeight="1">
      <c r="B40" s="406"/>
      <c r="C40" s="411"/>
      <c r="D40" s="412"/>
      <c r="E40" s="415"/>
      <c r="F40" s="90" t="s">
        <v>25</v>
      </c>
      <c r="G40" s="37">
        <v>610</v>
      </c>
      <c r="H40" s="37">
        <v>583</v>
      </c>
      <c r="I40" s="37">
        <v>767</v>
      </c>
      <c r="J40" s="37">
        <v>919</v>
      </c>
      <c r="K40" s="37">
        <v>915</v>
      </c>
      <c r="L40" s="37">
        <v>1252</v>
      </c>
      <c r="M40" s="37">
        <v>1099</v>
      </c>
      <c r="N40" s="37">
        <v>835</v>
      </c>
      <c r="O40" s="37">
        <v>898</v>
      </c>
      <c r="P40" s="37">
        <v>1005</v>
      </c>
      <c r="Q40" s="37">
        <v>984</v>
      </c>
      <c r="R40" s="37">
        <v>671</v>
      </c>
      <c r="S40" s="38">
        <f t="shared" si="0"/>
        <v>10538</v>
      </c>
      <c r="U40" s="6"/>
      <c r="V40" s="99"/>
    </row>
    <row r="41" spans="2:22" ht="46.5" customHeight="1">
      <c r="B41" s="406"/>
      <c r="C41" s="411"/>
      <c r="D41" s="412"/>
      <c r="E41" s="415"/>
      <c r="F41" s="90" t="s">
        <v>24</v>
      </c>
      <c r="G41" s="37">
        <v>252831</v>
      </c>
      <c r="H41" s="37">
        <v>246616</v>
      </c>
      <c r="I41" s="37">
        <v>271629</v>
      </c>
      <c r="J41" s="37">
        <v>265371</v>
      </c>
      <c r="K41" s="37">
        <v>265158</v>
      </c>
      <c r="L41" s="37">
        <v>284532</v>
      </c>
      <c r="M41" s="37">
        <v>304880</v>
      </c>
      <c r="N41" s="37">
        <v>283438</v>
      </c>
      <c r="O41" s="37">
        <v>310307</v>
      </c>
      <c r="P41" s="37">
        <v>293419</v>
      </c>
      <c r="Q41" s="37">
        <v>276754</v>
      </c>
      <c r="R41" s="37">
        <v>266964</v>
      </c>
      <c r="S41" s="38">
        <f t="shared" si="0"/>
        <v>3321899</v>
      </c>
      <c r="U41" s="6"/>
      <c r="V41" s="99"/>
    </row>
    <row r="42" spans="2:22" ht="46.5" customHeight="1">
      <c r="B42" s="406"/>
      <c r="C42" s="411"/>
      <c r="D42" s="412"/>
      <c r="E42" s="415" t="s">
        <v>16</v>
      </c>
      <c r="F42" s="90" t="s">
        <v>28</v>
      </c>
      <c r="G42" s="37">
        <f>G22+G26+G30+G34+G38</f>
        <v>846412</v>
      </c>
      <c r="H42" s="37">
        <f t="shared" ref="H42:R45" si="10">H22+H26+H30+H34+H38</f>
        <v>853064</v>
      </c>
      <c r="I42" s="37">
        <f t="shared" si="10"/>
        <v>938421</v>
      </c>
      <c r="J42" s="37">
        <f t="shared" si="10"/>
        <v>929287</v>
      </c>
      <c r="K42" s="37">
        <f t="shared" si="10"/>
        <v>941934</v>
      </c>
      <c r="L42" s="37">
        <f t="shared" si="10"/>
        <v>976392</v>
      </c>
      <c r="M42" s="37">
        <f t="shared" si="10"/>
        <v>1057380</v>
      </c>
      <c r="N42" s="37">
        <f t="shared" si="10"/>
        <v>986845</v>
      </c>
      <c r="O42" s="37">
        <f>O22+O26+O30+O34+O38</f>
        <v>1040268</v>
      </c>
      <c r="P42" s="37">
        <f t="shared" si="10"/>
        <v>1006377</v>
      </c>
      <c r="Q42" s="37">
        <f t="shared" si="10"/>
        <v>937796</v>
      </c>
      <c r="R42" s="37">
        <f t="shared" si="10"/>
        <v>879207</v>
      </c>
      <c r="S42" s="38">
        <f t="shared" si="0"/>
        <v>11393383</v>
      </c>
      <c r="U42" s="6"/>
      <c r="V42" s="99"/>
    </row>
    <row r="43" spans="2:22" ht="46.5" customHeight="1">
      <c r="B43" s="406"/>
      <c r="C43" s="411"/>
      <c r="D43" s="412"/>
      <c r="E43" s="415"/>
      <c r="F43" s="90" t="s">
        <v>26</v>
      </c>
      <c r="G43" s="37">
        <f>G23+G27+G31+G35+G39</f>
        <v>691</v>
      </c>
      <c r="H43" s="37">
        <f t="shared" si="10"/>
        <v>761</v>
      </c>
      <c r="I43" s="37">
        <f t="shared" si="10"/>
        <v>893</v>
      </c>
      <c r="J43" s="37">
        <f t="shared" si="10"/>
        <v>8221</v>
      </c>
      <c r="K43" s="37">
        <f t="shared" si="10"/>
        <v>41490</v>
      </c>
      <c r="L43" s="37">
        <f t="shared" si="10"/>
        <v>150573</v>
      </c>
      <c r="M43" s="37">
        <f t="shared" si="10"/>
        <v>106928</v>
      </c>
      <c r="N43" s="37">
        <f t="shared" si="10"/>
        <v>119867</v>
      </c>
      <c r="O43" s="37">
        <f>O23+O27+O31+O35+O39</f>
        <v>28606</v>
      </c>
      <c r="P43" s="37">
        <f t="shared" si="10"/>
        <v>793</v>
      </c>
      <c r="Q43" s="37">
        <f t="shared" si="10"/>
        <v>765</v>
      </c>
      <c r="R43" s="37">
        <f t="shared" si="10"/>
        <v>774</v>
      </c>
      <c r="S43" s="38">
        <f t="shared" si="0"/>
        <v>460362</v>
      </c>
      <c r="U43" s="6"/>
      <c r="V43" s="99"/>
    </row>
    <row r="44" spans="2:22" ht="46.5" customHeight="1">
      <c r="B44" s="406"/>
      <c r="C44" s="411"/>
      <c r="D44" s="412"/>
      <c r="E44" s="415"/>
      <c r="F44" s="90" t="s">
        <v>25</v>
      </c>
      <c r="G44" s="37">
        <f>G24+G28+G32+G36+G40</f>
        <v>154817</v>
      </c>
      <c r="H44" s="37">
        <f t="shared" si="10"/>
        <v>137100</v>
      </c>
      <c r="I44" s="37">
        <f t="shared" si="10"/>
        <v>147484</v>
      </c>
      <c r="J44" s="37">
        <f t="shared" si="10"/>
        <v>153507</v>
      </c>
      <c r="K44" s="37">
        <f t="shared" si="10"/>
        <v>155639</v>
      </c>
      <c r="L44" s="37">
        <f t="shared" si="10"/>
        <v>177719</v>
      </c>
      <c r="M44" s="37">
        <f t="shared" si="10"/>
        <v>201011</v>
      </c>
      <c r="N44" s="37">
        <f t="shared" si="10"/>
        <v>233973</v>
      </c>
      <c r="O44" s="37">
        <f>O24+O28+O32+O36+O40</f>
        <v>183726</v>
      </c>
      <c r="P44" s="37">
        <f t="shared" si="10"/>
        <v>166321</v>
      </c>
      <c r="Q44" s="37">
        <f t="shared" si="10"/>
        <v>143666</v>
      </c>
      <c r="R44" s="37">
        <f>R24+R28+R32+R36+R40</f>
        <v>146770</v>
      </c>
      <c r="S44" s="38">
        <f t="shared" si="0"/>
        <v>2001733</v>
      </c>
      <c r="U44" s="6"/>
      <c r="V44" s="99"/>
    </row>
    <row r="45" spans="2:22" ht="46.5" customHeight="1">
      <c r="B45" s="406"/>
      <c r="C45" s="413"/>
      <c r="D45" s="414"/>
      <c r="E45" s="415"/>
      <c r="F45" s="90" t="s">
        <v>24</v>
      </c>
      <c r="G45" s="37">
        <f>G25+G29+G33+G37+G41</f>
        <v>1001920</v>
      </c>
      <c r="H45" s="37">
        <f>H25+H29+H33+H37+H41</f>
        <v>990924</v>
      </c>
      <c r="I45" s="37">
        <f t="shared" si="10"/>
        <v>1086798</v>
      </c>
      <c r="J45" s="37">
        <f t="shared" si="10"/>
        <v>1091015</v>
      </c>
      <c r="K45" s="37">
        <f t="shared" si="10"/>
        <v>1139062</v>
      </c>
      <c r="L45" s="37">
        <f t="shared" si="10"/>
        <v>1304683</v>
      </c>
      <c r="M45" s="37">
        <f t="shared" si="10"/>
        <v>1365320</v>
      </c>
      <c r="N45" s="37">
        <f t="shared" si="10"/>
        <v>1340685</v>
      </c>
      <c r="O45" s="37">
        <f t="shared" si="10"/>
        <v>1252599</v>
      </c>
      <c r="P45" s="37">
        <f t="shared" si="10"/>
        <v>1173492</v>
      </c>
      <c r="Q45" s="37">
        <f t="shared" si="10"/>
        <v>1082227</v>
      </c>
      <c r="R45" s="37">
        <f t="shared" si="10"/>
        <v>1026751</v>
      </c>
      <c r="S45" s="38">
        <f t="shared" si="0"/>
        <v>13855476</v>
      </c>
      <c r="U45" s="6"/>
      <c r="V45" s="99"/>
    </row>
    <row r="46" spans="2:22" ht="46.5" customHeight="1">
      <c r="B46" s="407"/>
      <c r="C46" s="377" t="s">
        <v>339</v>
      </c>
      <c r="D46" s="416"/>
      <c r="E46" s="90" t="s">
        <v>8</v>
      </c>
      <c r="F46" s="90" t="s">
        <v>22</v>
      </c>
      <c r="G46" s="37">
        <v>27551</v>
      </c>
      <c r="H46" s="37">
        <v>26668</v>
      </c>
      <c r="I46" s="37">
        <v>31287</v>
      </c>
      <c r="J46" s="37">
        <v>29842</v>
      </c>
      <c r="K46" s="37">
        <v>31660</v>
      </c>
      <c r="L46" s="37">
        <v>32493</v>
      </c>
      <c r="M46" s="37">
        <v>35118</v>
      </c>
      <c r="N46" s="37">
        <v>36215</v>
      </c>
      <c r="O46" s="37">
        <v>33672</v>
      </c>
      <c r="P46" s="37">
        <v>30852</v>
      </c>
      <c r="Q46" s="37">
        <v>27132</v>
      </c>
      <c r="R46" s="37">
        <v>29420</v>
      </c>
      <c r="S46" s="38">
        <f t="shared" si="0"/>
        <v>371910</v>
      </c>
      <c r="U46" s="6"/>
      <c r="V46" s="99"/>
    </row>
    <row r="47" spans="2:22" ht="46.5" customHeight="1">
      <c r="B47" s="407"/>
      <c r="C47" s="417"/>
      <c r="D47" s="418"/>
      <c r="E47" s="90" t="s">
        <v>9</v>
      </c>
      <c r="F47" s="90" t="s">
        <v>22</v>
      </c>
      <c r="G47" s="37">
        <v>253228</v>
      </c>
      <c r="H47" s="37">
        <v>239984</v>
      </c>
      <c r="I47" s="37">
        <v>253374</v>
      </c>
      <c r="J47" s="37">
        <v>252464</v>
      </c>
      <c r="K47" s="37">
        <v>265420</v>
      </c>
      <c r="L47" s="37">
        <v>289694</v>
      </c>
      <c r="M47" s="37">
        <v>326254</v>
      </c>
      <c r="N47" s="37">
        <v>271793</v>
      </c>
      <c r="O47" s="37">
        <v>294428</v>
      </c>
      <c r="P47" s="37">
        <v>290571</v>
      </c>
      <c r="Q47" s="37">
        <v>260890</v>
      </c>
      <c r="R47" s="37">
        <v>256451</v>
      </c>
      <c r="S47" s="38">
        <v>3254549</v>
      </c>
      <c r="U47" s="6"/>
      <c r="V47" s="99"/>
    </row>
    <row r="48" spans="2:22" ht="46.5" customHeight="1">
      <c r="B48" s="407"/>
      <c r="C48" s="417"/>
      <c r="D48" s="418"/>
      <c r="E48" s="90" t="s">
        <v>5</v>
      </c>
      <c r="F48" s="90" t="s">
        <v>22</v>
      </c>
      <c r="G48" s="37">
        <v>264507</v>
      </c>
      <c r="H48" s="37">
        <v>262992</v>
      </c>
      <c r="I48" s="37">
        <v>276091</v>
      </c>
      <c r="J48" s="37">
        <v>273993</v>
      </c>
      <c r="K48" s="37">
        <v>270148</v>
      </c>
      <c r="L48" s="37">
        <v>277623</v>
      </c>
      <c r="M48" s="37">
        <v>308243</v>
      </c>
      <c r="N48" s="37">
        <v>283754</v>
      </c>
      <c r="O48" s="37">
        <v>284002</v>
      </c>
      <c r="P48" s="37">
        <v>259818</v>
      </c>
      <c r="Q48" s="37">
        <v>251412</v>
      </c>
      <c r="R48" s="37">
        <v>249526</v>
      </c>
      <c r="S48" s="38">
        <v>3262108</v>
      </c>
      <c r="U48" s="6"/>
      <c r="V48" s="99"/>
    </row>
    <row r="49" spans="2:22" ht="46.5" customHeight="1">
      <c r="B49" s="408"/>
      <c r="C49" s="419"/>
      <c r="D49" s="420"/>
      <c r="E49" s="90" t="s">
        <v>16</v>
      </c>
      <c r="F49" s="90" t="s">
        <v>22</v>
      </c>
      <c r="G49" s="37">
        <f>G46+G47+G48</f>
        <v>545286</v>
      </c>
      <c r="H49" s="37">
        <f t="shared" ref="H49:R49" si="11">H46+H47+H48</f>
        <v>529644</v>
      </c>
      <c r="I49" s="37">
        <f t="shared" si="11"/>
        <v>560752</v>
      </c>
      <c r="J49" s="37">
        <f t="shared" si="11"/>
        <v>556299</v>
      </c>
      <c r="K49" s="37">
        <f t="shared" si="11"/>
        <v>567228</v>
      </c>
      <c r="L49" s="37">
        <f t="shared" si="11"/>
        <v>599810</v>
      </c>
      <c r="M49" s="37">
        <f t="shared" si="11"/>
        <v>669615</v>
      </c>
      <c r="N49" s="37">
        <f t="shared" si="11"/>
        <v>591762</v>
      </c>
      <c r="O49" s="37">
        <f t="shared" si="11"/>
        <v>612102</v>
      </c>
      <c r="P49" s="37">
        <f t="shared" si="11"/>
        <v>581241</v>
      </c>
      <c r="Q49" s="37">
        <f t="shared" si="11"/>
        <v>539434</v>
      </c>
      <c r="R49" s="37">
        <f t="shared" si="11"/>
        <v>535397</v>
      </c>
      <c r="S49" s="38">
        <f t="shared" si="0"/>
        <v>6888570</v>
      </c>
      <c r="U49" s="6"/>
      <c r="V49" s="99">
        <f>S45+S49</f>
        <v>20744046</v>
      </c>
    </row>
    <row r="50" spans="2:22" ht="46.5" customHeight="1">
      <c r="B50" s="405" t="s">
        <v>279</v>
      </c>
      <c r="C50" s="422" t="s">
        <v>114</v>
      </c>
      <c r="D50" s="423"/>
      <c r="E50" s="424"/>
      <c r="F50" s="90" t="s">
        <v>28</v>
      </c>
      <c r="G50" s="37">
        <f>G17+G42</f>
        <v>929156</v>
      </c>
      <c r="H50" s="37">
        <f t="shared" ref="H50:R50" si="12">H17+H42</f>
        <v>931958</v>
      </c>
      <c r="I50" s="37">
        <f t="shared" si="12"/>
        <v>1022637</v>
      </c>
      <c r="J50" s="37">
        <f t="shared" si="12"/>
        <v>1013086</v>
      </c>
      <c r="K50" s="37">
        <f t="shared" si="12"/>
        <v>1023096</v>
      </c>
      <c r="L50" s="37">
        <f t="shared" si="12"/>
        <v>1061144</v>
      </c>
      <c r="M50" s="37">
        <f t="shared" si="12"/>
        <v>1150476</v>
      </c>
      <c r="N50" s="37">
        <f t="shared" si="12"/>
        <v>1065505</v>
      </c>
      <c r="O50" s="37">
        <f t="shared" si="12"/>
        <v>1128425</v>
      </c>
      <c r="P50" s="37">
        <f t="shared" si="12"/>
        <v>1096642</v>
      </c>
      <c r="Q50" s="37">
        <f t="shared" si="12"/>
        <v>1019422</v>
      </c>
      <c r="R50" s="37">
        <f t="shared" si="12"/>
        <v>962127</v>
      </c>
      <c r="S50" s="38">
        <f t="shared" si="0"/>
        <v>12403674</v>
      </c>
      <c r="U50" s="6"/>
    </row>
    <row r="51" spans="2:22" ht="46.5" customHeight="1">
      <c r="B51" s="407"/>
      <c r="C51" s="398"/>
      <c r="D51" s="399"/>
      <c r="E51" s="400"/>
      <c r="F51" s="90" t="s">
        <v>27</v>
      </c>
      <c r="G51" s="37">
        <f>G18</f>
        <v>1042200</v>
      </c>
      <c r="H51" s="37">
        <f t="shared" ref="H51:R51" si="13">H18</f>
        <v>911210</v>
      </c>
      <c r="I51" s="37">
        <f t="shared" si="13"/>
        <v>827766</v>
      </c>
      <c r="J51" s="37">
        <f t="shared" si="13"/>
        <v>790135</v>
      </c>
      <c r="K51" s="37">
        <f t="shared" si="13"/>
        <v>748385</v>
      </c>
      <c r="L51" s="37">
        <f t="shared" si="13"/>
        <v>607565</v>
      </c>
      <c r="M51" s="37">
        <f t="shared" si="13"/>
        <v>726173</v>
      </c>
      <c r="N51" s="37">
        <f t="shared" si="13"/>
        <v>811636</v>
      </c>
      <c r="O51" s="37">
        <f t="shared" si="13"/>
        <v>692698</v>
      </c>
      <c r="P51" s="37">
        <f t="shared" si="13"/>
        <v>739318</v>
      </c>
      <c r="Q51" s="37">
        <f t="shared" si="13"/>
        <v>837834</v>
      </c>
      <c r="R51" s="37">
        <f t="shared" si="13"/>
        <v>861859</v>
      </c>
      <c r="S51" s="38">
        <f t="shared" si="0"/>
        <v>9596779</v>
      </c>
      <c r="U51" s="6"/>
    </row>
    <row r="52" spans="2:22" ht="46.5" customHeight="1">
      <c r="B52" s="407"/>
      <c r="C52" s="398"/>
      <c r="D52" s="399"/>
      <c r="E52" s="400"/>
      <c r="F52" s="90" t="s">
        <v>26</v>
      </c>
      <c r="G52" s="37">
        <f>G19+G43</f>
        <v>691</v>
      </c>
      <c r="H52" s="37">
        <f t="shared" ref="H52:R52" si="14">H19+H43</f>
        <v>761</v>
      </c>
      <c r="I52" s="37">
        <f t="shared" si="14"/>
        <v>893</v>
      </c>
      <c r="J52" s="37">
        <f t="shared" si="14"/>
        <v>8221</v>
      </c>
      <c r="K52" s="37">
        <f t="shared" si="14"/>
        <v>41490</v>
      </c>
      <c r="L52" s="37">
        <f t="shared" si="14"/>
        <v>150573</v>
      </c>
      <c r="M52" s="37">
        <f t="shared" si="14"/>
        <v>106928</v>
      </c>
      <c r="N52" s="37">
        <f t="shared" si="14"/>
        <v>119867</v>
      </c>
      <c r="O52" s="37">
        <f t="shared" si="14"/>
        <v>28606</v>
      </c>
      <c r="P52" s="37">
        <f t="shared" si="14"/>
        <v>793</v>
      </c>
      <c r="Q52" s="37">
        <f t="shared" si="14"/>
        <v>765</v>
      </c>
      <c r="R52" s="37">
        <f t="shared" si="14"/>
        <v>774</v>
      </c>
      <c r="S52" s="38">
        <f>SUM(G52:R52)</f>
        <v>460362</v>
      </c>
      <c r="U52" s="6"/>
    </row>
    <row r="53" spans="2:22" ht="46.5" customHeight="1">
      <c r="B53" s="407"/>
      <c r="C53" s="398"/>
      <c r="D53" s="399"/>
      <c r="E53" s="400"/>
      <c r="F53" s="90" t="s">
        <v>25</v>
      </c>
      <c r="G53" s="37">
        <f>G20+G44</f>
        <v>502919</v>
      </c>
      <c r="H53" s="37">
        <f t="shared" ref="H53:R53" si="15">H20+H44</f>
        <v>504622</v>
      </c>
      <c r="I53" s="37">
        <f t="shared" si="15"/>
        <v>543635</v>
      </c>
      <c r="J53" s="37">
        <f t="shared" si="15"/>
        <v>540577</v>
      </c>
      <c r="K53" s="37">
        <f t="shared" si="15"/>
        <v>543216</v>
      </c>
      <c r="L53" s="37">
        <f t="shared" si="15"/>
        <v>574912</v>
      </c>
      <c r="M53" s="37">
        <f t="shared" si="15"/>
        <v>616122</v>
      </c>
      <c r="N53" s="37">
        <f t="shared" si="15"/>
        <v>649301</v>
      </c>
      <c r="O53" s="37">
        <f t="shared" si="15"/>
        <v>561241</v>
      </c>
      <c r="P53" s="37">
        <f t="shared" si="15"/>
        <v>545372</v>
      </c>
      <c r="Q53" s="37">
        <f t="shared" si="15"/>
        <v>511677</v>
      </c>
      <c r="R53" s="37">
        <f t="shared" si="15"/>
        <v>502387</v>
      </c>
      <c r="S53" s="38">
        <f t="shared" si="0"/>
        <v>6595981</v>
      </c>
      <c r="U53" s="6"/>
    </row>
    <row r="54" spans="2:22" ht="46.5" customHeight="1">
      <c r="B54" s="407"/>
      <c r="C54" s="401"/>
      <c r="D54" s="402"/>
      <c r="E54" s="403"/>
      <c r="F54" s="90" t="s">
        <v>24</v>
      </c>
      <c r="G54" s="37">
        <f>SUM(G50:G53)</f>
        <v>2474966</v>
      </c>
      <c r="H54" s="37">
        <f t="shared" ref="H54:R54" si="16">SUM(H50:H53)</f>
        <v>2348551</v>
      </c>
      <c r="I54" s="37">
        <f t="shared" si="16"/>
        <v>2394931</v>
      </c>
      <c r="J54" s="37">
        <f t="shared" si="16"/>
        <v>2352019</v>
      </c>
      <c r="K54" s="37">
        <f t="shared" si="16"/>
        <v>2356187</v>
      </c>
      <c r="L54" s="37">
        <f t="shared" si="16"/>
        <v>2394194</v>
      </c>
      <c r="M54" s="37">
        <f t="shared" si="16"/>
        <v>2599699</v>
      </c>
      <c r="N54" s="37">
        <f t="shared" si="16"/>
        <v>2646309</v>
      </c>
      <c r="O54" s="37">
        <f t="shared" si="16"/>
        <v>2410970</v>
      </c>
      <c r="P54" s="37">
        <f t="shared" si="16"/>
        <v>2382125</v>
      </c>
      <c r="Q54" s="37">
        <f t="shared" si="16"/>
        <v>2369698</v>
      </c>
      <c r="R54" s="37">
        <f t="shared" si="16"/>
        <v>2327147</v>
      </c>
      <c r="S54" s="38">
        <f t="shared" si="0"/>
        <v>29056796</v>
      </c>
      <c r="U54" s="6"/>
    </row>
    <row r="55" spans="2:22" ht="46.5" customHeight="1">
      <c r="B55" s="407"/>
      <c r="C55" s="425" t="s">
        <v>113</v>
      </c>
      <c r="D55" s="426"/>
      <c r="E55" s="427"/>
      <c r="F55" s="90" t="s">
        <v>22</v>
      </c>
      <c r="G55" s="37">
        <f>G49</f>
        <v>545286</v>
      </c>
      <c r="H55" s="37">
        <f t="shared" ref="H55:R55" si="17">H49</f>
        <v>529644</v>
      </c>
      <c r="I55" s="37">
        <f t="shared" si="17"/>
        <v>560752</v>
      </c>
      <c r="J55" s="37">
        <f t="shared" si="17"/>
        <v>556299</v>
      </c>
      <c r="K55" s="37">
        <f t="shared" si="17"/>
        <v>567228</v>
      </c>
      <c r="L55" s="37">
        <f t="shared" si="17"/>
        <v>599810</v>
      </c>
      <c r="M55" s="37">
        <f t="shared" si="17"/>
        <v>669615</v>
      </c>
      <c r="N55" s="37">
        <f t="shared" si="17"/>
        <v>591762</v>
      </c>
      <c r="O55" s="37">
        <f t="shared" si="17"/>
        <v>612102</v>
      </c>
      <c r="P55" s="37">
        <f t="shared" si="17"/>
        <v>581241</v>
      </c>
      <c r="Q55" s="37">
        <f t="shared" si="17"/>
        <v>539434</v>
      </c>
      <c r="R55" s="37">
        <f t="shared" si="17"/>
        <v>535397</v>
      </c>
      <c r="S55" s="38">
        <f t="shared" si="0"/>
        <v>6888570</v>
      </c>
      <c r="U55" s="6"/>
    </row>
    <row r="56" spans="2:22" ht="46.5" customHeight="1" thickBot="1">
      <c r="B56" s="421"/>
      <c r="C56" s="428" t="s">
        <v>280</v>
      </c>
      <c r="D56" s="429"/>
      <c r="E56" s="430"/>
      <c r="F56" s="39" t="s">
        <v>22</v>
      </c>
      <c r="G56" s="40">
        <f>G54+G55</f>
        <v>3020252</v>
      </c>
      <c r="H56" s="40">
        <f>H54+H55</f>
        <v>2878195</v>
      </c>
      <c r="I56" s="40">
        <f t="shared" ref="I56:R56" si="18">I54+I55</f>
        <v>2955683</v>
      </c>
      <c r="J56" s="40">
        <f t="shared" si="18"/>
        <v>2908318</v>
      </c>
      <c r="K56" s="40">
        <f t="shared" si="18"/>
        <v>2923415</v>
      </c>
      <c r="L56" s="40">
        <f t="shared" si="18"/>
        <v>2994004</v>
      </c>
      <c r="M56" s="40">
        <f t="shared" si="18"/>
        <v>3269314</v>
      </c>
      <c r="N56" s="40">
        <f t="shared" si="18"/>
        <v>3238071</v>
      </c>
      <c r="O56" s="40">
        <f t="shared" si="18"/>
        <v>3023072</v>
      </c>
      <c r="P56" s="40">
        <f t="shared" si="18"/>
        <v>2963366</v>
      </c>
      <c r="Q56" s="40">
        <f t="shared" si="18"/>
        <v>2909132</v>
      </c>
      <c r="R56" s="40">
        <f t="shared" si="18"/>
        <v>2862544</v>
      </c>
      <c r="S56" s="41">
        <f t="shared" si="0"/>
        <v>35945366</v>
      </c>
      <c r="U56" s="6"/>
    </row>
    <row r="57" spans="2:22" ht="46.5" customHeight="1">
      <c r="B57" s="97" t="s">
        <v>619</v>
      </c>
      <c r="C57" s="98"/>
      <c r="D57" s="98"/>
      <c r="E57" s="98"/>
      <c r="F57" s="98"/>
      <c r="G57" s="98"/>
      <c r="H57" s="98"/>
      <c r="I57" s="98"/>
      <c r="J57" s="98"/>
      <c r="K57" s="98"/>
      <c r="L57" s="98"/>
      <c r="M57" s="95"/>
      <c r="N57" s="95"/>
      <c r="O57" s="95"/>
      <c r="P57" s="95"/>
      <c r="Q57" s="95"/>
      <c r="R57" s="95"/>
      <c r="S57" s="95"/>
    </row>
    <row r="58" spans="2:22" ht="6" customHeight="1">
      <c r="B58" s="96"/>
      <c r="C58" s="91"/>
      <c r="D58" s="91"/>
      <c r="E58" s="91"/>
      <c r="F58" s="91"/>
      <c r="G58" s="95"/>
      <c r="H58" s="95"/>
      <c r="I58" s="95"/>
      <c r="J58" s="95"/>
      <c r="K58" s="95"/>
      <c r="L58" s="95"/>
      <c r="M58" s="95"/>
      <c r="N58" s="95"/>
      <c r="O58" s="95"/>
      <c r="P58" s="95"/>
      <c r="Q58" s="95"/>
      <c r="R58" s="95"/>
      <c r="S58" s="95"/>
    </row>
    <row r="59" spans="2:22" ht="48.45" customHeight="1">
      <c r="B59" s="404"/>
      <c r="C59" s="404"/>
      <c r="D59" s="404"/>
      <c r="E59" s="404"/>
      <c r="F59" s="404"/>
      <c r="G59" s="404"/>
      <c r="H59" s="404"/>
      <c r="I59" s="404"/>
      <c r="J59" s="404"/>
      <c r="K59" s="404"/>
      <c r="L59" s="404"/>
      <c r="M59" s="404"/>
      <c r="N59" s="404"/>
      <c r="O59" s="404"/>
      <c r="P59" s="404"/>
      <c r="Q59" s="404"/>
      <c r="R59" s="404"/>
      <c r="S59" s="404"/>
    </row>
    <row r="60" spans="2:22" ht="16.5" customHeight="1"/>
    <row r="67" spans="17:17" ht="30.6" thickBot="1">
      <c r="Q67" s="27"/>
    </row>
  </sheetData>
  <mergeCells count="21">
    <mergeCell ref="B59:S59"/>
    <mergeCell ref="B22:B49"/>
    <mergeCell ref="C22:D45"/>
    <mergeCell ref="E22:E25"/>
    <mergeCell ref="E26:E29"/>
    <mergeCell ref="E30:E33"/>
    <mergeCell ref="E34:E37"/>
    <mergeCell ref="E38:E41"/>
    <mergeCell ref="E42:E45"/>
    <mergeCell ref="C46:D49"/>
    <mergeCell ref="B50:B56"/>
    <mergeCell ref="C50:E54"/>
    <mergeCell ref="C55:E55"/>
    <mergeCell ref="C56:E56"/>
    <mergeCell ref="B4:F4"/>
    <mergeCell ref="B5:B21"/>
    <mergeCell ref="C5:D7"/>
    <mergeCell ref="D8:E11"/>
    <mergeCell ref="D12:E16"/>
    <mergeCell ref="C8:C16"/>
    <mergeCell ref="C17:E21"/>
  </mergeCells>
  <phoneticPr fontId="1"/>
  <printOptions horizontalCentered="1"/>
  <pageMargins left="0.62992125984251968" right="0.70866141732283472" top="0.32" bottom="0.35433070866141736" header="0.22" footer="0.31496062992125984"/>
  <pageSetup paperSize="8" scale="3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pageSetUpPr fitToPage="1"/>
  </sheetPr>
  <dimension ref="B1:X33"/>
  <sheetViews>
    <sheetView showGridLines="0" zoomScale="70" zoomScaleNormal="70" workbookViewId="0">
      <pane xSplit="2" ySplit="5" topLeftCell="F8" activePane="bottomRight" state="frozen"/>
      <selection pane="topRight" activeCell="C1" sqref="C1"/>
      <selection pane="bottomLeft" activeCell="A6" sqref="A6"/>
      <selection pane="bottomRight" activeCell="A3" sqref="A3:X26"/>
    </sheetView>
  </sheetViews>
  <sheetFormatPr defaultColWidth="9" defaultRowHeight="23.4"/>
  <cols>
    <col min="1" max="1" width="2.5" style="10" customWidth="1"/>
    <col min="2" max="2" width="8.59765625" style="19" customWidth="1"/>
    <col min="3" max="3" width="18.09765625" style="11" customWidth="1"/>
    <col min="4" max="4" width="16.59765625" style="11" customWidth="1"/>
    <col min="5" max="6" width="18.09765625" style="11" customWidth="1"/>
    <col min="7" max="7" width="16.59765625" style="11" customWidth="1"/>
    <col min="8" max="8" width="18.09765625" style="11" customWidth="1"/>
    <col min="9" max="12" width="17.09765625" style="11" customWidth="1"/>
    <col min="13" max="13" width="18.09765625" style="11" customWidth="1"/>
    <col min="14" max="17" width="15.3984375" style="11" customWidth="1"/>
    <col min="18" max="19" width="18.09765625" style="11" customWidth="1"/>
    <col min="20" max="22" width="15.8984375" style="11" customWidth="1"/>
    <col min="23" max="23" width="18.09765625" style="11" customWidth="1"/>
    <col min="24" max="24" width="2.59765625" style="10" customWidth="1"/>
    <col min="25" max="16384" width="9" style="10"/>
  </cols>
  <sheetData>
    <row r="1" spans="2:24" ht="13.5" customHeight="1"/>
    <row r="2" spans="2:24" ht="30" customHeight="1">
      <c r="B2" s="217" t="s">
        <v>521</v>
      </c>
      <c r="C2" s="169"/>
      <c r="D2" s="169"/>
      <c r="E2" s="218"/>
      <c r="F2" s="169"/>
      <c r="G2" s="169"/>
      <c r="H2" s="169"/>
      <c r="I2" s="169"/>
      <c r="J2" s="169"/>
      <c r="K2" s="169"/>
      <c r="L2" s="169"/>
      <c r="M2" s="169"/>
      <c r="N2" s="169"/>
      <c r="O2" s="169"/>
      <c r="P2" s="169"/>
      <c r="Q2" s="169"/>
      <c r="R2" s="169"/>
      <c r="S2" s="169"/>
      <c r="T2" s="169"/>
      <c r="U2" s="169"/>
      <c r="V2" s="219"/>
      <c r="W2" s="219" t="s">
        <v>495</v>
      </c>
    </row>
    <row r="3" spans="2:24" ht="30" customHeight="1">
      <c r="B3" s="173" t="s">
        <v>59</v>
      </c>
      <c r="C3" s="432" t="s">
        <v>58</v>
      </c>
      <c r="D3" s="433"/>
      <c r="E3" s="434"/>
      <c r="F3" s="432" t="s">
        <v>57</v>
      </c>
      <c r="G3" s="433"/>
      <c r="H3" s="434"/>
      <c r="I3" s="172" t="s">
        <v>56</v>
      </c>
      <c r="J3" s="172" t="s">
        <v>55</v>
      </c>
      <c r="K3" s="432" t="s">
        <v>54</v>
      </c>
      <c r="L3" s="433"/>
      <c r="M3" s="434"/>
      <c r="N3" s="172" t="s">
        <v>53</v>
      </c>
      <c r="O3" s="172" t="s">
        <v>52</v>
      </c>
      <c r="P3" s="172" t="s">
        <v>51</v>
      </c>
      <c r="Q3" s="172" t="s">
        <v>50</v>
      </c>
      <c r="R3" s="435" t="s">
        <v>49</v>
      </c>
      <c r="S3" s="432" t="s">
        <v>341</v>
      </c>
      <c r="T3" s="433"/>
      <c r="U3" s="433"/>
      <c r="V3" s="433"/>
      <c r="W3" s="434"/>
      <c r="X3" s="32"/>
    </row>
    <row r="4" spans="2:24" ht="30" customHeight="1">
      <c r="B4" s="173"/>
      <c r="C4" s="220" t="s">
        <v>47</v>
      </c>
      <c r="D4" s="220" t="s">
        <v>46</v>
      </c>
      <c r="E4" s="436" t="s">
        <v>24</v>
      </c>
      <c r="F4" s="221" t="s">
        <v>47</v>
      </c>
      <c r="G4" s="220" t="s">
        <v>46</v>
      </c>
      <c r="H4" s="436" t="s">
        <v>24</v>
      </c>
      <c r="I4" s="172" t="s">
        <v>48</v>
      </c>
      <c r="J4" s="172" t="s">
        <v>48</v>
      </c>
      <c r="K4" s="438" t="s">
        <v>48</v>
      </c>
      <c r="L4" s="439"/>
      <c r="M4" s="436" t="s">
        <v>24</v>
      </c>
      <c r="N4" s="172" t="s">
        <v>48</v>
      </c>
      <c r="O4" s="172" t="s">
        <v>48</v>
      </c>
      <c r="P4" s="172" t="s">
        <v>48</v>
      </c>
      <c r="Q4" s="172" t="s">
        <v>48</v>
      </c>
      <c r="R4" s="436"/>
      <c r="S4" s="172" t="s">
        <v>47</v>
      </c>
      <c r="T4" s="172" t="s">
        <v>46</v>
      </c>
      <c r="U4" s="432" t="s">
        <v>45</v>
      </c>
      <c r="V4" s="433"/>
      <c r="W4" s="434"/>
      <c r="X4" s="32"/>
    </row>
    <row r="5" spans="2:24" ht="30" customHeight="1">
      <c r="B5" s="173"/>
      <c r="C5" s="172" t="s">
        <v>44</v>
      </c>
      <c r="D5" s="172" t="s">
        <v>44</v>
      </c>
      <c r="E5" s="437"/>
      <c r="F5" s="222" t="s">
        <v>44</v>
      </c>
      <c r="G5" s="172" t="s">
        <v>44</v>
      </c>
      <c r="H5" s="437"/>
      <c r="I5" s="172" t="s">
        <v>44</v>
      </c>
      <c r="J5" s="172" t="s">
        <v>44</v>
      </c>
      <c r="K5" s="172" t="s">
        <v>44</v>
      </c>
      <c r="L5" s="172" t="s">
        <v>43</v>
      </c>
      <c r="M5" s="437"/>
      <c r="N5" s="172" t="s">
        <v>44</v>
      </c>
      <c r="O5" s="172" t="s">
        <v>44</v>
      </c>
      <c r="P5" s="172" t="s">
        <v>43</v>
      </c>
      <c r="Q5" s="172" t="s">
        <v>43</v>
      </c>
      <c r="R5" s="437"/>
      <c r="S5" s="172" t="s">
        <v>44</v>
      </c>
      <c r="T5" s="172" t="s">
        <v>44</v>
      </c>
      <c r="U5" s="172" t="s">
        <v>44</v>
      </c>
      <c r="V5" s="172" t="s">
        <v>43</v>
      </c>
      <c r="W5" s="172" t="s">
        <v>24</v>
      </c>
      <c r="X5" s="32"/>
    </row>
    <row r="6" spans="2:24" ht="30" customHeight="1">
      <c r="B6" s="223" t="s">
        <v>496</v>
      </c>
      <c r="C6" s="224">
        <v>0.1</v>
      </c>
      <c r="D6" s="224">
        <v>352.7</v>
      </c>
      <c r="E6" s="224">
        <f>SUM(C6:D6)</f>
        <v>352.8</v>
      </c>
      <c r="F6" s="224">
        <v>0</v>
      </c>
      <c r="G6" s="224">
        <v>5194.1000000000004</v>
      </c>
      <c r="H6" s="224">
        <f>SUM(F6:G6)</f>
        <v>5194.1000000000004</v>
      </c>
      <c r="I6" s="224">
        <v>494.1</v>
      </c>
      <c r="J6" s="224">
        <v>440.6</v>
      </c>
      <c r="K6" s="224">
        <v>129</v>
      </c>
      <c r="L6" s="224">
        <v>452.8</v>
      </c>
      <c r="M6" s="224">
        <f>L6+K6</f>
        <v>581.79999999999995</v>
      </c>
      <c r="N6" s="224">
        <v>359.8</v>
      </c>
      <c r="O6" s="224">
        <v>400.8</v>
      </c>
      <c r="P6" s="224">
        <v>49.5</v>
      </c>
      <c r="Q6" s="224">
        <v>460.3</v>
      </c>
      <c r="R6" s="224">
        <f>E6+H6+I6+J6+M6+N6+O6+P6+Q6</f>
        <v>8333.7999999999993</v>
      </c>
      <c r="S6" s="224">
        <f>C6+F6</f>
        <v>0.1</v>
      </c>
      <c r="T6" s="224">
        <f>D6+G6</f>
        <v>5546.8</v>
      </c>
      <c r="U6" s="224">
        <f>I6+J6+K6+N6+O6</f>
        <v>1824.3</v>
      </c>
      <c r="V6" s="224">
        <f>L6+P6+Q6</f>
        <v>962.6</v>
      </c>
      <c r="W6" s="224">
        <f>SUM(U6:V6)</f>
        <v>2786.9</v>
      </c>
      <c r="X6" s="32"/>
    </row>
    <row r="7" spans="2:24" ht="30" customHeight="1">
      <c r="B7" s="223">
        <v>20</v>
      </c>
      <c r="C7" s="224">
        <v>0.1</v>
      </c>
      <c r="D7" s="224">
        <v>321.60000000000002</v>
      </c>
      <c r="E7" s="224">
        <f t="shared" ref="E7:E21" si="0">SUM(C7:D7)</f>
        <v>321.7</v>
      </c>
      <c r="F7" s="224">
        <v>0</v>
      </c>
      <c r="G7" s="224">
        <v>4762.7</v>
      </c>
      <c r="H7" s="224">
        <f t="shared" ref="H7:H20" si="1">SUM(F7:G7)</f>
        <v>4762.7</v>
      </c>
      <c r="I7" s="224">
        <v>490.8</v>
      </c>
      <c r="J7" s="224">
        <v>419.7</v>
      </c>
      <c r="K7" s="224">
        <v>132.6</v>
      </c>
      <c r="L7" s="224">
        <v>438.4</v>
      </c>
      <c r="M7" s="224">
        <f t="shared" ref="M7:M22" si="2">L7+K7</f>
        <v>571</v>
      </c>
      <c r="N7" s="224">
        <v>343.1</v>
      </c>
      <c r="O7" s="224">
        <v>409.5</v>
      </c>
      <c r="P7" s="224">
        <v>52.8</v>
      </c>
      <c r="Q7" s="224">
        <v>463.9</v>
      </c>
      <c r="R7" s="224">
        <f t="shared" ref="R7:R21" si="3">E7+H7+I7+J7+M7+N7+O7+P7+Q7</f>
        <v>7835.2</v>
      </c>
      <c r="S7" s="224">
        <f t="shared" ref="S7:S21" si="4">C7+F7</f>
        <v>0.1</v>
      </c>
      <c r="T7" s="224">
        <f t="shared" ref="T7:T21" si="5">D7+G7</f>
        <v>5084.3</v>
      </c>
      <c r="U7" s="224">
        <f>I7+J7+K7+N7+O7</f>
        <v>1795.7</v>
      </c>
      <c r="V7" s="224">
        <f t="shared" ref="V7:V21" si="6">L7+P7+Q7</f>
        <v>955.1</v>
      </c>
      <c r="W7" s="224">
        <f t="shared" ref="W7:W21" si="7">SUM(U7:V7)</f>
        <v>2750.8</v>
      </c>
      <c r="X7" s="32"/>
    </row>
    <row r="8" spans="2:24" ht="30" customHeight="1">
      <c r="B8" s="223">
        <v>21</v>
      </c>
      <c r="C8" s="224">
        <v>0.2</v>
      </c>
      <c r="D8" s="224">
        <v>250.7</v>
      </c>
      <c r="E8" s="224">
        <f t="shared" si="0"/>
        <v>250.9</v>
      </c>
      <c r="F8" s="224">
        <v>0</v>
      </c>
      <c r="G8" s="224">
        <v>4688.6000000000004</v>
      </c>
      <c r="H8" s="224">
        <f t="shared" si="1"/>
        <v>4688.6000000000004</v>
      </c>
      <c r="I8" s="224">
        <v>451.5</v>
      </c>
      <c r="J8" s="224">
        <v>315.5</v>
      </c>
      <c r="K8" s="224">
        <v>120.9</v>
      </c>
      <c r="L8" s="224">
        <v>383.9</v>
      </c>
      <c r="M8" s="224">
        <f t="shared" si="2"/>
        <v>504.8</v>
      </c>
      <c r="N8" s="224">
        <v>303.60000000000002</v>
      </c>
      <c r="O8" s="224">
        <v>361.1</v>
      </c>
      <c r="P8" s="224">
        <v>43.2</v>
      </c>
      <c r="Q8" s="224">
        <v>322.8</v>
      </c>
      <c r="R8" s="224">
        <f t="shared" si="3"/>
        <v>7242</v>
      </c>
      <c r="S8" s="224">
        <f t="shared" si="4"/>
        <v>0.2</v>
      </c>
      <c r="T8" s="224">
        <f t="shared" si="5"/>
        <v>4939.3</v>
      </c>
      <c r="U8" s="224">
        <f t="shared" ref="U8:U21" si="8">I8+J8+K8+N8+O8</f>
        <v>1552.6</v>
      </c>
      <c r="V8" s="224">
        <f t="shared" si="6"/>
        <v>749.9</v>
      </c>
      <c r="W8" s="224">
        <f t="shared" si="7"/>
        <v>2302.5</v>
      </c>
      <c r="X8" s="32"/>
    </row>
    <row r="9" spans="2:24" ht="30" customHeight="1">
      <c r="B9" s="223">
        <v>22</v>
      </c>
      <c r="C9" s="224">
        <v>0.2</v>
      </c>
      <c r="D9" s="224">
        <v>297</v>
      </c>
      <c r="E9" s="224">
        <f t="shared" si="0"/>
        <v>297.2</v>
      </c>
      <c r="F9" s="224">
        <v>0</v>
      </c>
      <c r="G9" s="224">
        <v>4618.3</v>
      </c>
      <c r="H9" s="224">
        <f t="shared" si="1"/>
        <v>4618.3</v>
      </c>
      <c r="I9" s="224">
        <v>473</v>
      </c>
      <c r="J9" s="224">
        <v>366.2</v>
      </c>
      <c r="K9" s="224">
        <v>110.7</v>
      </c>
      <c r="L9" s="224">
        <v>426.2</v>
      </c>
      <c r="M9" s="224">
        <f t="shared" si="2"/>
        <v>536.9</v>
      </c>
      <c r="N9" s="224">
        <v>315.8</v>
      </c>
      <c r="O9" s="224">
        <v>368.4</v>
      </c>
      <c r="P9" s="224">
        <v>48.4</v>
      </c>
      <c r="Q9" s="224">
        <v>363.4</v>
      </c>
      <c r="R9" s="224">
        <f t="shared" si="3"/>
        <v>7387.6</v>
      </c>
      <c r="S9" s="224">
        <f t="shared" si="4"/>
        <v>0.2</v>
      </c>
      <c r="T9" s="224">
        <f t="shared" si="5"/>
        <v>4915.3</v>
      </c>
      <c r="U9" s="224">
        <f t="shared" si="8"/>
        <v>1634.1</v>
      </c>
      <c r="V9" s="224">
        <f t="shared" si="6"/>
        <v>838</v>
      </c>
      <c r="W9" s="224">
        <f t="shared" si="7"/>
        <v>2472.1</v>
      </c>
      <c r="X9" s="32"/>
    </row>
    <row r="10" spans="2:24" ht="30" customHeight="1">
      <c r="B10" s="223">
        <v>23</v>
      </c>
      <c r="C10" s="224">
        <v>0.2</v>
      </c>
      <c r="D10" s="224">
        <v>268.89999999999998</v>
      </c>
      <c r="E10" s="224">
        <f t="shared" si="0"/>
        <v>269.10000000000002</v>
      </c>
      <c r="F10" s="224">
        <v>0</v>
      </c>
      <c r="G10" s="224">
        <v>4390.2</v>
      </c>
      <c r="H10" s="224">
        <f t="shared" si="1"/>
        <v>4390.2</v>
      </c>
      <c r="I10" s="224">
        <v>436</v>
      </c>
      <c r="J10" s="224">
        <v>373.6</v>
      </c>
      <c r="K10" s="224">
        <v>104.7</v>
      </c>
      <c r="L10" s="224">
        <v>398.8</v>
      </c>
      <c r="M10" s="224">
        <f t="shared" si="2"/>
        <v>503.5</v>
      </c>
      <c r="N10" s="224">
        <v>335</v>
      </c>
      <c r="O10" s="224">
        <v>347.6</v>
      </c>
      <c r="P10" s="224">
        <v>49.5</v>
      </c>
      <c r="Q10" s="224">
        <v>371</v>
      </c>
      <c r="R10" s="224">
        <f t="shared" si="3"/>
        <v>7075.5</v>
      </c>
      <c r="S10" s="224">
        <f t="shared" si="4"/>
        <v>0.2</v>
      </c>
      <c r="T10" s="224">
        <f t="shared" si="5"/>
        <v>4659.1000000000004</v>
      </c>
      <c r="U10" s="224">
        <f t="shared" si="8"/>
        <v>1596.9</v>
      </c>
      <c r="V10" s="224">
        <f t="shared" si="6"/>
        <v>819.3</v>
      </c>
      <c r="W10" s="224">
        <f t="shared" si="7"/>
        <v>2416.1999999999998</v>
      </c>
      <c r="X10" s="32"/>
    </row>
    <row r="11" spans="2:24" ht="30" customHeight="1">
      <c r="B11" s="223">
        <v>24</v>
      </c>
      <c r="C11" s="224">
        <v>0.2</v>
      </c>
      <c r="D11" s="224">
        <v>251</v>
      </c>
      <c r="E11" s="224">
        <f t="shared" si="0"/>
        <v>251.2</v>
      </c>
      <c r="F11" s="224">
        <v>0</v>
      </c>
      <c r="G11" s="224">
        <v>4529.7</v>
      </c>
      <c r="H11" s="224">
        <f t="shared" si="1"/>
        <v>4529.7</v>
      </c>
      <c r="I11" s="224">
        <v>445</v>
      </c>
      <c r="J11" s="224">
        <v>381.1</v>
      </c>
      <c r="K11" s="224">
        <v>115.7</v>
      </c>
      <c r="L11" s="224">
        <v>400.6</v>
      </c>
      <c r="M11" s="224">
        <f t="shared" si="2"/>
        <v>516.29999999999995</v>
      </c>
      <c r="N11" s="224">
        <v>352.9</v>
      </c>
      <c r="O11" s="224">
        <v>344.4</v>
      </c>
      <c r="P11" s="224">
        <v>42.8</v>
      </c>
      <c r="Q11" s="224">
        <v>381.3</v>
      </c>
      <c r="R11" s="224">
        <f t="shared" si="3"/>
        <v>7244.7</v>
      </c>
      <c r="S11" s="224">
        <f t="shared" si="4"/>
        <v>0.2</v>
      </c>
      <c r="T11" s="224">
        <f t="shared" si="5"/>
        <v>4780.7</v>
      </c>
      <c r="U11" s="224">
        <f t="shared" si="8"/>
        <v>1639.1</v>
      </c>
      <c r="V11" s="224">
        <f t="shared" si="6"/>
        <v>824.7</v>
      </c>
      <c r="W11" s="224">
        <f t="shared" si="7"/>
        <v>2463.8000000000002</v>
      </c>
      <c r="X11" s="32"/>
    </row>
    <row r="12" spans="2:24" ht="30" customHeight="1">
      <c r="B12" s="223">
        <v>25</v>
      </c>
      <c r="C12" s="224">
        <v>0</v>
      </c>
      <c r="D12" s="224">
        <v>279</v>
      </c>
      <c r="E12" s="224">
        <f t="shared" si="0"/>
        <v>279</v>
      </c>
      <c r="F12" s="224">
        <v>0</v>
      </c>
      <c r="G12" s="224">
        <v>4790</v>
      </c>
      <c r="H12" s="224">
        <f t="shared" si="1"/>
        <v>4790</v>
      </c>
      <c r="I12" s="224">
        <v>433</v>
      </c>
      <c r="J12" s="224">
        <v>348</v>
      </c>
      <c r="K12" s="224">
        <v>104</v>
      </c>
      <c r="L12" s="224">
        <v>390</v>
      </c>
      <c r="M12" s="224">
        <f t="shared" si="2"/>
        <v>494</v>
      </c>
      <c r="N12" s="224">
        <v>358</v>
      </c>
      <c r="O12" s="224">
        <v>353</v>
      </c>
      <c r="P12" s="224">
        <v>40</v>
      </c>
      <c r="Q12" s="224">
        <v>384</v>
      </c>
      <c r="R12" s="224">
        <f t="shared" si="3"/>
        <v>7479</v>
      </c>
      <c r="S12" s="224">
        <f t="shared" si="4"/>
        <v>0</v>
      </c>
      <c r="T12" s="224">
        <f t="shared" si="5"/>
        <v>5069</v>
      </c>
      <c r="U12" s="224">
        <f t="shared" si="8"/>
        <v>1596</v>
      </c>
      <c r="V12" s="224">
        <f t="shared" si="6"/>
        <v>814</v>
      </c>
      <c r="W12" s="224">
        <f t="shared" si="7"/>
        <v>2410</v>
      </c>
      <c r="X12" s="32"/>
    </row>
    <row r="13" spans="2:24" ht="30" customHeight="1">
      <c r="B13" s="223">
        <v>26</v>
      </c>
      <c r="C13" s="224">
        <v>0.3</v>
      </c>
      <c r="D13" s="224">
        <v>283.5</v>
      </c>
      <c r="E13" s="224">
        <f t="shared" si="0"/>
        <v>283.8</v>
      </c>
      <c r="F13" s="224">
        <v>0</v>
      </c>
      <c r="G13" s="224">
        <v>4817.2</v>
      </c>
      <c r="H13" s="224">
        <f t="shared" si="1"/>
        <v>4817.2</v>
      </c>
      <c r="I13" s="224">
        <v>422.9</v>
      </c>
      <c r="J13" s="224">
        <v>350.4</v>
      </c>
      <c r="K13" s="224">
        <v>99.4</v>
      </c>
      <c r="L13" s="224">
        <v>356.1</v>
      </c>
      <c r="M13" s="224">
        <f t="shared" si="2"/>
        <v>455.5</v>
      </c>
      <c r="N13" s="224">
        <v>405.1</v>
      </c>
      <c r="O13" s="224">
        <v>358</v>
      </c>
      <c r="P13" s="224">
        <v>29.6</v>
      </c>
      <c r="Q13" s="224">
        <v>383.6</v>
      </c>
      <c r="R13" s="224">
        <f t="shared" si="3"/>
        <v>7506.1</v>
      </c>
      <c r="S13" s="224">
        <f t="shared" si="4"/>
        <v>0.3</v>
      </c>
      <c r="T13" s="224">
        <f t="shared" si="5"/>
        <v>5100.7</v>
      </c>
      <c r="U13" s="224">
        <f t="shared" si="8"/>
        <v>1635.8</v>
      </c>
      <c r="V13" s="224">
        <f t="shared" si="6"/>
        <v>769.3</v>
      </c>
      <c r="W13" s="224">
        <f t="shared" si="7"/>
        <v>2405.1</v>
      </c>
      <c r="X13" s="32"/>
    </row>
    <row r="14" spans="2:24" ht="30" customHeight="1">
      <c r="B14" s="223">
        <v>27</v>
      </c>
      <c r="C14" s="224">
        <v>0.3</v>
      </c>
      <c r="D14" s="224">
        <v>274.2</v>
      </c>
      <c r="E14" s="224">
        <f t="shared" si="0"/>
        <v>274.5</v>
      </c>
      <c r="F14" s="224">
        <v>0</v>
      </c>
      <c r="G14" s="224">
        <v>4727.7</v>
      </c>
      <c r="H14" s="224">
        <f t="shared" si="1"/>
        <v>4727.7</v>
      </c>
      <c r="I14" s="224">
        <v>397.3</v>
      </c>
      <c r="J14" s="224">
        <v>342.2</v>
      </c>
      <c r="K14" s="224">
        <v>94.9</v>
      </c>
      <c r="L14" s="224">
        <v>344.1</v>
      </c>
      <c r="M14" s="224">
        <f t="shared" si="2"/>
        <v>439</v>
      </c>
      <c r="N14" s="224">
        <v>412.2</v>
      </c>
      <c r="O14" s="224">
        <v>373.2</v>
      </c>
      <c r="P14" s="224">
        <v>28.2</v>
      </c>
      <c r="Q14" s="224">
        <v>402.3</v>
      </c>
      <c r="R14" s="224">
        <f t="shared" si="3"/>
        <v>7396.6</v>
      </c>
      <c r="S14" s="224">
        <f t="shared" si="4"/>
        <v>0.3</v>
      </c>
      <c r="T14" s="224">
        <f t="shared" si="5"/>
        <v>5001.8999999999996</v>
      </c>
      <c r="U14" s="224">
        <f t="shared" si="8"/>
        <v>1619.8</v>
      </c>
      <c r="V14" s="224">
        <f t="shared" si="6"/>
        <v>774.6</v>
      </c>
      <c r="W14" s="224">
        <f t="shared" si="7"/>
        <v>2394.4</v>
      </c>
      <c r="X14" s="32"/>
    </row>
    <row r="15" spans="2:24" ht="30" customHeight="1">
      <c r="B15" s="223">
        <v>28</v>
      </c>
      <c r="C15" s="224">
        <v>0.3</v>
      </c>
      <c r="D15" s="224">
        <v>324.10000000000002</v>
      </c>
      <c r="E15" s="224">
        <f t="shared" si="0"/>
        <v>324.39999999999998</v>
      </c>
      <c r="F15" s="224">
        <v>0</v>
      </c>
      <c r="G15" s="224">
        <v>1885</v>
      </c>
      <c r="H15" s="224">
        <f t="shared" si="1"/>
        <v>1885</v>
      </c>
      <c r="I15" s="224">
        <v>381.2</v>
      </c>
      <c r="J15" s="224">
        <v>338.2</v>
      </c>
      <c r="K15" s="224">
        <v>97.6</v>
      </c>
      <c r="L15" s="224">
        <v>357.6</v>
      </c>
      <c r="M15" s="224">
        <f t="shared" si="2"/>
        <v>455.2</v>
      </c>
      <c r="N15" s="224">
        <v>427.5</v>
      </c>
      <c r="O15" s="224">
        <v>381.9</v>
      </c>
      <c r="P15" s="224">
        <v>27.4</v>
      </c>
      <c r="Q15" s="224">
        <v>420</v>
      </c>
      <c r="R15" s="224">
        <f t="shared" si="3"/>
        <v>4640.8</v>
      </c>
      <c r="S15" s="224">
        <f t="shared" si="4"/>
        <v>0.3</v>
      </c>
      <c r="T15" s="224">
        <f t="shared" si="5"/>
        <v>2209.1</v>
      </c>
      <c r="U15" s="224">
        <f t="shared" si="8"/>
        <v>1626.4</v>
      </c>
      <c r="V15" s="224">
        <f t="shared" si="6"/>
        <v>805</v>
      </c>
      <c r="W15" s="224">
        <f t="shared" si="7"/>
        <v>2431.4</v>
      </c>
      <c r="X15" s="32"/>
    </row>
    <row r="16" spans="2:24" ht="30" customHeight="1">
      <c r="B16" s="223">
        <v>29</v>
      </c>
      <c r="C16" s="224">
        <v>0.3</v>
      </c>
      <c r="D16" s="224">
        <v>337.3</v>
      </c>
      <c r="E16" s="224">
        <f t="shared" si="0"/>
        <v>337.6</v>
      </c>
      <c r="F16" s="224">
        <v>0</v>
      </c>
      <c r="G16" s="224">
        <v>1366.2</v>
      </c>
      <c r="H16" s="224">
        <f t="shared" si="1"/>
        <v>1366.2</v>
      </c>
      <c r="I16" s="224">
        <v>379.8</v>
      </c>
      <c r="J16" s="224">
        <v>343</v>
      </c>
      <c r="K16" s="224">
        <v>95.2</v>
      </c>
      <c r="L16" s="224">
        <v>339.2</v>
      </c>
      <c r="M16" s="224">
        <f t="shared" si="2"/>
        <v>434.4</v>
      </c>
      <c r="N16" s="224">
        <v>416.1</v>
      </c>
      <c r="O16" s="224">
        <v>385.7</v>
      </c>
      <c r="P16" s="224">
        <v>25.5</v>
      </c>
      <c r="Q16" s="224">
        <v>431.3</v>
      </c>
      <c r="R16" s="224">
        <f t="shared" si="3"/>
        <v>4119.6000000000004</v>
      </c>
      <c r="S16" s="224">
        <f t="shared" si="4"/>
        <v>0.3</v>
      </c>
      <c r="T16" s="224">
        <f t="shared" si="5"/>
        <v>1703.5</v>
      </c>
      <c r="U16" s="224">
        <f t="shared" si="8"/>
        <v>1619.8</v>
      </c>
      <c r="V16" s="224">
        <f t="shared" si="6"/>
        <v>796</v>
      </c>
      <c r="W16" s="224">
        <f t="shared" si="7"/>
        <v>2415.8000000000002</v>
      </c>
      <c r="X16" s="32"/>
    </row>
    <row r="17" spans="2:24" ht="30" customHeight="1">
      <c r="B17" s="223">
        <v>30</v>
      </c>
      <c r="C17" s="224">
        <v>0.3</v>
      </c>
      <c r="D17" s="224">
        <v>336.7</v>
      </c>
      <c r="E17" s="224">
        <f t="shared" si="0"/>
        <v>337</v>
      </c>
      <c r="F17" s="224">
        <v>0</v>
      </c>
      <c r="G17" s="224">
        <v>1463.9</v>
      </c>
      <c r="H17" s="224">
        <f t="shared" si="1"/>
        <v>1463.9</v>
      </c>
      <c r="I17" s="224">
        <v>382.4</v>
      </c>
      <c r="J17" s="224">
        <v>347.6</v>
      </c>
      <c r="K17" s="224">
        <v>93.3</v>
      </c>
      <c r="L17" s="224">
        <v>351.2</v>
      </c>
      <c r="M17" s="224">
        <f t="shared" si="2"/>
        <v>444.5</v>
      </c>
      <c r="N17" s="224">
        <v>395.4</v>
      </c>
      <c r="O17" s="224">
        <v>379.4</v>
      </c>
      <c r="P17" s="224">
        <v>26.6</v>
      </c>
      <c r="Q17" s="224">
        <v>442.5</v>
      </c>
      <c r="R17" s="224">
        <f t="shared" si="3"/>
        <v>4219.3</v>
      </c>
      <c r="S17" s="224">
        <f t="shared" si="4"/>
        <v>0.3</v>
      </c>
      <c r="T17" s="224">
        <f t="shared" si="5"/>
        <v>1800.6</v>
      </c>
      <c r="U17" s="224">
        <f t="shared" si="8"/>
        <v>1598.1</v>
      </c>
      <c r="V17" s="224">
        <f t="shared" si="6"/>
        <v>820.3</v>
      </c>
      <c r="W17" s="224">
        <f t="shared" si="7"/>
        <v>2418.4</v>
      </c>
      <c r="X17" s="32"/>
    </row>
    <row r="18" spans="2:24" ht="30" customHeight="1">
      <c r="B18" s="223" t="s">
        <v>476</v>
      </c>
      <c r="C18" s="224">
        <v>0.3</v>
      </c>
      <c r="D18" s="224">
        <v>296.5</v>
      </c>
      <c r="E18" s="224">
        <f t="shared" si="0"/>
        <v>296.8</v>
      </c>
      <c r="F18" s="224">
        <v>0</v>
      </c>
      <c r="G18" s="224">
        <v>1473.7</v>
      </c>
      <c r="H18" s="224">
        <f t="shared" si="1"/>
        <v>1473.7</v>
      </c>
      <c r="I18" s="224">
        <v>359.5</v>
      </c>
      <c r="J18" s="224">
        <v>377.4</v>
      </c>
      <c r="K18" s="224">
        <v>88.7</v>
      </c>
      <c r="L18" s="224">
        <v>337.6</v>
      </c>
      <c r="M18" s="224">
        <f t="shared" si="2"/>
        <v>426.3</v>
      </c>
      <c r="N18" s="224">
        <v>392.9</v>
      </c>
      <c r="O18" s="224">
        <v>364.2</v>
      </c>
      <c r="P18" s="224">
        <v>27.5</v>
      </c>
      <c r="Q18" s="224">
        <v>395</v>
      </c>
      <c r="R18" s="224">
        <f t="shared" si="3"/>
        <v>4113.3</v>
      </c>
      <c r="S18" s="224">
        <f t="shared" si="4"/>
        <v>0.3</v>
      </c>
      <c r="T18" s="224">
        <f t="shared" si="5"/>
        <v>1770.2</v>
      </c>
      <c r="U18" s="224">
        <f t="shared" si="8"/>
        <v>1582.7</v>
      </c>
      <c r="V18" s="224">
        <f t="shared" si="6"/>
        <v>760.1</v>
      </c>
      <c r="W18" s="224">
        <f t="shared" si="7"/>
        <v>2342.8000000000002</v>
      </c>
      <c r="X18" s="32"/>
    </row>
    <row r="19" spans="2:24" ht="30" customHeight="1">
      <c r="B19" s="223">
        <v>2</v>
      </c>
      <c r="C19" s="224">
        <v>0.2</v>
      </c>
      <c r="D19" s="224">
        <v>284.5</v>
      </c>
      <c r="E19" s="224">
        <f t="shared" si="0"/>
        <v>284.7</v>
      </c>
      <c r="F19" s="224">
        <v>0</v>
      </c>
      <c r="G19" s="224">
        <v>1459.5</v>
      </c>
      <c r="H19" s="224">
        <f t="shared" si="1"/>
        <v>1459.5</v>
      </c>
      <c r="I19" s="224">
        <v>320.5</v>
      </c>
      <c r="J19" s="224">
        <v>325.89999999999998</v>
      </c>
      <c r="K19" s="224">
        <v>74.400000000000006</v>
      </c>
      <c r="L19" s="224">
        <v>318.60000000000002</v>
      </c>
      <c r="M19" s="224">
        <f t="shared" si="2"/>
        <v>393</v>
      </c>
      <c r="N19" s="224">
        <v>365.3</v>
      </c>
      <c r="O19" s="224">
        <v>332.7</v>
      </c>
      <c r="P19" s="224">
        <v>23</v>
      </c>
      <c r="Q19" s="224">
        <v>345.7</v>
      </c>
      <c r="R19" s="224">
        <f t="shared" si="3"/>
        <v>3850.3</v>
      </c>
      <c r="S19" s="224">
        <f t="shared" si="4"/>
        <v>0.2</v>
      </c>
      <c r="T19" s="224">
        <f t="shared" si="5"/>
        <v>1744</v>
      </c>
      <c r="U19" s="224">
        <f t="shared" si="8"/>
        <v>1418.8</v>
      </c>
      <c r="V19" s="224">
        <f t="shared" si="6"/>
        <v>687.3</v>
      </c>
      <c r="W19" s="224">
        <f t="shared" si="7"/>
        <v>2106.1</v>
      </c>
      <c r="X19" s="32"/>
    </row>
    <row r="20" spans="2:24" ht="30" customHeight="1">
      <c r="B20" s="223">
        <v>3</v>
      </c>
      <c r="C20" s="224">
        <v>0.2</v>
      </c>
      <c r="D20" s="224">
        <v>258.39999999999998</v>
      </c>
      <c r="E20" s="224">
        <f t="shared" si="0"/>
        <v>258.60000000000002</v>
      </c>
      <c r="F20" s="224">
        <v>0</v>
      </c>
      <c r="G20" s="224">
        <v>1505.9</v>
      </c>
      <c r="H20" s="224">
        <f t="shared" si="1"/>
        <v>1505.9</v>
      </c>
      <c r="I20" s="224">
        <v>296.89999999999998</v>
      </c>
      <c r="J20" s="224">
        <v>334.5</v>
      </c>
      <c r="K20" s="224">
        <v>74.400000000000006</v>
      </c>
      <c r="L20" s="224">
        <v>324.5</v>
      </c>
      <c r="M20" s="224">
        <f t="shared" si="2"/>
        <v>398.9</v>
      </c>
      <c r="N20" s="224">
        <v>356.8</v>
      </c>
      <c r="O20" s="224">
        <v>350.8</v>
      </c>
      <c r="P20" s="224">
        <v>39.200000000000003</v>
      </c>
      <c r="Q20" s="224">
        <v>367.9</v>
      </c>
      <c r="R20" s="224">
        <f t="shared" si="3"/>
        <v>3909.5</v>
      </c>
      <c r="S20" s="224">
        <f t="shared" si="4"/>
        <v>0.2</v>
      </c>
      <c r="T20" s="224">
        <f t="shared" si="5"/>
        <v>1764.3</v>
      </c>
      <c r="U20" s="224">
        <f t="shared" si="8"/>
        <v>1413.4</v>
      </c>
      <c r="V20" s="224">
        <f t="shared" si="6"/>
        <v>731.6</v>
      </c>
      <c r="W20" s="224">
        <f t="shared" si="7"/>
        <v>2145</v>
      </c>
      <c r="X20" s="32"/>
    </row>
    <row r="21" spans="2:24" ht="30" customHeight="1">
      <c r="B21" s="223">
        <v>4</v>
      </c>
      <c r="C21" s="224">
        <v>0.1</v>
      </c>
      <c r="D21" s="224">
        <v>268.5</v>
      </c>
      <c r="E21" s="224">
        <f t="shared" si="0"/>
        <v>268.60000000000002</v>
      </c>
      <c r="F21" s="224">
        <v>0</v>
      </c>
      <c r="G21" s="224">
        <v>1508.5</v>
      </c>
      <c r="H21" s="224">
        <f>SUM(F21:G21)</f>
        <v>1508.5</v>
      </c>
      <c r="I21" s="224">
        <v>270.7</v>
      </c>
      <c r="J21" s="224">
        <v>381.7</v>
      </c>
      <c r="K21" s="224">
        <v>73</v>
      </c>
      <c r="L21" s="224">
        <v>319.5</v>
      </c>
      <c r="M21" s="224">
        <f t="shared" si="2"/>
        <v>392.5</v>
      </c>
      <c r="N21" s="224">
        <v>365.4</v>
      </c>
      <c r="O21" s="224">
        <v>343.2</v>
      </c>
      <c r="P21" s="224">
        <v>36.700000000000003</v>
      </c>
      <c r="Q21" s="224">
        <v>363.9</v>
      </c>
      <c r="R21" s="224">
        <f t="shared" si="3"/>
        <v>3931.2</v>
      </c>
      <c r="S21" s="224">
        <f t="shared" si="4"/>
        <v>0.1</v>
      </c>
      <c r="T21" s="224">
        <f t="shared" si="5"/>
        <v>1777</v>
      </c>
      <c r="U21" s="224">
        <f t="shared" si="8"/>
        <v>1434</v>
      </c>
      <c r="V21" s="224">
        <f t="shared" si="6"/>
        <v>720.1</v>
      </c>
      <c r="W21" s="224">
        <f t="shared" si="7"/>
        <v>2154.1</v>
      </c>
      <c r="X21" s="32"/>
    </row>
    <row r="22" spans="2:24" ht="30" customHeight="1">
      <c r="B22" s="223">
        <v>5</v>
      </c>
      <c r="C22" s="224">
        <v>0</v>
      </c>
      <c r="D22" s="224">
        <v>284.89999999999998</v>
      </c>
      <c r="E22" s="224">
        <f t="shared" ref="E22" si="9">SUM(C22:D22)</f>
        <v>284.89999999999998</v>
      </c>
      <c r="F22" s="224">
        <v>0</v>
      </c>
      <c r="G22" s="224">
        <v>2121.5</v>
      </c>
      <c r="H22" s="224">
        <f>SUM(F22:G22)</f>
        <v>2121.5</v>
      </c>
      <c r="I22" s="224">
        <v>257.5</v>
      </c>
      <c r="J22" s="224">
        <v>377.1</v>
      </c>
      <c r="K22" s="224">
        <v>84.3</v>
      </c>
      <c r="L22" s="224">
        <v>309.8</v>
      </c>
      <c r="M22" s="224">
        <f t="shared" si="2"/>
        <v>394.1</v>
      </c>
      <c r="N22" s="224">
        <v>359.5</v>
      </c>
      <c r="O22" s="224">
        <v>331.9</v>
      </c>
      <c r="P22" s="224">
        <v>28.3</v>
      </c>
      <c r="Q22" s="224">
        <v>366.5</v>
      </c>
      <c r="R22" s="224">
        <f t="shared" ref="R22" si="10">E22+H22+I22+J22+M22+N22+O22+P22+Q22</f>
        <v>4521.3</v>
      </c>
      <c r="S22" s="224">
        <f t="shared" ref="S22" si="11">C22+F22</f>
        <v>0</v>
      </c>
      <c r="T22" s="224">
        <f>D22+G22</f>
        <v>2406.4</v>
      </c>
      <c r="U22" s="224">
        <f t="shared" ref="U22" si="12">I22+J22+K22+N22+O22</f>
        <v>1410.3</v>
      </c>
      <c r="V22" s="224">
        <f t="shared" ref="V22" si="13">L22+P22+Q22</f>
        <v>704.6</v>
      </c>
      <c r="W22" s="224">
        <f>SUM(U22:V22)</f>
        <v>2114.9</v>
      </c>
      <c r="X22" s="32"/>
    </row>
    <row r="23" spans="2:24" ht="30" customHeight="1">
      <c r="B23" s="223">
        <v>6</v>
      </c>
      <c r="C23" s="224">
        <v>0</v>
      </c>
      <c r="D23" s="224">
        <v>280.89999999999998</v>
      </c>
      <c r="E23" s="224">
        <v>280.89999999999998</v>
      </c>
      <c r="F23" s="224">
        <v>0</v>
      </c>
      <c r="G23" s="224">
        <v>1334.5</v>
      </c>
      <c r="H23" s="224">
        <v>1334.5</v>
      </c>
      <c r="I23" s="224">
        <v>265.60000000000002</v>
      </c>
      <c r="J23" s="224">
        <v>331.7</v>
      </c>
      <c r="K23" s="224">
        <v>91.4</v>
      </c>
      <c r="L23" s="224">
        <v>332.2</v>
      </c>
      <c r="M23" s="224">
        <v>423.6</v>
      </c>
      <c r="N23" s="224">
        <v>361.4</v>
      </c>
      <c r="O23" s="224">
        <v>336.7</v>
      </c>
      <c r="P23" s="224">
        <v>34.9</v>
      </c>
      <c r="Q23" s="224">
        <v>347.1</v>
      </c>
      <c r="R23" s="224">
        <v>3716.4</v>
      </c>
      <c r="S23" s="224">
        <v>0</v>
      </c>
      <c r="T23" s="224">
        <v>1615.4</v>
      </c>
      <c r="U23" s="224">
        <v>1386.8</v>
      </c>
      <c r="V23" s="224">
        <v>714.2</v>
      </c>
      <c r="W23" s="224">
        <v>2101</v>
      </c>
      <c r="X23" s="32"/>
    </row>
    <row r="24" spans="2:24" ht="30" customHeight="1">
      <c r="B24" s="223">
        <v>7</v>
      </c>
      <c r="C24" s="224">
        <v>0</v>
      </c>
      <c r="D24" s="224">
        <v>254</v>
      </c>
      <c r="E24" s="224">
        <v>254</v>
      </c>
      <c r="F24" s="224">
        <v>0</v>
      </c>
      <c r="G24" s="224">
        <v>1266.2</v>
      </c>
      <c r="H24" s="224">
        <f>G24+F24</f>
        <v>1266.2</v>
      </c>
      <c r="I24" s="224">
        <v>256.39999999999998</v>
      </c>
      <c r="J24" s="224">
        <v>325.60000000000002</v>
      </c>
      <c r="K24" s="224">
        <v>79.3</v>
      </c>
      <c r="L24" s="224">
        <v>326.2</v>
      </c>
      <c r="M24" s="224">
        <f>L24+K24</f>
        <v>405.5</v>
      </c>
      <c r="N24" s="224">
        <v>392.1</v>
      </c>
      <c r="O24" s="224">
        <v>332.2</v>
      </c>
      <c r="P24" s="224">
        <v>37.200000000000003</v>
      </c>
      <c r="Q24" s="224">
        <v>325.5</v>
      </c>
      <c r="R24" s="224">
        <v>3594.7</v>
      </c>
      <c r="S24" s="224">
        <f>C24+F24</f>
        <v>0</v>
      </c>
      <c r="T24" s="224">
        <f>D24+G24</f>
        <v>1520.2</v>
      </c>
      <c r="U24" s="224">
        <f>I24+J24+K24+N24+O24</f>
        <v>1385.6</v>
      </c>
      <c r="V24" s="224">
        <f>L24+P24+Q24</f>
        <v>688.9</v>
      </c>
      <c r="W24" s="224">
        <f>V24+U24+T24-0.2</f>
        <v>3594.5</v>
      </c>
      <c r="X24" s="32"/>
    </row>
    <row r="25" spans="2:24" ht="30" customHeight="1">
      <c r="B25" s="225" t="s">
        <v>547</v>
      </c>
      <c r="C25" s="169"/>
      <c r="D25" s="169"/>
      <c r="E25" s="169"/>
      <c r="F25" s="169"/>
      <c r="G25" s="169"/>
      <c r="H25" s="169"/>
      <c r="I25" s="169"/>
      <c r="J25" s="169"/>
      <c r="K25" s="169"/>
      <c r="L25" s="169"/>
      <c r="M25" s="169"/>
      <c r="N25" s="169"/>
      <c r="O25" s="169"/>
      <c r="P25" s="169"/>
      <c r="Q25" s="169"/>
      <c r="R25" s="169"/>
      <c r="S25" s="169"/>
      <c r="T25" s="169"/>
      <c r="U25" s="169"/>
      <c r="V25" s="169"/>
      <c r="W25" s="169"/>
      <c r="X25" s="32"/>
    </row>
    <row r="26" spans="2:24" ht="30" customHeight="1">
      <c r="B26" s="431" t="s">
        <v>548</v>
      </c>
      <c r="C26" s="431"/>
      <c r="D26" s="431"/>
      <c r="E26" s="431"/>
      <c r="F26" s="431"/>
      <c r="G26" s="431"/>
      <c r="H26" s="431"/>
      <c r="I26" s="431"/>
      <c r="J26" s="431"/>
      <c r="K26" s="431"/>
      <c r="L26" s="431"/>
      <c r="M26" s="431"/>
      <c r="N26" s="431"/>
      <c r="O26" s="431"/>
      <c r="P26" s="431"/>
      <c r="Q26" s="431"/>
      <c r="R26" s="431"/>
      <c r="S26" s="431"/>
      <c r="T26" s="431"/>
      <c r="U26" s="431"/>
      <c r="V26" s="431"/>
      <c r="W26" s="431"/>
    </row>
    <row r="29" spans="2:24" ht="56.25" customHeight="1"/>
    <row r="31" spans="2:24">
      <c r="R31" s="30"/>
    </row>
    <row r="32" spans="2:24" ht="9.6" customHeight="1">
      <c r="R32" s="31"/>
    </row>
    <row r="33" ht="10.199999999999999" customHeight="1"/>
  </sheetData>
  <mergeCells count="11">
    <mergeCell ref="B26:W26"/>
    <mergeCell ref="S3:W3"/>
    <mergeCell ref="U4:W4"/>
    <mergeCell ref="R3:R5"/>
    <mergeCell ref="C3:E3"/>
    <mergeCell ref="E4:E5"/>
    <mergeCell ref="F3:H3"/>
    <mergeCell ref="H4:H5"/>
    <mergeCell ref="K3:M3"/>
    <mergeCell ref="K4:L4"/>
    <mergeCell ref="M4:M5"/>
  </mergeCells>
  <phoneticPr fontId="1"/>
  <pageMargins left="0.33" right="0.38" top="1.1499999999999999" bottom="0.55118110236220474" header="0.31496062992125984" footer="0.31496062992125984"/>
  <pageSetup paperSize="8" scale="4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B1:Q58"/>
  <sheetViews>
    <sheetView showGridLines="0" zoomScale="70" zoomScaleNormal="70" workbookViewId="0">
      <selection activeCell="S19" sqref="S19"/>
    </sheetView>
  </sheetViews>
  <sheetFormatPr defaultColWidth="9" defaultRowHeight="19.2"/>
  <cols>
    <col min="1" max="1" width="3" style="2" customWidth="1"/>
    <col min="2" max="2" width="6.59765625" style="2" customWidth="1"/>
    <col min="3" max="3" width="9.59765625" style="2" customWidth="1"/>
    <col min="4" max="4" width="23.69921875" style="2" customWidth="1"/>
    <col min="5" max="5" width="12.59765625" style="9" customWidth="1"/>
    <col min="6" max="6" width="14.59765625" style="5" customWidth="1"/>
    <col min="7" max="10" width="14.3984375" style="5" customWidth="1"/>
    <col min="11" max="12" width="14.3984375" style="2" customWidth="1"/>
    <col min="13" max="15" width="13.19921875" style="2" customWidth="1"/>
    <col min="16" max="16" width="1.59765625" style="2" customWidth="1"/>
    <col min="17" max="16384" width="9" style="2"/>
  </cols>
  <sheetData>
    <row r="1" spans="2:15" ht="8.25" customHeight="1">
      <c r="I1" s="2"/>
      <c r="J1" s="2"/>
    </row>
    <row r="2" spans="2:15" ht="26.1" customHeight="1">
      <c r="B2" s="117" t="s">
        <v>522</v>
      </c>
      <c r="C2" s="127"/>
      <c r="D2" s="127"/>
      <c r="E2" s="121"/>
      <c r="F2" s="219"/>
      <c r="G2" s="219"/>
      <c r="H2" s="210"/>
      <c r="I2" s="219"/>
      <c r="J2" s="127"/>
      <c r="K2" s="127"/>
      <c r="L2" s="127"/>
      <c r="M2" s="209"/>
      <c r="N2" s="219"/>
      <c r="O2" s="219" t="s">
        <v>377</v>
      </c>
    </row>
    <row r="3" spans="2:15" ht="33" customHeight="1">
      <c r="B3" s="273" t="s">
        <v>283</v>
      </c>
      <c r="C3" s="273"/>
      <c r="D3" s="273"/>
      <c r="E3" s="273"/>
      <c r="F3" s="173" t="s">
        <v>378</v>
      </c>
      <c r="G3" s="173" t="s">
        <v>380</v>
      </c>
      <c r="H3" s="173" t="s">
        <v>400</v>
      </c>
      <c r="I3" s="173" t="s">
        <v>451</v>
      </c>
      <c r="J3" s="173" t="s">
        <v>467</v>
      </c>
      <c r="K3" s="173" t="s">
        <v>477</v>
      </c>
      <c r="L3" s="173" t="s">
        <v>490</v>
      </c>
      <c r="M3" s="173" t="s">
        <v>520</v>
      </c>
      <c r="N3" s="173" t="s">
        <v>571</v>
      </c>
      <c r="O3" s="173" t="s">
        <v>554</v>
      </c>
    </row>
    <row r="4" spans="2:15" ht="45" customHeight="1">
      <c r="B4" s="440" t="s">
        <v>18</v>
      </c>
      <c r="C4" s="441" t="s">
        <v>288</v>
      </c>
      <c r="D4" s="226" t="s">
        <v>0</v>
      </c>
      <c r="E4" s="173" t="s">
        <v>28</v>
      </c>
      <c r="F4" s="174">
        <v>1</v>
      </c>
      <c r="G4" s="174">
        <v>1</v>
      </c>
      <c r="H4" s="174">
        <v>1</v>
      </c>
      <c r="I4" s="174">
        <v>1</v>
      </c>
      <c r="J4" s="174">
        <v>1</v>
      </c>
      <c r="K4" s="174">
        <v>1</v>
      </c>
      <c r="L4" s="174">
        <v>1</v>
      </c>
      <c r="M4" s="227">
        <v>1</v>
      </c>
      <c r="N4" s="227">
        <v>1</v>
      </c>
      <c r="O4" s="227">
        <v>1</v>
      </c>
    </row>
    <row r="5" spans="2:15" ht="45" customHeight="1">
      <c r="B5" s="440"/>
      <c r="C5" s="442"/>
      <c r="D5" s="228" t="s">
        <v>1</v>
      </c>
      <c r="E5" s="173" t="s">
        <v>28</v>
      </c>
      <c r="F5" s="174">
        <v>1</v>
      </c>
      <c r="G5" s="174">
        <v>1</v>
      </c>
      <c r="H5" s="174">
        <v>1</v>
      </c>
      <c r="I5" s="174">
        <v>1</v>
      </c>
      <c r="J5" s="174">
        <v>1</v>
      </c>
      <c r="K5" s="174">
        <v>1</v>
      </c>
      <c r="L5" s="174">
        <v>1</v>
      </c>
      <c r="M5" s="227">
        <v>1</v>
      </c>
      <c r="N5" s="227">
        <v>1</v>
      </c>
      <c r="O5" s="227">
        <v>1</v>
      </c>
    </row>
    <row r="6" spans="2:15" ht="45" customHeight="1">
      <c r="B6" s="440"/>
      <c r="C6" s="443"/>
      <c r="D6" s="228" t="s">
        <v>16</v>
      </c>
      <c r="E6" s="173" t="s">
        <v>28</v>
      </c>
      <c r="F6" s="174">
        <f>F4+F5</f>
        <v>2</v>
      </c>
      <c r="G6" s="174">
        <v>2</v>
      </c>
      <c r="H6" s="174">
        <f t="shared" ref="H6:M6" si="0">SUM(H4:H5)</f>
        <v>2</v>
      </c>
      <c r="I6" s="174">
        <f t="shared" si="0"/>
        <v>2</v>
      </c>
      <c r="J6" s="174">
        <f t="shared" si="0"/>
        <v>2</v>
      </c>
      <c r="K6" s="174">
        <f t="shared" si="0"/>
        <v>2</v>
      </c>
      <c r="L6" s="174">
        <f t="shared" si="0"/>
        <v>2</v>
      </c>
      <c r="M6" s="227">
        <f t="shared" si="0"/>
        <v>2</v>
      </c>
      <c r="N6" s="227">
        <v>2</v>
      </c>
      <c r="O6" s="227">
        <v>2</v>
      </c>
    </row>
    <row r="7" spans="2:15" ht="33" customHeight="1">
      <c r="B7" s="440"/>
      <c r="C7" s="444" t="s">
        <v>29</v>
      </c>
      <c r="D7" s="447" t="s">
        <v>286</v>
      </c>
      <c r="E7" s="173" t="s">
        <v>28</v>
      </c>
      <c r="F7" s="174">
        <v>59</v>
      </c>
      <c r="G7" s="174">
        <v>60</v>
      </c>
      <c r="H7" s="174">
        <v>58</v>
      </c>
      <c r="I7" s="174">
        <v>58</v>
      </c>
      <c r="J7" s="174">
        <v>57</v>
      </c>
      <c r="K7" s="174">
        <v>52</v>
      </c>
      <c r="L7" s="174">
        <v>54</v>
      </c>
      <c r="M7" s="227">
        <v>53</v>
      </c>
      <c r="N7" s="227">
        <v>55</v>
      </c>
      <c r="O7" s="227">
        <v>54</v>
      </c>
    </row>
    <row r="8" spans="2:15" ht="33" customHeight="1">
      <c r="B8" s="440"/>
      <c r="C8" s="445"/>
      <c r="D8" s="448"/>
      <c r="E8" s="173" t="s">
        <v>26</v>
      </c>
      <c r="F8" s="174">
        <v>22</v>
      </c>
      <c r="G8" s="174">
        <v>22</v>
      </c>
      <c r="H8" s="174">
        <v>23</v>
      </c>
      <c r="I8" s="174">
        <v>23</v>
      </c>
      <c r="J8" s="174">
        <v>24</v>
      </c>
      <c r="K8" s="174">
        <v>24</v>
      </c>
      <c r="L8" s="174">
        <v>62</v>
      </c>
      <c r="M8" s="227">
        <v>65</v>
      </c>
      <c r="N8" s="227">
        <v>67</v>
      </c>
      <c r="O8" s="227">
        <v>71</v>
      </c>
    </row>
    <row r="9" spans="2:15" ht="33" customHeight="1">
      <c r="B9" s="440"/>
      <c r="C9" s="445"/>
      <c r="D9" s="448"/>
      <c r="E9" s="173" t="s">
        <v>25</v>
      </c>
      <c r="F9" s="174">
        <v>105</v>
      </c>
      <c r="G9" s="174">
        <v>103</v>
      </c>
      <c r="H9" s="174">
        <v>103</v>
      </c>
      <c r="I9" s="174">
        <v>102</v>
      </c>
      <c r="J9" s="174">
        <v>105</v>
      </c>
      <c r="K9" s="174">
        <v>104</v>
      </c>
      <c r="L9" s="174">
        <v>86</v>
      </c>
      <c r="M9" s="227">
        <v>86</v>
      </c>
      <c r="N9" s="227">
        <v>87</v>
      </c>
      <c r="O9" s="227">
        <v>88</v>
      </c>
    </row>
    <row r="10" spans="2:15" ht="33" customHeight="1">
      <c r="B10" s="440"/>
      <c r="C10" s="445"/>
      <c r="D10" s="449"/>
      <c r="E10" s="173" t="s">
        <v>24</v>
      </c>
      <c r="F10" s="174">
        <f>F7+F8+F9</f>
        <v>186</v>
      </c>
      <c r="G10" s="174">
        <v>163</v>
      </c>
      <c r="H10" s="174">
        <f t="shared" ref="H10:M10" si="1">SUM(H7:H9)</f>
        <v>184</v>
      </c>
      <c r="I10" s="174">
        <f t="shared" si="1"/>
        <v>183</v>
      </c>
      <c r="J10" s="174">
        <f t="shared" si="1"/>
        <v>186</v>
      </c>
      <c r="K10" s="174">
        <f t="shared" si="1"/>
        <v>180</v>
      </c>
      <c r="L10" s="174">
        <f t="shared" si="1"/>
        <v>202</v>
      </c>
      <c r="M10" s="227">
        <f t="shared" si="1"/>
        <v>204</v>
      </c>
      <c r="N10" s="227">
        <v>209</v>
      </c>
      <c r="O10" s="227">
        <f>SUM(O7:O9)</f>
        <v>213</v>
      </c>
    </row>
    <row r="11" spans="2:15" ht="33" customHeight="1">
      <c r="B11" s="440"/>
      <c r="C11" s="445"/>
      <c r="D11" s="450" t="s">
        <v>319</v>
      </c>
      <c r="E11" s="173" t="s">
        <v>28</v>
      </c>
      <c r="F11" s="174">
        <v>28</v>
      </c>
      <c r="G11" s="174">
        <v>29</v>
      </c>
      <c r="H11" s="174">
        <v>27</v>
      </c>
      <c r="I11" s="174">
        <v>28</v>
      </c>
      <c r="J11" s="174">
        <v>28</v>
      </c>
      <c r="K11" s="174">
        <v>28</v>
      </c>
      <c r="L11" s="174">
        <v>27</v>
      </c>
      <c r="M11" s="227">
        <v>26</v>
      </c>
      <c r="N11" s="227">
        <v>24</v>
      </c>
      <c r="O11" s="227">
        <v>23</v>
      </c>
    </row>
    <row r="12" spans="2:15" ht="33" customHeight="1">
      <c r="B12" s="440"/>
      <c r="C12" s="445"/>
      <c r="D12" s="451"/>
      <c r="E12" s="173" t="s">
        <v>27</v>
      </c>
      <c r="F12" s="174">
        <v>22</v>
      </c>
      <c r="G12" s="174">
        <v>22</v>
      </c>
      <c r="H12" s="174">
        <v>22</v>
      </c>
      <c r="I12" s="174">
        <v>22</v>
      </c>
      <c r="J12" s="174">
        <v>19</v>
      </c>
      <c r="K12" s="174">
        <v>16</v>
      </c>
      <c r="L12" s="174">
        <v>13</v>
      </c>
      <c r="M12" s="227">
        <v>13</v>
      </c>
      <c r="N12" s="227">
        <v>13</v>
      </c>
      <c r="O12" s="227">
        <v>13</v>
      </c>
    </row>
    <row r="13" spans="2:15" ht="33" customHeight="1">
      <c r="B13" s="440"/>
      <c r="C13" s="445"/>
      <c r="D13" s="451"/>
      <c r="E13" s="173" t="s">
        <v>26</v>
      </c>
      <c r="F13" s="174">
        <v>19</v>
      </c>
      <c r="G13" s="174">
        <v>19</v>
      </c>
      <c r="H13" s="174">
        <v>19</v>
      </c>
      <c r="I13" s="174">
        <v>19</v>
      </c>
      <c r="J13" s="174">
        <v>19</v>
      </c>
      <c r="K13" s="174">
        <v>19</v>
      </c>
      <c r="L13" s="174">
        <v>19</v>
      </c>
      <c r="M13" s="227">
        <v>19</v>
      </c>
      <c r="N13" s="227">
        <v>19</v>
      </c>
      <c r="O13" s="227">
        <v>19</v>
      </c>
    </row>
    <row r="14" spans="2:15" ht="33" customHeight="1">
      <c r="B14" s="440"/>
      <c r="C14" s="445"/>
      <c r="D14" s="451"/>
      <c r="E14" s="173" t="s">
        <v>25</v>
      </c>
      <c r="F14" s="174">
        <v>96</v>
      </c>
      <c r="G14" s="174">
        <v>104</v>
      </c>
      <c r="H14" s="174">
        <v>105</v>
      </c>
      <c r="I14" s="174">
        <v>107</v>
      </c>
      <c r="J14" s="174">
        <v>108</v>
      </c>
      <c r="K14" s="174">
        <v>111</v>
      </c>
      <c r="L14" s="174">
        <v>110</v>
      </c>
      <c r="M14" s="227">
        <v>110</v>
      </c>
      <c r="N14" s="227">
        <v>108</v>
      </c>
      <c r="O14" s="227">
        <v>110</v>
      </c>
    </row>
    <row r="15" spans="2:15" ht="33" customHeight="1">
      <c r="B15" s="440"/>
      <c r="C15" s="445"/>
      <c r="D15" s="452"/>
      <c r="E15" s="173" t="s">
        <v>24</v>
      </c>
      <c r="F15" s="174">
        <f>F11+F12+F13+F14</f>
        <v>165</v>
      </c>
      <c r="G15" s="174">
        <v>174</v>
      </c>
      <c r="H15" s="174">
        <f t="shared" ref="H15:M15" si="2">SUM(H11:H14)</f>
        <v>173</v>
      </c>
      <c r="I15" s="174">
        <f t="shared" si="2"/>
        <v>176</v>
      </c>
      <c r="J15" s="174">
        <f t="shared" si="2"/>
        <v>174</v>
      </c>
      <c r="K15" s="174">
        <f t="shared" si="2"/>
        <v>174</v>
      </c>
      <c r="L15" s="174">
        <f t="shared" si="2"/>
        <v>169</v>
      </c>
      <c r="M15" s="227">
        <f t="shared" si="2"/>
        <v>168</v>
      </c>
      <c r="N15" s="227">
        <v>164</v>
      </c>
      <c r="O15" s="227">
        <f>SUM(O11:O14)</f>
        <v>165</v>
      </c>
    </row>
    <row r="16" spans="2:15" ht="33" customHeight="1">
      <c r="B16" s="440"/>
      <c r="C16" s="445"/>
      <c r="D16" s="453" t="s">
        <v>16</v>
      </c>
      <c r="E16" s="173" t="s">
        <v>28</v>
      </c>
      <c r="F16" s="174">
        <f>F7+F11</f>
        <v>87</v>
      </c>
      <c r="G16" s="174">
        <v>89</v>
      </c>
      <c r="H16" s="174">
        <f>SUM(H7,H11)</f>
        <v>85</v>
      </c>
      <c r="I16" s="174">
        <f t="shared" ref="I16:M16" si="3">I7+I11</f>
        <v>86</v>
      </c>
      <c r="J16" s="174">
        <f t="shared" si="3"/>
        <v>85</v>
      </c>
      <c r="K16" s="174">
        <f t="shared" si="3"/>
        <v>80</v>
      </c>
      <c r="L16" s="174">
        <f t="shared" si="3"/>
        <v>81</v>
      </c>
      <c r="M16" s="227">
        <f t="shared" si="3"/>
        <v>79</v>
      </c>
      <c r="N16" s="227">
        <v>79</v>
      </c>
      <c r="O16" s="227">
        <f>O7+O11</f>
        <v>77</v>
      </c>
    </row>
    <row r="17" spans="2:15" ht="33" customHeight="1">
      <c r="B17" s="440"/>
      <c r="C17" s="445"/>
      <c r="D17" s="453"/>
      <c r="E17" s="173" t="s">
        <v>27</v>
      </c>
      <c r="F17" s="229">
        <f>F12</f>
        <v>22</v>
      </c>
      <c r="G17" s="229">
        <v>22</v>
      </c>
      <c r="H17" s="229">
        <f>SUM(H12)</f>
        <v>22</v>
      </c>
      <c r="I17" s="174">
        <f t="shared" ref="I17:M17" si="4">I12</f>
        <v>22</v>
      </c>
      <c r="J17" s="174">
        <f t="shared" si="4"/>
        <v>19</v>
      </c>
      <c r="K17" s="174">
        <f t="shared" si="4"/>
        <v>16</v>
      </c>
      <c r="L17" s="174">
        <f t="shared" si="4"/>
        <v>13</v>
      </c>
      <c r="M17" s="227">
        <f t="shared" si="4"/>
        <v>13</v>
      </c>
      <c r="N17" s="227">
        <v>13</v>
      </c>
      <c r="O17" s="227">
        <f>O12</f>
        <v>13</v>
      </c>
    </row>
    <row r="18" spans="2:15" ht="33" customHeight="1">
      <c r="B18" s="440"/>
      <c r="C18" s="445"/>
      <c r="D18" s="453"/>
      <c r="E18" s="173" t="s">
        <v>26</v>
      </c>
      <c r="F18" s="174">
        <f t="shared" ref="F18" si="5">F8+F13</f>
        <v>41</v>
      </c>
      <c r="G18" s="174">
        <v>19</v>
      </c>
      <c r="H18" s="174">
        <f>SUM(H8,H13)</f>
        <v>42</v>
      </c>
      <c r="I18" s="174">
        <f t="shared" ref="I18:L19" si="6">I8+I13</f>
        <v>42</v>
      </c>
      <c r="J18" s="174">
        <f t="shared" si="6"/>
        <v>43</v>
      </c>
      <c r="K18" s="174">
        <f t="shared" ref="K18" si="7">K8+K13</f>
        <v>43</v>
      </c>
      <c r="L18" s="174">
        <f t="shared" si="6"/>
        <v>81</v>
      </c>
      <c r="M18" s="227">
        <f t="shared" ref="M18" si="8">M8+M13</f>
        <v>84</v>
      </c>
      <c r="N18" s="227">
        <v>86</v>
      </c>
      <c r="O18" s="227">
        <f>O8+O13</f>
        <v>90</v>
      </c>
    </row>
    <row r="19" spans="2:15" ht="33" customHeight="1">
      <c r="B19" s="440"/>
      <c r="C19" s="445"/>
      <c r="D19" s="453"/>
      <c r="E19" s="173" t="s">
        <v>25</v>
      </c>
      <c r="F19" s="174">
        <f>F9+F14</f>
        <v>201</v>
      </c>
      <c r="G19" s="174">
        <v>207</v>
      </c>
      <c r="H19" s="174">
        <f>SUM(H9,H14)</f>
        <v>208</v>
      </c>
      <c r="I19" s="174">
        <f t="shared" si="6"/>
        <v>209</v>
      </c>
      <c r="J19" s="174">
        <f t="shared" si="6"/>
        <v>213</v>
      </c>
      <c r="K19" s="174">
        <f t="shared" ref="K19" si="9">K9+K14</f>
        <v>215</v>
      </c>
      <c r="L19" s="174">
        <f t="shared" si="6"/>
        <v>196</v>
      </c>
      <c r="M19" s="227">
        <f t="shared" ref="M19" si="10">M9+M14</f>
        <v>196</v>
      </c>
      <c r="N19" s="227">
        <v>195</v>
      </c>
      <c r="O19" s="227">
        <f>O9+O14</f>
        <v>198</v>
      </c>
    </row>
    <row r="20" spans="2:15" ht="33" customHeight="1">
      <c r="B20" s="440"/>
      <c r="C20" s="446"/>
      <c r="D20" s="453"/>
      <c r="E20" s="173" t="s">
        <v>24</v>
      </c>
      <c r="F20" s="174">
        <f>F16+F17+F18+F19</f>
        <v>351</v>
      </c>
      <c r="G20" s="174">
        <v>337</v>
      </c>
      <c r="H20" s="174">
        <v>334</v>
      </c>
      <c r="I20" s="174">
        <f t="shared" ref="I20:M20" si="11">SUM(I16:I19)</f>
        <v>359</v>
      </c>
      <c r="J20" s="174">
        <f t="shared" si="11"/>
        <v>360</v>
      </c>
      <c r="K20" s="174">
        <f t="shared" si="11"/>
        <v>354</v>
      </c>
      <c r="L20" s="174">
        <f t="shared" si="11"/>
        <v>371</v>
      </c>
      <c r="M20" s="227">
        <f t="shared" si="11"/>
        <v>372</v>
      </c>
      <c r="N20" s="227">
        <v>373</v>
      </c>
      <c r="O20" s="227">
        <f>SUM(O16:O19)</f>
        <v>378</v>
      </c>
    </row>
    <row r="21" spans="2:15" ht="33" customHeight="1">
      <c r="B21" s="454" t="s">
        <v>19</v>
      </c>
      <c r="C21" s="465" t="s">
        <v>17</v>
      </c>
      <c r="D21" s="453" t="s">
        <v>3</v>
      </c>
      <c r="E21" s="173" t="s">
        <v>28</v>
      </c>
      <c r="F21" s="174">
        <v>80</v>
      </c>
      <c r="G21" s="174">
        <v>80</v>
      </c>
      <c r="H21" s="174">
        <v>80</v>
      </c>
      <c r="I21" s="174">
        <v>80</v>
      </c>
      <c r="J21" s="174">
        <v>78</v>
      </c>
      <c r="K21" s="174">
        <v>75</v>
      </c>
      <c r="L21" s="174">
        <v>74</v>
      </c>
      <c r="M21" s="227">
        <v>74</v>
      </c>
      <c r="N21" s="227">
        <v>72</v>
      </c>
      <c r="O21" s="227">
        <v>72</v>
      </c>
    </row>
    <row r="22" spans="2:15" ht="33" customHeight="1">
      <c r="B22" s="455"/>
      <c r="C22" s="466"/>
      <c r="D22" s="453"/>
      <c r="E22" s="173" t="s">
        <v>26</v>
      </c>
      <c r="F22" s="174">
        <v>4</v>
      </c>
      <c r="G22" s="174">
        <v>4</v>
      </c>
      <c r="H22" s="174">
        <v>4</v>
      </c>
      <c r="I22" s="174">
        <v>4</v>
      </c>
      <c r="J22" s="174">
        <v>5</v>
      </c>
      <c r="K22" s="174">
        <v>5</v>
      </c>
      <c r="L22" s="174">
        <v>6</v>
      </c>
      <c r="M22" s="227">
        <v>6</v>
      </c>
      <c r="N22" s="227">
        <v>6</v>
      </c>
      <c r="O22" s="227">
        <v>5</v>
      </c>
    </row>
    <row r="23" spans="2:15" ht="33" customHeight="1">
      <c r="B23" s="455"/>
      <c r="C23" s="466"/>
      <c r="D23" s="453"/>
      <c r="E23" s="173" t="s">
        <v>25</v>
      </c>
      <c r="F23" s="174">
        <v>111</v>
      </c>
      <c r="G23" s="174">
        <v>109</v>
      </c>
      <c r="H23" s="174">
        <v>103</v>
      </c>
      <c r="I23" s="174">
        <v>99</v>
      </c>
      <c r="J23" s="174">
        <v>99</v>
      </c>
      <c r="K23" s="174">
        <v>94</v>
      </c>
      <c r="L23" s="174">
        <v>92</v>
      </c>
      <c r="M23" s="227">
        <v>93</v>
      </c>
      <c r="N23" s="227">
        <v>88</v>
      </c>
      <c r="O23" s="227">
        <v>92</v>
      </c>
    </row>
    <row r="24" spans="2:15" ht="33" customHeight="1">
      <c r="B24" s="455"/>
      <c r="C24" s="466"/>
      <c r="D24" s="453"/>
      <c r="E24" s="173" t="s">
        <v>24</v>
      </c>
      <c r="F24" s="174">
        <f>SUM(F21:F23)</f>
        <v>195</v>
      </c>
      <c r="G24" s="174">
        <f t="shared" ref="G24:O24" si="12">SUM(G21:G23)</f>
        <v>193</v>
      </c>
      <c r="H24" s="174">
        <f t="shared" si="12"/>
        <v>187</v>
      </c>
      <c r="I24" s="174">
        <f t="shared" si="12"/>
        <v>183</v>
      </c>
      <c r="J24" s="174">
        <f t="shared" si="12"/>
        <v>182</v>
      </c>
      <c r="K24" s="174">
        <f t="shared" si="12"/>
        <v>174</v>
      </c>
      <c r="L24" s="174">
        <f t="shared" si="12"/>
        <v>172</v>
      </c>
      <c r="M24" s="227">
        <f t="shared" si="12"/>
        <v>173</v>
      </c>
      <c r="N24" s="227">
        <f t="shared" si="12"/>
        <v>166</v>
      </c>
      <c r="O24" s="227">
        <f t="shared" si="12"/>
        <v>169</v>
      </c>
    </row>
    <row r="25" spans="2:15" ht="33" customHeight="1">
      <c r="B25" s="455"/>
      <c r="C25" s="466"/>
      <c r="D25" s="453" t="s">
        <v>4</v>
      </c>
      <c r="E25" s="173" t="s">
        <v>28</v>
      </c>
      <c r="F25" s="174">
        <v>35</v>
      </c>
      <c r="G25" s="174">
        <v>35</v>
      </c>
      <c r="H25" s="174">
        <v>36</v>
      </c>
      <c r="I25" s="174">
        <v>36</v>
      </c>
      <c r="J25" s="174">
        <v>36</v>
      </c>
      <c r="K25" s="174">
        <v>36</v>
      </c>
      <c r="L25" s="174">
        <v>36</v>
      </c>
      <c r="M25" s="227">
        <v>36</v>
      </c>
      <c r="N25" s="227">
        <v>36</v>
      </c>
      <c r="O25" s="227">
        <v>33</v>
      </c>
    </row>
    <row r="26" spans="2:15" ht="33" customHeight="1">
      <c r="B26" s="455"/>
      <c r="C26" s="466"/>
      <c r="D26" s="453"/>
      <c r="E26" s="173" t="s">
        <v>26</v>
      </c>
      <c r="F26" s="174">
        <v>5</v>
      </c>
      <c r="G26" s="174">
        <v>5</v>
      </c>
      <c r="H26" s="174">
        <v>5</v>
      </c>
      <c r="I26" s="174">
        <v>5</v>
      </c>
      <c r="J26" s="174">
        <v>5</v>
      </c>
      <c r="K26" s="174">
        <v>5</v>
      </c>
      <c r="L26" s="174">
        <v>5</v>
      </c>
      <c r="M26" s="227">
        <v>5</v>
      </c>
      <c r="N26" s="227">
        <v>5</v>
      </c>
      <c r="O26" s="227">
        <v>5</v>
      </c>
    </row>
    <row r="27" spans="2:15" ht="33" customHeight="1">
      <c r="B27" s="455"/>
      <c r="C27" s="466"/>
      <c r="D27" s="453"/>
      <c r="E27" s="173" t="s">
        <v>25</v>
      </c>
      <c r="F27" s="174">
        <v>37</v>
      </c>
      <c r="G27" s="174">
        <v>32</v>
      </c>
      <c r="H27" s="174">
        <v>36</v>
      </c>
      <c r="I27" s="174">
        <v>41</v>
      </c>
      <c r="J27" s="174">
        <v>40</v>
      </c>
      <c r="K27" s="174">
        <v>40</v>
      </c>
      <c r="L27" s="174">
        <v>40</v>
      </c>
      <c r="M27" s="174">
        <v>40</v>
      </c>
      <c r="N27" s="174">
        <v>41</v>
      </c>
      <c r="O27" s="227">
        <v>41</v>
      </c>
    </row>
    <row r="28" spans="2:15" ht="33" customHeight="1">
      <c r="B28" s="455"/>
      <c r="C28" s="466"/>
      <c r="D28" s="453"/>
      <c r="E28" s="173" t="s">
        <v>24</v>
      </c>
      <c r="F28" s="174">
        <f>SUM(F25:F27)</f>
        <v>77</v>
      </c>
      <c r="G28" s="174">
        <v>72</v>
      </c>
      <c r="H28" s="174">
        <f t="shared" ref="H28:M28" si="13">SUM(H25:H27)</f>
        <v>77</v>
      </c>
      <c r="I28" s="174">
        <f t="shared" si="13"/>
        <v>82</v>
      </c>
      <c r="J28" s="174">
        <f t="shared" si="13"/>
        <v>81</v>
      </c>
      <c r="K28" s="174">
        <f t="shared" si="13"/>
        <v>81</v>
      </c>
      <c r="L28" s="174">
        <f t="shared" si="13"/>
        <v>81</v>
      </c>
      <c r="M28" s="227">
        <f t="shared" si="13"/>
        <v>81</v>
      </c>
      <c r="N28" s="227">
        <v>82</v>
      </c>
      <c r="O28" s="227">
        <v>79</v>
      </c>
    </row>
    <row r="29" spans="2:15" ht="33" customHeight="1">
      <c r="B29" s="455"/>
      <c r="C29" s="466"/>
      <c r="D29" s="453" t="s">
        <v>5</v>
      </c>
      <c r="E29" s="173" t="s">
        <v>28</v>
      </c>
      <c r="F29" s="174">
        <v>15</v>
      </c>
      <c r="G29" s="174">
        <v>15</v>
      </c>
      <c r="H29" s="174">
        <v>15</v>
      </c>
      <c r="I29" s="174">
        <v>15</v>
      </c>
      <c r="J29" s="174">
        <v>15</v>
      </c>
      <c r="K29" s="174">
        <v>15</v>
      </c>
      <c r="L29" s="174">
        <v>15</v>
      </c>
      <c r="M29" s="227">
        <v>15</v>
      </c>
      <c r="N29" s="227">
        <v>15</v>
      </c>
      <c r="O29" s="227">
        <v>14</v>
      </c>
    </row>
    <row r="30" spans="2:15" ht="33" customHeight="1">
      <c r="B30" s="455"/>
      <c r="C30" s="466"/>
      <c r="D30" s="453"/>
      <c r="E30" s="173" t="s">
        <v>26</v>
      </c>
      <c r="F30" s="174">
        <v>0</v>
      </c>
      <c r="G30" s="174">
        <v>0</v>
      </c>
      <c r="H30" s="174">
        <v>0</v>
      </c>
      <c r="I30" s="174">
        <v>0</v>
      </c>
      <c r="J30" s="174">
        <v>0</v>
      </c>
      <c r="K30" s="174">
        <v>0</v>
      </c>
      <c r="L30" s="174">
        <v>0</v>
      </c>
      <c r="M30" s="227">
        <v>0</v>
      </c>
      <c r="N30" s="227">
        <v>0</v>
      </c>
      <c r="O30" s="227">
        <v>0</v>
      </c>
    </row>
    <row r="31" spans="2:15" ht="33" customHeight="1">
      <c r="B31" s="455"/>
      <c r="C31" s="466"/>
      <c r="D31" s="453"/>
      <c r="E31" s="173" t="s">
        <v>25</v>
      </c>
      <c r="F31" s="174">
        <v>9</v>
      </c>
      <c r="G31" s="174">
        <v>9</v>
      </c>
      <c r="H31" s="174">
        <v>9</v>
      </c>
      <c r="I31" s="174">
        <v>9</v>
      </c>
      <c r="J31" s="174">
        <v>9</v>
      </c>
      <c r="K31" s="174">
        <v>9</v>
      </c>
      <c r="L31" s="174">
        <v>9</v>
      </c>
      <c r="M31" s="227">
        <v>9</v>
      </c>
      <c r="N31" s="227">
        <v>9</v>
      </c>
      <c r="O31" s="227">
        <v>9</v>
      </c>
    </row>
    <row r="32" spans="2:15" ht="33" customHeight="1">
      <c r="B32" s="455"/>
      <c r="C32" s="466"/>
      <c r="D32" s="453"/>
      <c r="E32" s="173" t="s">
        <v>24</v>
      </c>
      <c r="F32" s="174">
        <f>SUM(F29:F31)</f>
        <v>24</v>
      </c>
      <c r="G32" s="174">
        <v>24</v>
      </c>
      <c r="H32" s="174">
        <f t="shared" ref="H32:M32" si="14">SUM(H29:H31)</f>
        <v>24</v>
      </c>
      <c r="I32" s="174">
        <f t="shared" si="14"/>
        <v>24</v>
      </c>
      <c r="J32" s="174">
        <f t="shared" si="14"/>
        <v>24</v>
      </c>
      <c r="K32" s="174">
        <f t="shared" si="14"/>
        <v>24</v>
      </c>
      <c r="L32" s="174">
        <f t="shared" si="14"/>
        <v>24</v>
      </c>
      <c r="M32" s="227">
        <f t="shared" si="14"/>
        <v>24</v>
      </c>
      <c r="N32" s="227">
        <v>24</v>
      </c>
      <c r="O32" s="227">
        <v>23</v>
      </c>
    </row>
    <row r="33" spans="2:15" ht="33" customHeight="1">
      <c r="B33" s="455"/>
      <c r="C33" s="466"/>
      <c r="D33" s="453" t="s">
        <v>6</v>
      </c>
      <c r="E33" s="173" t="s">
        <v>28</v>
      </c>
      <c r="F33" s="174">
        <v>28</v>
      </c>
      <c r="G33" s="174">
        <v>25</v>
      </c>
      <c r="H33" s="174">
        <v>25</v>
      </c>
      <c r="I33" s="174">
        <v>26</v>
      </c>
      <c r="J33" s="174">
        <v>26</v>
      </c>
      <c r="K33" s="174">
        <v>26</v>
      </c>
      <c r="L33" s="174">
        <v>26</v>
      </c>
      <c r="M33" s="227">
        <v>26</v>
      </c>
      <c r="N33" s="227">
        <v>26</v>
      </c>
      <c r="O33" s="227">
        <v>26</v>
      </c>
    </row>
    <row r="34" spans="2:15" ht="33" customHeight="1">
      <c r="B34" s="455"/>
      <c r="C34" s="466"/>
      <c r="D34" s="453"/>
      <c r="E34" s="173" t="s">
        <v>26</v>
      </c>
      <c r="F34" s="174">
        <v>2</v>
      </c>
      <c r="G34" s="174">
        <v>2</v>
      </c>
      <c r="H34" s="174">
        <v>2</v>
      </c>
      <c r="I34" s="174">
        <v>2</v>
      </c>
      <c r="J34" s="174">
        <v>2</v>
      </c>
      <c r="K34" s="174">
        <v>2</v>
      </c>
      <c r="L34" s="174">
        <v>2</v>
      </c>
      <c r="M34" s="227">
        <v>1</v>
      </c>
      <c r="N34" s="227">
        <v>1</v>
      </c>
      <c r="O34" s="227">
        <v>1</v>
      </c>
    </row>
    <row r="35" spans="2:15" ht="33" customHeight="1">
      <c r="B35" s="455"/>
      <c r="C35" s="466"/>
      <c r="D35" s="453"/>
      <c r="E35" s="173" t="s">
        <v>25</v>
      </c>
      <c r="F35" s="174">
        <v>14</v>
      </c>
      <c r="G35" s="174">
        <v>14</v>
      </c>
      <c r="H35" s="174">
        <v>13</v>
      </c>
      <c r="I35" s="174">
        <v>13</v>
      </c>
      <c r="J35" s="174">
        <v>13</v>
      </c>
      <c r="K35" s="174">
        <v>14</v>
      </c>
      <c r="L35" s="174">
        <v>14</v>
      </c>
      <c r="M35" s="227">
        <v>14</v>
      </c>
      <c r="N35" s="227">
        <v>14</v>
      </c>
      <c r="O35" s="227">
        <v>15</v>
      </c>
    </row>
    <row r="36" spans="2:15" ht="33" customHeight="1">
      <c r="B36" s="455"/>
      <c r="C36" s="466"/>
      <c r="D36" s="453"/>
      <c r="E36" s="173" t="s">
        <v>24</v>
      </c>
      <c r="F36" s="174">
        <f>SUM(F33:F35)</f>
        <v>44</v>
      </c>
      <c r="G36" s="174">
        <v>41</v>
      </c>
      <c r="H36" s="174">
        <f t="shared" ref="H36:M36" si="15">SUM(H33:H35)</f>
        <v>40</v>
      </c>
      <c r="I36" s="174">
        <f t="shared" si="15"/>
        <v>41</v>
      </c>
      <c r="J36" s="174">
        <f t="shared" si="15"/>
        <v>41</v>
      </c>
      <c r="K36" s="174">
        <f t="shared" si="15"/>
        <v>42</v>
      </c>
      <c r="L36" s="174">
        <f t="shared" si="15"/>
        <v>42</v>
      </c>
      <c r="M36" s="227">
        <f t="shared" si="15"/>
        <v>41</v>
      </c>
      <c r="N36" s="227">
        <v>41</v>
      </c>
      <c r="O36" s="227">
        <v>42</v>
      </c>
    </row>
    <row r="37" spans="2:15" ht="33" customHeight="1">
      <c r="B37" s="455"/>
      <c r="C37" s="466"/>
      <c r="D37" s="453" t="s">
        <v>7</v>
      </c>
      <c r="E37" s="173" t="s">
        <v>28</v>
      </c>
      <c r="F37" s="174">
        <v>31</v>
      </c>
      <c r="G37" s="174">
        <v>31</v>
      </c>
      <c r="H37" s="174">
        <v>31</v>
      </c>
      <c r="I37" s="174">
        <v>31</v>
      </c>
      <c r="J37" s="174">
        <v>31</v>
      </c>
      <c r="K37" s="174">
        <v>31</v>
      </c>
      <c r="L37" s="174">
        <v>31</v>
      </c>
      <c r="M37" s="227">
        <v>31</v>
      </c>
      <c r="N37" s="227">
        <v>30</v>
      </c>
      <c r="O37" s="227">
        <v>30</v>
      </c>
    </row>
    <row r="38" spans="2:15" ht="33" customHeight="1">
      <c r="B38" s="455"/>
      <c r="C38" s="466"/>
      <c r="D38" s="453"/>
      <c r="E38" s="173" t="s">
        <v>26</v>
      </c>
      <c r="F38" s="174">
        <v>0</v>
      </c>
      <c r="G38" s="174">
        <v>0</v>
      </c>
      <c r="H38" s="174">
        <v>0</v>
      </c>
      <c r="I38" s="174">
        <v>0</v>
      </c>
      <c r="J38" s="174">
        <v>0</v>
      </c>
      <c r="K38" s="174">
        <v>0</v>
      </c>
      <c r="L38" s="174">
        <v>0</v>
      </c>
      <c r="M38" s="227">
        <v>0</v>
      </c>
      <c r="N38" s="227">
        <v>0</v>
      </c>
      <c r="O38" s="227">
        <v>0</v>
      </c>
    </row>
    <row r="39" spans="2:15" ht="33" customHeight="1">
      <c r="B39" s="455"/>
      <c r="C39" s="466"/>
      <c r="D39" s="453"/>
      <c r="E39" s="173" t="s">
        <v>25</v>
      </c>
      <c r="F39" s="174">
        <v>10</v>
      </c>
      <c r="G39" s="174">
        <v>10</v>
      </c>
      <c r="H39" s="174">
        <v>6</v>
      </c>
      <c r="I39" s="174">
        <v>6</v>
      </c>
      <c r="J39" s="174">
        <v>6</v>
      </c>
      <c r="K39" s="174">
        <v>6</v>
      </c>
      <c r="L39" s="174">
        <v>6</v>
      </c>
      <c r="M39" s="227">
        <v>6</v>
      </c>
      <c r="N39" s="227">
        <v>6</v>
      </c>
      <c r="O39" s="227">
        <v>6</v>
      </c>
    </row>
    <row r="40" spans="2:15" ht="33" customHeight="1">
      <c r="B40" s="455"/>
      <c r="C40" s="466"/>
      <c r="D40" s="453"/>
      <c r="E40" s="173" t="s">
        <v>24</v>
      </c>
      <c r="F40" s="174">
        <f>SUM(F37:F39)</f>
        <v>41</v>
      </c>
      <c r="G40" s="174">
        <v>41</v>
      </c>
      <c r="H40" s="174">
        <f>SUM(H37:H39)</f>
        <v>37</v>
      </c>
      <c r="I40" s="174">
        <f>SUM(I37:I39)</f>
        <v>37</v>
      </c>
      <c r="J40" s="174">
        <f>SUM(J37:J39)</f>
        <v>37</v>
      </c>
      <c r="K40" s="174">
        <f>SUM(K37:K39)</f>
        <v>37</v>
      </c>
      <c r="L40" s="174">
        <f t="shared" ref="L40:M40" si="16">SUM(L37:L39)</f>
        <v>37</v>
      </c>
      <c r="M40" s="227">
        <f t="shared" si="16"/>
        <v>37</v>
      </c>
      <c r="N40" s="227">
        <v>36</v>
      </c>
      <c r="O40" s="227">
        <v>36</v>
      </c>
    </row>
    <row r="41" spans="2:15" ht="33" customHeight="1">
      <c r="B41" s="455"/>
      <c r="C41" s="466"/>
      <c r="D41" s="453" t="s">
        <v>16</v>
      </c>
      <c r="E41" s="173" t="s">
        <v>28</v>
      </c>
      <c r="F41" s="174">
        <f t="shared" ref="F41:F43" si="17">F21+F25+F29+F33+F37</f>
        <v>189</v>
      </c>
      <c r="G41" s="174">
        <v>186</v>
      </c>
      <c r="H41" s="174">
        <f>SUM(H21,H25,H29,H33,H37)</f>
        <v>187</v>
      </c>
      <c r="I41" s="174">
        <f t="shared" ref="I41:L42" si="18">I21+I25+I29+I33+I37</f>
        <v>188</v>
      </c>
      <c r="J41" s="174">
        <f t="shared" ref="J41:K41" si="19">J21+J25+J29+J33+J37</f>
        <v>186</v>
      </c>
      <c r="K41" s="174">
        <f t="shared" si="19"/>
        <v>183</v>
      </c>
      <c r="L41" s="174">
        <f t="shared" si="18"/>
        <v>182</v>
      </c>
      <c r="M41" s="227">
        <f t="shared" ref="M41" si="20">M21+M25+M29+M33+M37</f>
        <v>182</v>
      </c>
      <c r="N41" s="227">
        <v>179</v>
      </c>
      <c r="O41" s="227">
        <f>O37+O33+O29+O25+O21</f>
        <v>175</v>
      </c>
    </row>
    <row r="42" spans="2:15" ht="33" customHeight="1">
      <c r="B42" s="455"/>
      <c r="C42" s="466"/>
      <c r="D42" s="453"/>
      <c r="E42" s="173" t="s">
        <v>26</v>
      </c>
      <c r="F42" s="174">
        <f t="shared" si="17"/>
        <v>11</v>
      </c>
      <c r="G42" s="174">
        <v>11</v>
      </c>
      <c r="H42" s="174">
        <f>SUM(H22,H26,H30,H34,H38)</f>
        <v>11</v>
      </c>
      <c r="I42" s="174">
        <f t="shared" si="18"/>
        <v>11</v>
      </c>
      <c r="J42" s="174">
        <f t="shared" ref="J42:K42" si="21">J22+J26+J30+J34+J38</f>
        <v>12</v>
      </c>
      <c r="K42" s="174">
        <f t="shared" si="21"/>
        <v>12</v>
      </c>
      <c r="L42" s="174">
        <f t="shared" si="18"/>
        <v>13</v>
      </c>
      <c r="M42" s="227">
        <f t="shared" ref="M42" si="22">M22+M26+M30+M34+M38</f>
        <v>12</v>
      </c>
      <c r="N42" s="227">
        <v>12</v>
      </c>
      <c r="O42" s="227">
        <f>O38+O34+O30+O26+O22</f>
        <v>11</v>
      </c>
    </row>
    <row r="43" spans="2:15" ht="33" customHeight="1">
      <c r="B43" s="455"/>
      <c r="C43" s="466"/>
      <c r="D43" s="453"/>
      <c r="E43" s="173" t="s">
        <v>25</v>
      </c>
      <c r="F43" s="174">
        <f t="shared" si="17"/>
        <v>181</v>
      </c>
      <c r="G43" s="174">
        <v>174</v>
      </c>
      <c r="H43" s="174">
        <f>SUM(H23,H27,H31,H35,H39)</f>
        <v>167</v>
      </c>
      <c r="I43" s="174">
        <f t="shared" ref="I43:M43" si="23">I23+I27+I31+I35+I39</f>
        <v>168</v>
      </c>
      <c r="J43" s="174">
        <f t="shared" si="23"/>
        <v>167</v>
      </c>
      <c r="K43" s="174">
        <f t="shared" si="23"/>
        <v>163</v>
      </c>
      <c r="L43" s="174">
        <f t="shared" si="23"/>
        <v>161</v>
      </c>
      <c r="M43" s="227">
        <f t="shared" si="23"/>
        <v>162</v>
      </c>
      <c r="N43" s="227">
        <v>158</v>
      </c>
      <c r="O43" s="227">
        <f>O39+O35+O31+O27+O23</f>
        <v>163</v>
      </c>
    </row>
    <row r="44" spans="2:15" ht="33" customHeight="1">
      <c r="B44" s="455"/>
      <c r="C44" s="467"/>
      <c r="D44" s="453"/>
      <c r="E44" s="173" t="s">
        <v>24</v>
      </c>
      <c r="F44" s="174">
        <f>SUM(F41:F43)</f>
        <v>381</v>
      </c>
      <c r="G44" s="174">
        <v>371</v>
      </c>
      <c r="H44" s="174">
        <f t="shared" ref="H44:M44" si="24">SUM(H41:H43)</f>
        <v>365</v>
      </c>
      <c r="I44" s="174">
        <f t="shared" si="24"/>
        <v>367</v>
      </c>
      <c r="J44" s="174">
        <f t="shared" si="24"/>
        <v>365</v>
      </c>
      <c r="K44" s="174">
        <f t="shared" si="24"/>
        <v>358</v>
      </c>
      <c r="L44" s="174">
        <f t="shared" si="24"/>
        <v>356</v>
      </c>
      <c r="M44" s="227">
        <f t="shared" si="24"/>
        <v>356</v>
      </c>
      <c r="N44" s="227">
        <v>349</v>
      </c>
      <c r="O44" s="227">
        <f>O40+O36+O32+O28+O24</f>
        <v>349</v>
      </c>
    </row>
    <row r="45" spans="2:15" ht="33" customHeight="1">
      <c r="B45" s="455"/>
      <c r="C45" s="468" t="s">
        <v>339</v>
      </c>
      <c r="D45" s="228" t="s">
        <v>8</v>
      </c>
      <c r="E45" s="173" t="s">
        <v>22</v>
      </c>
      <c r="F45" s="174">
        <v>19</v>
      </c>
      <c r="G45" s="174">
        <v>19</v>
      </c>
      <c r="H45" s="174">
        <v>19</v>
      </c>
      <c r="I45" s="174">
        <v>19</v>
      </c>
      <c r="J45" s="174">
        <v>19</v>
      </c>
      <c r="K45" s="174">
        <v>20</v>
      </c>
      <c r="L45" s="174">
        <v>20</v>
      </c>
      <c r="M45" s="227">
        <v>20</v>
      </c>
      <c r="N45" s="227">
        <v>20</v>
      </c>
      <c r="O45" s="227">
        <v>20</v>
      </c>
    </row>
    <row r="46" spans="2:15" ht="33" customHeight="1">
      <c r="B46" s="455"/>
      <c r="C46" s="469"/>
      <c r="D46" s="228" t="s">
        <v>9</v>
      </c>
      <c r="E46" s="173" t="s">
        <v>22</v>
      </c>
      <c r="F46" s="174">
        <v>95</v>
      </c>
      <c r="G46" s="174">
        <v>95</v>
      </c>
      <c r="H46" s="174">
        <v>92</v>
      </c>
      <c r="I46" s="174">
        <v>98</v>
      </c>
      <c r="J46" s="174">
        <v>109</v>
      </c>
      <c r="K46" s="174">
        <v>112</v>
      </c>
      <c r="L46" s="174">
        <v>112</v>
      </c>
      <c r="M46" s="227">
        <v>113</v>
      </c>
      <c r="N46" s="227">
        <v>114</v>
      </c>
      <c r="O46" s="227">
        <v>111</v>
      </c>
    </row>
    <row r="47" spans="2:15" ht="33" customHeight="1">
      <c r="B47" s="455"/>
      <c r="C47" s="469"/>
      <c r="D47" s="228" t="s">
        <v>5</v>
      </c>
      <c r="E47" s="173" t="s">
        <v>22</v>
      </c>
      <c r="F47" s="174">
        <v>75</v>
      </c>
      <c r="G47" s="174">
        <v>70</v>
      </c>
      <c r="H47" s="174">
        <v>66</v>
      </c>
      <c r="I47" s="174">
        <v>66</v>
      </c>
      <c r="J47" s="174">
        <v>64</v>
      </c>
      <c r="K47" s="174">
        <v>67</v>
      </c>
      <c r="L47" s="174">
        <v>71</v>
      </c>
      <c r="M47" s="227">
        <v>72</v>
      </c>
      <c r="N47" s="227">
        <v>67</v>
      </c>
      <c r="O47" s="227">
        <v>67</v>
      </c>
    </row>
    <row r="48" spans="2:15" ht="33" customHeight="1">
      <c r="B48" s="456"/>
      <c r="C48" s="470"/>
      <c r="D48" s="228" t="s">
        <v>16</v>
      </c>
      <c r="E48" s="173" t="s">
        <v>22</v>
      </c>
      <c r="F48" s="174">
        <f>SUM(F45:F47)</f>
        <v>189</v>
      </c>
      <c r="G48" s="174">
        <v>184</v>
      </c>
      <c r="H48" s="174">
        <f t="shared" ref="H48:M48" si="25">SUM(H45:H47)</f>
        <v>177</v>
      </c>
      <c r="I48" s="174">
        <f t="shared" si="25"/>
        <v>183</v>
      </c>
      <c r="J48" s="174">
        <f t="shared" si="25"/>
        <v>192</v>
      </c>
      <c r="K48" s="174">
        <f t="shared" si="25"/>
        <v>199</v>
      </c>
      <c r="L48" s="174">
        <f t="shared" si="25"/>
        <v>203</v>
      </c>
      <c r="M48" s="227">
        <f t="shared" si="25"/>
        <v>205</v>
      </c>
      <c r="N48" s="227">
        <v>201</v>
      </c>
      <c r="O48" s="227">
        <f>SUM(O45:O47)</f>
        <v>198</v>
      </c>
    </row>
    <row r="49" spans="2:17" ht="33" customHeight="1">
      <c r="B49" s="454" t="s">
        <v>279</v>
      </c>
      <c r="C49" s="457" t="s">
        <v>114</v>
      </c>
      <c r="D49" s="458"/>
      <c r="E49" s="173" t="s">
        <v>28</v>
      </c>
      <c r="F49" s="174">
        <f>F6+F16+F41</f>
        <v>278</v>
      </c>
      <c r="G49" s="174">
        <v>277</v>
      </c>
      <c r="H49" s="174">
        <f t="shared" ref="H49:M49" si="26">SUM(H6,H16,H41)</f>
        <v>274</v>
      </c>
      <c r="I49" s="174">
        <f t="shared" si="26"/>
        <v>276</v>
      </c>
      <c r="J49" s="174">
        <f t="shared" si="26"/>
        <v>273</v>
      </c>
      <c r="K49" s="174">
        <f t="shared" si="26"/>
        <v>265</v>
      </c>
      <c r="L49" s="174">
        <f t="shared" si="26"/>
        <v>265</v>
      </c>
      <c r="M49" s="227">
        <f t="shared" si="26"/>
        <v>263</v>
      </c>
      <c r="N49" s="227">
        <v>260</v>
      </c>
      <c r="O49" s="227">
        <f>O41+O16+O6</f>
        <v>254</v>
      </c>
    </row>
    <row r="50" spans="2:17" ht="33" customHeight="1">
      <c r="B50" s="455"/>
      <c r="C50" s="459"/>
      <c r="D50" s="460"/>
      <c r="E50" s="173" t="s">
        <v>27</v>
      </c>
      <c r="F50" s="229">
        <f>F17</f>
        <v>22</v>
      </c>
      <c r="G50" s="229">
        <v>22</v>
      </c>
      <c r="H50" s="229">
        <f t="shared" ref="H50:M50" si="27">SUM(H17)</f>
        <v>22</v>
      </c>
      <c r="I50" s="229">
        <f t="shared" si="27"/>
        <v>22</v>
      </c>
      <c r="J50" s="229">
        <f t="shared" si="27"/>
        <v>19</v>
      </c>
      <c r="K50" s="229">
        <f t="shared" si="27"/>
        <v>16</v>
      </c>
      <c r="L50" s="229">
        <f t="shared" si="27"/>
        <v>13</v>
      </c>
      <c r="M50" s="230">
        <f t="shared" si="27"/>
        <v>13</v>
      </c>
      <c r="N50" s="230">
        <v>13</v>
      </c>
      <c r="O50" s="230">
        <f>O12</f>
        <v>13</v>
      </c>
    </row>
    <row r="51" spans="2:17" ht="33" customHeight="1">
      <c r="B51" s="455"/>
      <c r="C51" s="459"/>
      <c r="D51" s="460"/>
      <c r="E51" s="173" t="s">
        <v>26</v>
      </c>
      <c r="F51" s="174">
        <f t="shared" ref="F51" si="28">F18+F42</f>
        <v>52</v>
      </c>
      <c r="G51" s="174">
        <v>30</v>
      </c>
      <c r="H51" s="174">
        <f t="shared" ref="H51:I52" si="29">SUM(H18,H42)</f>
        <v>53</v>
      </c>
      <c r="I51" s="174">
        <f t="shared" si="29"/>
        <v>53</v>
      </c>
      <c r="J51" s="174">
        <f t="shared" ref="J51" si="30">SUM(J18,J42)</f>
        <v>55</v>
      </c>
      <c r="K51" s="174">
        <f t="shared" ref="K51:M52" si="31">SUM(K18,K42)</f>
        <v>55</v>
      </c>
      <c r="L51" s="174">
        <f t="shared" si="31"/>
        <v>94</v>
      </c>
      <c r="M51" s="227">
        <f t="shared" si="31"/>
        <v>96</v>
      </c>
      <c r="N51" s="227">
        <v>98</v>
      </c>
      <c r="O51" s="227">
        <f>O42+O18</f>
        <v>101</v>
      </c>
    </row>
    <row r="52" spans="2:17" ht="33" customHeight="1">
      <c r="B52" s="455"/>
      <c r="C52" s="459"/>
      <c r="D52" s="460"/>
      <c r="E52" s="173" t="s">
        <v>25</v>
      </c>
      <c r="F52" s="174">
        <f>F19+F43</f>
        <v>382</v>
      </c>
      <c r="G52" s="174">
        <v>381</v>
      </c>
      <c r="H52" s="174">
        <f t="shared" si="29"/>
        <v>375</v>
      </c>
      <c r="I52" s="174">
        <f t="shared" si="29"/>
        <v>377</v>
      </c>
      <c r="J52" s="174">
        <f t="shared" ref="J52" si="32">SUM(J19,J43)</f>
        <v>380</v>
      </c>
      <c r="K52" s="174">
        <f t="shared" si="31"/>
        <v>378</v>
      </c>
      <c r="L52" s="174">
        <f t="shared" si="31"/>
        <v>357</v>
      </c>
      <c r="M52" s="227">
        <f t="shared" si="31"/>
        <v>358</v>
      </c>
      <c r="N52" s="227">
        <v>353</v>
      </c>
      <c r="O52" s="227">
        <f>O43+O19</f>
        <v>361</v>
      </c>
    </row>
    <row r="53" spans="2:17" ht="33" customHeight="1">
      <c r="B53" s="455"/>
      <c r="C53" s="461"/>
      <c r="D53" s="462"/>
      <c r="E53" s="173" t="s">
        <v>24</v>
      </c>
      <c r="F53" s="174">
        <f>SUM(F49:F52)</f>
        <v>734</v>
      </c>
      <c r="G53" s="174">
        <v>710</v>
      </c>
      <c r="H53" s="174">
        <f t="shared" ref="H53:M53" si="33">SUM(H49:H52)</f>
        <v>724</v>
      </c>
      <c r="I53" s="174">
        <f t="shared" si="33"/>
        <v>728</v>
      </c>
      <c r="J53" s="174">
        <f t="shared" si="33"/>
        <v>727</v>
      </c>
      <c r="K53" s="174">
        <f t="shared" si="33"/>
        <v>714</v>
      </c>
      <c r="L53" s="174">
        <f t="shared" si="33"/>
        <v>729</v>
      </c>
      <c r="M53" s="227">
        <f t="shared" si="33"/>
        <v>730</v>
      </c>
      <c r="N53" s="227">
        <v>724</v>
      </c>
      <c r="O53" s="227">
        <f>SUM(O49:O52)</f>
        <v>729</v>
      </c>
      <c r="Q53" s="100"/>
    </row>
    <row r="54" spans="2:17" ht="33" customHeight="1">
      <c r="B54" s="455"/>
      <c r="C54" s="463" t="s">
        <v>113</v>
      </c>
      <c r="D54" s="464"/>
      <c r="E54" s="173" t="s">
        <v>22</v>
      </c>
      <c r="F54" s="174">
        <f>F48</f>
        <v>189</v>
      </c>
      <c r="G54" s="174">
        <v>184</v>
      </c>
      <c r="H54" s="174">
        <f t="shared" ref="H54:M54" si="34">SUM(H48)</f>
        <v>177</v>
      </c>
      <c r="I54" s="174">
        <f t="shared" si="34"/>
        <v>183</v>
      </c>
      <c r="J54" s="174">
        <f t="shared" si="34"/>
        <v>192</v>
      </c>
      <c r="K54" s="174">
        <f t="shared" si="34"/>
        <v>199</v>
      </c>
      <c r="L54" s="174">
        <f t="shared" si="34"/>
        <v>203</v>
      </c>
      <c r="M54" s="227">
        <f t="shared" si="34"/>
        <v>205</v>
      </c>
      <c r="N54" s="227">
        <v>201</v>
      </c>
      <c r="O54" s="227">
        <f>O48</f>
        <v>198</v>
      </c>
    </row>
    <row r="55" spans="2:17" ht="33" customHeight="1">
      <c r="B55" s="456"/>
      <c r="C55" s="463" t="s">
        <v>280</v>
      </c>
      <c r="D55" s="464"/>
      <c r="E55" s="173" t="s">
        <v>22</v>
      </c>
      <c r="F55" s="174">
        <f>F53+F54</f>
        <v>923</v>
      </c>
      <c r="G55" s="174">
        <v>894</v>
      </c>
      <c r="H55" s="174">
        <f t="shared" ref="H55:L55" si="35">SUM(H53:H54)</f>
        <v>901</v>
      </c>
      <c r="I55" s="174">
        <f t="shared" si="35"/>
        <v>911</v>
      </c>
      <c r="J55" s="174">
        <f t="shared" si="35"/>
        <v>919</v>
      </c>
      <c r="K55" s="174">
        <f t="shared" si="35"/>
        <v>913</v>
      </c>
      <c r="L55" s="174">
        <f t="shared" si="35"/>
        <v>932</v>
      </c>
      <c r="M55" s="227">
        <f>SUM(M53:M54)</f>
        <v>935</v>
      </c>
      <c r="N55" s="227">
        <v>925</v>
      </c>
      <c r="O55" s="227">
        <f>O54+O53</f>
        <v>927</v>
      </c>
    </row>
    <row r="56" spans="2:17" ht="17.399999999999999" customHeight="1">
      <c r="B56" s="80"/>
      <c r="C56" s="79"/>
      <c r="D56" s="79"/>
      <c r="E56" s="79"/>
      <c r="F56" s="79"/>
      <c r="G56" s="79"/>
      <c r="H56" s="79"/>
      <c r="I56" s="79"/>
      <c r="J56" s="79"/>
      <c r="K56" s="3"/>
      <c r="L56" s="3"/>
      <c r="M56" s="3"/>
      <c r="N56" s="3"/>
    </row>
    <row r="57" spans="2:17" ht="15" customHeight="1">
      <c r="B57" s="79"/>
      <c r="C57" s="79"/>
      <c r="D57" s="79"/>
      <c r="E57" s="79"/>
      <c r="F57" s="79"/>
      <c r="G57" s="79"/>
      <c r="H57" s="79"/>
      <c r="I57" s="79"/>
      <c r="J57" s="79"/>
      <c r="K57" s="3"/>
      <c r="L57" s="3"/>
      <c r="M57" s="3"/>
      <c r="N57" s="3"/>
    </row>
    <row r="58" spans="2:17">
      <c r="B58" s="2" t="s">
        <v>472</v>
      </c>
    </row>
  </sheetData>
  <mergeCells count="20">
    <mergeCell ref="B49:B55"/>
    <mergeCell ref="C49:D53"/>
    <mergeCell ref="C54:D54"/>
    <mergeCell ref="C55:D55"/>
    <mergeCell ref="B21:B48"/>
    <mergeCell ref="C21:C44"/>
    <mergeCell ref="D21:D24"/>
    <mergeCell ref="D25:D28"/>
    <mergeCell ref="D29:D32"/>
    <mergeCell ref="D33:D36"/>
    <mergeCell ref="D37:D40"/>
    <mergeCell ref="D41:D44"/>
    <mergeCell ref="C45:C48"/>
    <mergeCell ref="B3:E3"/>
    <mergeCell ref="B4:B20"/>
    <mergeCell ref="C4:C6"/>
    <mergeCell ref="C7:C20"/>
    <mergeCell ref="D7:D10"/>
    <mergeCell ref="D11:D15"/>
    <mergeCell ref="D16:D20"/>
  </mergeCells>
  <phoneticPr fontId="1"/>
  <pageMargins left="1.8897637795275593" right="0.70866141732283472" top="1.1417322834645669" bottom="0.74803149606299213" header="0.31496062992125984" footer="0.31496062992125984"/>
  <pageSetup paperSize="8" scale="3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pageSetUpPr fitToPage="1"/>
  </sheetPr>
  <dimension ref="B1:M42"/>
  <sheetViews>
    <sheetView showGridLines="0" topLeftCell="A7" zoomScale="23" zoomScaleNormal="30" zoomScaleSheetLayoutView="25" workbookViewId="0">
      <selection activeCell="M8" sqref="M8"/>
    </sheetView>
  </sheetViews>
  <sheetFormatPr defaultColWidth="55.59765625" defaultRowHeight="46.2"/>
  <cols>
    <col min="1" max="1" width="7.59765625" style="59" customWidth="1"/>
    <col min="2" max="2" width="26.59765625" style="71" customWidth="1"/>
    <col min="3" max="3" width="70.09765625" style="59" customWidth="1"/>
    <col min="4" max="4" width="117.09765625" style="59" customWidth="1"/>
    <col min="5" max="5" width="33.09765625" style="60" customWidth="1"/>
    <col min="6" max="6" width="44.09765625" style="59" customWidth="1"/>
    <col min="7" max="7" width="33.09765625" style="60" customWidth="1"/>
    <col min="8" max="8" width="56.59765625" style="60" customWidth="1"/>
    <col min="9" max="9" width="40.59765625" style="60" customWidth="1"/>
    <col min="10" max="10" width="39.09765625" style="60" customWidth="1"/>
    <col min="11" max="11" width="38.09765625" style="60" customWidth="1"/>
    <col min="12" max="12" width="50.3984375" style="60" customWidth="1"/>
    <col min="13" max="13" width="49.8984375" style="60" customWidth="1"/>
    <col min="14" max="14" width="4.59765625" style="59" customWidth="1"/>
    <col min="15" max="16384" width="55.59765625" style="59"/>
  </cols>
  <sheetData>
    <row r="1" spans="2:13" ht="80.099999999999994" customHeight="1">
      <c r="B1" s="58" t="s">
        <v>515</v>
      </c>
    </row>
    <row r="2" spans="2:13" ht="80.099999999999994" customHeight="1">
      <c r="B2" s="479" t="s">
        <v>406</v>
      </c>
      <c r="C2" s="479" t="s">
        <v>236</v>
      </c>
      <c r="D2" s="479" t="s">
        <v>235</v>
      </c>
      <c r="E2" s="476" t="s">
        <v>234</v>
      </c>
      <c r="F2" s="477"/>
      <c r="G2" s="477"/>
      <c r="H2" s="478"/>
      <c r="I2" s="482" t="s">
        <v>331</v>
      </c>
      <c r="J2" s="482" t="s">
        <v>332</v>
      </c>
      <c r="K2" s="482" t="s">
        <v>333</v>
      </c>
      <c r="L2" s="479" t="s">
        <v>233</v>
      </c>
      <c r="M2" s="479" t="s">
        <v>232</v>
      </c>
    </row>
    <row r="3" spans="2:13" ht="121.5" customHeight="1">
      <c r="B3" s="494"/>
      <c r="C3" s="494"/>
      <c r="D3" s="494"/>
      <c r="E3" s="61" t="s">
        <v>231</v>
      </c>
      <c r="F3" s="61" t="s">
        <v>230</v>
      </c>
      <c r="G3" s="61" t="s">
        <v>229</v>
      </c>
      <c r="H3" s="62" t="s">
        <v>335</v>
      </c>
      <c r="I3" s="498"/>
      <c r="J3" s="484"/>
      <c r="K3" s="484"/>
      <c r="L3" s="484"/>
      <c r="M3" s="484"/>
    </row>
    <row r="4" spans="2:13" ht="70.5" customHeight="1">
      <c r="B4" s="481"/>
      <c r="C4" s="481"/>
      <c r="D4" s="481"/>
      <c r="E4" s="63"/>
      <c r="F4" s="63" t="s">
        <v>407</v>
      </c>
      <c r="G4" s="63" t="s">
        <v>408</v>
      </c>
      <c r="H4" s="63" t="s">
        <v>407</v>
      </c>
      <c r="I4" s="63" t="s">
        <v>539</v>
      </c>
      <c r="J4" s="480"/>
      <c r="K4" s="480"/>
      <c r="L4" s="480"/>
      <c r="M4" s="480"/>
    </row>
    <row r="5" spans="2:13" ht="132.9" customHeight="1">
      <c r="B5" s="64">
        <v>1</v>
      </c>
      <c r="C5" s="65" t="s">
        <v>228</v>
      </c>
      <c r="D5" s="66" t="s">
        <v>292</v>
      </c>
      <c r="E5" s="67" t="s">
        <v>179</v>
      </c>
      <c r="F5" s="68">
        <v>80.099999999999994</v>
      </c>
      <c r="G5" s="67">
        <v>200</v>
      </c>
      <c r="H5" s="67" t="s">
        <v>227</v>
      </c>
      <c r="I5" s="67">
        <v>1.99</v>
      </c>
      <c r="J5" s="67" t="s">
        <v>226</v>
      </c>
      <c r="K5" s="67" t="s">
        <v>118</v>
      </c>
      <c r="L5" s="69" t="s">
        <v>409</v>
      </c>
      <c r="M5" s="67" t="s">
        <v>206</v>
      </c>
    </row>
    <row r="6" spans="2:13" ht="132.9" customHeight="1">
      <c r="B6" s="64">
        <v>2</v>
      </c>
      <c r="C6" s="65" t="s">
        <v>225</v>
      </c>
      <c r="D6" s="66" t="s">
        <v>293</v>
      </c>
      <c r="E6" s="67" t="s">
        <v>179</v>
      </c>
      <c r="F6" s="68">
        <v>29</v>
      </c>
      <c r="G6" s="67">
        <v>200</v>
      </c>
      <c r="H6" s="67" t="s">
        <v>224</v>
      </c>
      <c r="I6" s="67">
        <v>3.41</v>
      </c>
      <c r="J6" s="67" t="s">
        <v>223</v>
      </c>
      <c r="K6" s="67" t="s">
        <v>118</v>
      </c>
      <c r="L6" s="69" t="s">
        <v>409</v>
      </c>
      <c r="M6" s="67" t="s">
        <v>206</v>
      </c>
    </row>
    <row r="7" spans="2:13" ht="132.9" customHeight="1">
      <c r="B7" s="64">
        <v>3</v>
      </c>
      <c r="C7" s="65" t="s">
        <v>222</v>
      </c>
      <c r="D7" s="66" t="s">
        <v>294</v>
      </c>
      <c r="E7" s="67" t="s">
        <v>179</v>
      </c>
      <c r="F7" s="68">
        <v>50.5</v>
      </c>
      <c r="G7" s="67">
        <v>200</v>
      </c>
      <c r="H7" s="67" t="s">
        <v>221</v>
      </c>
      <c r="I7" s="67">
        <v>3.29</v>
      </c>
      <c r="J7" s="67" t="s">
        <v>220</v>
      </c>
      <c r="K7" s="67" t="s">
        <v>118</v>
      </c>
      <c r="L7" s="69" t="s">
        <v>409</v>
      </c>
      <c r="M7" s="67" t="s">
        <v>206</v>
      </c>
    </row>
    <row r="8" spans="2:13" ht="132.9" customHeight="1">
      <c r="B8" s="64">
        <v>4</v>
      </c>
      <c r="C8" s="65" t="s">
        <v>219</v>
      </c>
      <c r="D8" s="66" t="s">
        <v>295</v>
      </c>
      <c r="E8" s="67" t="s">
        <v>179</v>
      </c>
      <c r="F8" s="68">
        <v>85</v>
      </c>
      <c r="G8" s="473" t="s">
        <v>642</v>
      </c>
      <c r="H8" s="474"/>
      <c r="I8" s="474"/>
      <c r="J8" s="475"/>
      <c r="K8" s="67" t="s">
        <v>118</v>
      </c>
      <c r="L8" s="69" t="s">
        <v>409</v>
      </c>
      <c r="M8" s="69" t="s">
        <v>640</v>
      </c>
    </row>
    <row r="9" spans="2:13" ht="132.9" customHeight="1">
      <c r="B9" s="488">
        <v>5</v>
      </c>
      <c r="C9" s="490" t="s">
        <v>218</v>
      </c>
      <c r="D9" s="485" t="s">
        <v>296</v>
      </c>
      <c r="E9" s="479" t="s">
        <v>176</v>
      </c>
      <c r="F9" s="496">
        <v>130.5</v>
      </c>
      <c r="G9" s="67">
        <v>150</v>
      </c>
      <c r="H9" s="479" t="s">
        <v>217</v>
      </c>
      <c r="I9" s="479">
        <v>4.6100000000000003</v>
      </c>
      <c r="J9" s="479" t="s">
        <v>216</v>
      </c>
      <c r="K9" s="479" t="s">
        <v>118</v>
      </c>
      <c r="L9" s="482" t="s">
        <v>409</v>
      </c>
      <c r="M9" s="471" t="s">
        <v>206</v>
      </c>
    </row>
    <row r="10" spans="2:13" ht="132.9" customHeight="1">
      <c r="B10" s="489"/>
      <c r="C10" s="487"/>
      <c r="D10" s="491"/>
      <c r="E10" s="480"/>
      <c r="F10" s="497"/>
      <c r="G10" s="67">
        <v>250</v>
      </c>
      <c r="H10" s="480"/>
      <c r="I10" s="480"/>
      <c r="J10" s="480"/>
      <c r="K10" s="481"/>
      <c r="L10" s="480"/>
      <c r="M10" s="472"/>
    </row>
    <row r="11" spans="2:13" ht="132.9" customHeight="1">
      <c r="B11" s="64">
        <v>6</v>
      </c>
      <c r="C11" s="65" t="s">
        <v>215</v>
      </c>
      <c r="D11" s="66" t="s">
        <v>297</v>
      </c>
      <c r="E11" s="67" t="s">
        <v>179</v>
      </c>
      <c r="F11" s="68">
        <v>59.9</v>
      </c>
      <c r="G11" s="67">
        <v>150</v>
      </c>
      <c r="H11" s="67" t="s">
        <v>214</v>
      </c>
      <c r="I11" s="67">
        <v>3.25</v>
      </c>
      <c r="J11" s="67" t="s">
        <v>207</v>
      </c>
      <c r="K11" s="67" t="s">
        <v>118</v>
      </c>
      <c r="L11" s="67" t="s">
        <v>184</v>
      </c>
      <c r="M11" s="67" t="s">
        <v>206</v>
      </c>
    </row>
    <row r="12" spans="2:13" ht="132.9" customHeight="1">
      <c r="B12" s="64">
        <v>7</v>
      </c>
      <c r="C12" s="65" t="s">
        <v>213</v>
      </c>
      <c r="D12" s="66" t="s">
        <v>298</v>
      </c>
      <c r="E12" s="67" t="s">
        <v>179</v>
      </c>
      <c r="F12" s="68">
        <v>34.5</v>
      </c>
      <c r="G12" s="67">
        <v>200</v>
      </c>
      <c r="H12" s="67" t="s">
        <v>212</v>
      </c>
      <c r="I12" s="67">
        <v>13.56</v>
      </c>
      <c r="J12" s="67" t="s">
        <v>207</v>
      </c>
      <c r="K12" s="67" t="s">
        <v>118</v>
      </c>
      <c r="L12" s="67" t="s">
        <v>184</v>
      </c>
      <c r="M12" s="67" t="s">
        <v>206</v>
      </c>
    </row>
    <row r="13" spans="2:13" ht="132.9" customHeight="1">
      <c r="B13" s="64">
        <v>8</v>
      </c>
      <c r="C13" s="65" t="s">
        <v>211</v>
      </c>
      <c r="D13" s="66" t="s">
        <v>299</v>
      </c>
      <c r="E13" s="67" t="s">
        <v>179</v>
      </c>
      <c r="F13" s="68">
        <v>36.799999999999997</v>
      </c>
      <c r="G13" s="67">
        <v>150</v>
      </c>
      <c r="H13" s="67" t="s">
        <v>210</v>
      </c>
      <c r="I13" s="67">
        <v>10.47</v>
      </c>
      <c r="J13" s="67" t="s">
        <v>207</v>
      </c>
      <c r="K13" s="67" t="s">
        <v>118</v>
      </c>
      <c r="L13" s="67" t="s">
        <v>184</v>
      </c>
      <c r="M13" s="67" t="s">
        <v>206</v>
      </c>
    </row>
    <row r="14" spans="2:13" ht="132.9" customHeight="1">
      <c r="B14" s="64">
        <v>9</v>
      </c>
      <c r="C14" s="65" t="s">
        <v>209</v>
      </c>
      <c r="D14" s="66" t="s">
        <v>314</v>
      </c>
      <c r="E14" s="67" t="s">
        <v>179</v>
      </c>
      <c r="F14" s="68">
        <v>25.3</v>
      </c>
      <c r="G14" s="67">
        <v>150</v>
      </c>
      <c r="H14" s="67" t="s">
        <v>208</v>
      </c>
      <c r="I14" s="67">
        <v>19.55</v>
      </c>
      <c r="J14" s="67" t="s">
        <v>207</v>
      </c>
      <c r="K14" s="67" t="s">
        <v>118</v>
      </c>
      <c r="L14" s="67" t="s">
        <v>184</v>
      </c>
      <c r="M14" s="67" t="s">
        <v>206</v>
      </c>
    </row>
    <row r="15" spans="2:13" ht="132.9" customHeight="1">
      <c r="B15" s="64">
        <v>29</v>
      </c>
      <c r="C15" s="65" t="s">
        <v>205</v>
      </c>
      <c r="D15" s="66" t="s">
        <v>315</v>
      </c>
      <c r="E15" s="67" t="s">
        <v>179</v>
      </c>
      <c r="F15" s="68">
        <v>300</v>
      </c>
      <c r="G15" s="67">
        <v>200</v>
      </c>
      <c r="H15" s="67" t="s">
        <v>204</v>
      </c>
      <c r="I15" s="67">
        <v>58.3</v>
      </c>
      <c r="J15" s="67" t="s">
        <v>203</v>
      </c>
      <c r="K15" s="67" t="s">
        <v>118</v>
      </c>
      <c r="L15" s="67" t="s">
        <v>184</v>
      </c>
      <c r="M15" s="67" t="s">
        <v>199</v>
      </c>
    </row>
    <row r="16" spans="2:13" ht="132.9" customHeight="1">
      <c r="B16" s="64">
        <v>30</v>
      </c>
      <c r="C16" s="65" t="s">
        <v>202</v>
      </c>
      <c r="D16" s="66" t="s">
        <v>300</v>
      </c>
      <c r="E16" s="67" t="s">
        <v>179</v>
      </c>
      <c r="F16" s="68">
        <v>301</v>
      </c>
      <c r="G16" s="67">
        <v>200</v>
      </c>
      <c r="H16" s="67" t="s">
        <v>201</v>
      </c>
      <c r="I16" s="67">
        <v>57.4</v>
      </c>
      <c r="J16" s="67" t="s">
        <v>200</v>
      </c>
      <c r="K16" s="67" t="s">
        <v>118</v>
      </c>
      <c r="L16" s="67" t="s">
        <v>184</v>
      </c>
      <c r="M16" s="67" t="s">
        <v>199</v>
      </c>
    </row>
    <row r="17" spans="2:13" ht="132.9" customHeight="1">
      <c r="B17" s="64">
        <v>10</v>
      </c>
      <c r="C17" s="65" t="s">
        <v>198</v>
      </c>
      <c r="D17" s="65" t="s">
        <v>197</v>
      </c>
      <c r="E17" s="67" t="s">
        <v>179</v>
      </c>
      <c r="F17" s="68">
        <v>66</v>
      </c>
      <c r="G17" s="67">
        <v>200</v>
      </c>
      <c r="H17" s="67" t="s">
        <v>410</v>
      </c>
      <c r="I17" s="67">
        <v>1.47</v>
      </c>
      <c r="J17" s="67" t="s">
        <v>411</v>
      </c>
      <c r="K17" s="67" t="s">
        <v>119</v>
      </c>
      <c r="L17" s="69" t="s">
        <v>409</v>
      </c>
      <c r="M17" s="67" t="s">
        <v>199</v>
      </c>
    </row>
    <row r="18" spans="2:13" ht="132.9" customHeight="1">
      <c r="B18" s="64">
        <v>11</v>
      </c>
      <c r="C18" s="65" t="s">
        <v>196</v>
      </c>
      <c r="D18" s="65" t="s">
        <v>195</v>
      </c>
      <c r="E18" s="67" t="s">
        <v>179</v>
      </c>
      <c r="F18" s="68">
        <v>57</v>
      </c>
      <c r="G18" s="67">
        <v>200</v>
      </c>
      <c r="H18" s="67" t="s">
        <v>412</v>
      </c>
      <c r="I18" s="67">
        <v>2.83</v>
      </c>
      <c r="J18" s="67" t="s">
        <v>413</v>
      </c>
      <c r="K18" s="67" t="s">
        <v>119</v>
      </c>
      <c r="L18" s="69" t="s">
        <v>409</v>
      </c>
      <c r="M18" s="67" t="s">
        <v>199</v>
      </c>
    </row>
    <row r="19" spans="2:13" ht="132.9" customHeight="1">
      <c r="B19" s="488">
        <v>12</v>
      </c>
      <c r="C19" s="485" t="s">
        <v>336</v>
      </c>
      <c r="D19" s="490" t="s">
        <v>543</v>
      </c>
      <c r="E19" s="67" t="s">
        <v>179</v>
      </c>
      <c r="F19" s="68">
        <v>16</v>
      </c>
      <c r="G19" s="67">
        <v>200</v>
      </c>
      <c r="H19" s="67" t="s">
        <v>414</v>
      </c>
      <c r="I19" s="67">
        <v>10.89</v>
      </c>
      <c r="J19" s="479" t="s">
        <v>415</v>
      </c>
      <c r="K19" s="479" t="s">
        <v>119</v>
      </c>
      <c r="L19" s="482" t="s">
        <v>409</v>
      </c>
      <c r="M19" s="479" t="s">
        <v>199</v>
      </c>
    </row>
    <row r="20" spans="2:13" ht="132.9" customHeight="1">
      <c r="B20" s="489"/>
      <c r="C20" s="487"/>
      <c r="D20" s="491"/>
      <c r="E20" s="67" t="s">
        <v>176</v>
      </c>
      <c r="F20" s="68">
        <v>88</v>
      </c>
      <c r="G20" s="67">
        <v>250</v>
      </c>
      <c r="H20" s="67" t="s">
        <v>416</v>
      </c>
      <c r="I20" s="67">
        <v>10.86</v>
      </c>
      <c r="J20" s="483"/>
      <c r="K20" s="481"/>
      <c r="L20" s="481"/>
      <c r="M20" s="480"/>
    </row>
    <row r="21" spans="2:13" ht="132.9" customHeight="1">
      <c r="B21" s="64">
        <v>13</v>
      </c>
      <c r="C21" s="65" t="s">
        <v>194</v>
      </c>
      <c r="D21" s="66" t="s">
        <v>301</v>
      </c>
      <c r="E21" s="67" t="s">
        <v>179</v>
      </c>
      <c r="F21" s="68">
        <v>32</v>
      </c>
      <c r="G21" s="67">
        <v>200</v>
      </c>
      <c r="H21" s="67" t="s">
        <v>417</v>
      </c>
      <c r="I21" s="67">
        <v>2.11</v>
      </c>
      <c r="J21" s="67" t="s">
        <v>418</v>
      </c>
      <c r="K21" s="67" t="s">
        <v>119</v>
      </c>
      <c r="L21" s="69" t="s">
        <v>409</v>
      </c>
      <c r="M21" s="67" t="s">
        <v>199</v>
      </c>
    </row>
    <row r="22" spans="2:13" ht="132.9" customHeight="1">
      <c r="B22" s="488">
        <v>14</v>
      </c>
      <c r="C22" s="490" t="s">
        <v>193</v>
      </c>
      <c r="D22" s="485" t="s">
        <v>302</v>
      </c>
      <c r="E22" s="67" t="s">
        <v>179</v>
      </c>
      <c r="F22" s="68">
        <v>40</v>
      </c>
      <c r="G22" s="67">
        <v>200</v>
      </c>
      <c r="H22" s="67" t="s">
        <v>419</v>
      </c>
      <c r="I22" s="67">
        <v>4.25</v>
      </c>
      <c r="J22" s="479" t="s">
        <v>420</v>
      </c>
      <c r="K22" s="479" t="s">
        <v>119</v>
      </c>
      <c r="L22" s="482" t="s">
        <v>409</v>
      </c>
      <c r="M22" s="479" t="s">
        <v>199</v>
      </c>
    </row>
    <row r="23" spans="2:13" ht="132.9" customHeight="1">
      <c r="B23" s="489"/>
      <c r="C23" s="487"/>
      <c r="D23" s="491"/>
      <c r="E23" s="67" t="s">
        <v>179</v>
      </c>
      <c r="F23" s="68">
        <v>80</v>
      </c>
      <c r="G23" s="67">
        <v>100</v>
      </c>
      <c r="H23" s="69" t="s">
        <v>421</v>
      </c>
      <c r="I23" s="67">
        <v>4.26</v>
      </c>
      <c r="J23" s="483"/>
      <c r="K23" s="481"/>
      <c r="L23" s="480"/>
      <c r="M23" s="480"/>
    </row>
    <row r="24" spans="2:13" ht="132.9" customHeight="1">
      <c r="B24" s="64">
        <v>15</v>
      </c>
      <c r="C24" s="65" t="s">
        <v>192</v>
      </c>
      <c r="D24" s="65" t="s">
        <v>191</v>
      </c>
      <c r="E24" s="67" t="s">
        <v>176</v>
      </c>
      <c r="F24" s="68">
        <v>150</v>
      </c>
      <c r="G24" s="67">
        <v>175</v>
      </c>
      <c r="H24" s="67" t="s">
        <v>422</v>
      </c>
      <c r="I24" s="67">
        <v>18.329999999999998</v>
      </c>
      <c r="J24" s="67" t="s">
        <v>423</v>
      </c>
      <c r="K24" s="67" t="s">
        <v>119</v>
      </c>
      <c r="L24" s="69" t="s">
        <v>409</v>
      </c>
      <c r="M24" s="67" t="s">
        <v>199</v>
      </c>
    </row>
    <row r="25" spans="2:13" ht="132.9" customHeight="1">
      <c r="B25" s="64">
        <v>16</v>
      </c>
      <c r="C25" s="65" t="s">
        <v>542</v>
      </c>
      <c r="D25" s="70" t="s">
        <v>544</v>
      </c>
      <c r="E25" s="67" t="s">
        <v>179</v>
      </c>
      <c r="F25" s="68">
        <v>120</v>
      </c>
      <c r="G25" s="476" t="s">
        <v>443</v>
      </c>
      <c r="H25" s="477"/>
      <c r="I25" s="477"/>
      <c r="J25" s="478"/>
      <c r="K25" s="67" t="s">
        <v>119</v>
      </c>
      <c r="L25" s="69" t="s">
        <v>409</v>
      </c>
      <c r="M25" s="69" t="s">
        <v>444</v>
      </c>
    </row>
    <row r="26" spans="2:13" ht="132.9" customHeight="1">
      <c r="B26" s="488">
        <v>17</v>
      </c>
      <c r="C26" s="485" t="s">
        <v>316</v>
      </c>
      <c r="D26" s="485" t="s">
        <v>303</v>
      </c>
      <c r="E26" s="67" t="s">
        <v>179</v>
      </c>
      <c r="F26" s="68">
        <v>25</v>
      </c>
      <c r="G26" s="67">
        <v>200</v>
      </c>
      <c r="H26" s="67" t="s">
        <v>424</v>
      </c>
      <c r="I26" s="67">
        <v>7.97</v>
      </c>
      <c r="J26" s="479" t="s">
        <v>425</v>
      </c>
      <c r="K26" s="479" t="s">
        <v>119</v>
      </c>
      <c r="L26" s="482" t="s">
        <v>409</v>
      </c>
      <c r="M26" s="479" t="s">
        <v>199</v>
      </c>
    </row>
    <row r="27" spans="2:13" ht="132.9" customHeight="1">
      <c r="B27" s="492"/>
      <c r="C27" s="486"/>
      <c r="D27" s="493"/>
      <c r="E27" s="67" t="s">
        <v>179</v>
      </c>
      <c r="F27" s="68">
        <v>60</v>
      </c>
      <c r="G27" s="67">
        <v>200</v>
      </c>
      <c r="H27" s="67" t="s">
        <v>426</v>
      </c>
      <c r="I27" s="67">
        <v>7.99</v>
      </c>
      <c r="J27" s="495"/>
      <c r="K27" s="494"/>
      <c r="L27" s="494"/>
      <c r="M27" s="484"/>
    </row>
    <row r="28" spans="2:13" ht="132.9" customHeight="1">
      <c r="B28" s="489"/>
      <c r="C28" s="487"/>
      <c r="D28" s="491"/>
      <c r="E28" s="67" t="s">
        <v>176</v>
      </c>
      <c r="F28" s="68">
        <v>117</v>
      </c>
      <c r="G28" s="67">
        <v>300</v>
      </c>
      <c r="H28" s="67" t="s">
        <v>427</v>
      </c>
      <c r="I28" s="73">
        <v>7.9</v>
      </c>
      <c r="J28" s="483"/>
      <c r="K28" s="481"/>
      <c r="L28" s="481"/>
      <c r="M28" s="480"/>
    </row>
    <row r="29" spans="2:13" ht="132.9" customHeight="1">
      <c r="B29" s="64">
        <v>18</v>
      </c>
      <c r="C29" s="485" t="s">
        <v>291</v>
      </c>
      <c r="D29" s="66" t="s">
        <v>304</v>
      </c>
      <c r="E29" s="67" t="s">
        <v>179</v>
      </c>
      <c r="F29" s="68">
        <v>10</v>
      </c>
      <c r="G29" s="67">
        <v>150</v>
      </c>
      <c r="H29" s="67" t="s">
        <v>428</v>
      </c>
      <c r="I29" s="67">
        <v>13.48</v>
      </c>
      <c r="J29" s="67" t="s">
        <v>429</v>
      </c>
      <c r="K29" s="67" t="s">
        <v>119</v>
      </c>
      <c r="L29" s="67" t="s">
        <v>184</v>
      </c>
      <c r="M29" s="67" t="s">
        <v>199</v>
      </c>
    </row>
    <row r="30" spans="2:13" ht="132.9" customHeight="1">
      <c r="B30" s="64">
        <v>19</v>
      </c>
      <c r="C30" s="486"/>
      <c r="D30" s="66" t="s">
        <v>305</v>
      </c>
      <c r="E30" s="67" t="s">
        <v>179</v>
      </c>
      <c r="F30" s="68">
        <v>15</v>
      </c>
      <c r="G30" s="476" t="s">
        <v>430</v>
      </c>
      <c r="H30" s="477"/>
      <c r="I30" s="477"/>
      <c r="J30" s="478"/>
      <c r="K30" s="67" t="s">
        <v>119</v>
      </c>
      <c r="L30" s="67" t="s">
        <v>184</v>
      </c>
      <c r="M30" s="69" t="s">
        <v>639</v>
      </c>
    </row>
    <row r="31" spans="2:13" ht="132.9" customHeight="1">
      <c r="B31" s="64">
        <v>20</v>
      </c>
      <c r="C31" s="487"/>
      <c r="D31" s="66" t="s">
        <v>306</v>
      </c>
      <c r="E31" s="67" t="s">
        <v>179</v>
      </c>
      <c r="F31" s="68">
        <v>15</v>
      </c>
      <c r="G31" s="74">
        <v>150</v>
      </c>
      <c r="H31" s="67" t="s">
        <v>431</v>
      </c>
      <c r="I31" s="74">
        <v>11.25</v>
      </c>
      <c r="J31" s="74" t="s">
        <v>429</v>
      </c>
      <c r="K31" s="67" t="s">
        <v>119</v>
      </c>
      <c r="L31" s="67" t="s">
        <v>184</v>
      </c>
      <c r="M31" s="67" t="s">
        <v>199</v>
      </c>
    </row>
    <row r="32" spans="2:13" ht="132.9" customHeight="1">
      <c r="B32" s="64">
        <v>21</v>
      </c>
      <c r="C32" s="66" t="s">
        <v>337</v>
      </c>
      <c r="D32" s="66" t="s">
        <v>307</v>
      </c>
      <c r="E32" s="67" t="s">
        <v>179</v>
      </c>
      <c r="F32" s="68">
        <v>37</v>
      </c>
      <c r="G32" s="476" t="s">
        <v>432</v>
      </c>
      <c r="H32" s="477"/>
      <c r="I32" s="477"/>
      <c r="J32" s="478"/>
      <c r="K32" s="67" t="s">
        <v>119</v>
      </c>
      <c r="L32" s="67" t="s">
        <v>184</v>
      </c>
      <c r="M32" s="69" t="s">
        <v>637</v>
      </c>
    </row>
    <row r="33" spans="2:13" ht="132.9" customHeight="1">
      <c r="B33" s="64">
        <v>22</v>
      </c>
      <c r="C33" s="66" t="s">
        <v>317</v>
      </c>
      <c r="D33" s="66" t="s">
        <v>308</v>
      </c>
      <c r="E33" s="67" t="s">
        <v>179</v>
      </c>
      <c r="F33" s="68">
        <v>11</v>
      </c>
      <c r="G33" s="476" t="s">
        <v>433</v>
      </c>
      <c r="H33" s="477"/>
      <c r="I33" s="477"/>
      <c r="J33" s="478"/>
      <c r="K33" s="67" t="s">
        <v>119</v>
      </c>
      <c r="L33" s="67" t="s">
        <v>184</v>
      </c>
      <c r="M33" s="69" t="s">
        <v>638</v>
      </c>
    </row>
    <row r="34" spans="2:13" ht="132.9" customHeight="1">
      <c r="B34" s="64">
        <v>23</v>
      </c>
      <c r="C34" s="66" t="s">
        <v>338</v>
      </c>
      <c r="D34" s="66" t="s">
        <v>309</v>
      </c>
      <c r="E34" s="67" t="s">
        <v>179</v>
      </c>
      <c r="F34" s="68">
        <v>17</v>
      </c>
      <c r="G34" s="67">
        <v>50</v>
      </c>
      <c r="H34" s="67" t="s">
        <v>434</v>
      </c>
      <c r="I34" s="67">
        <v>4.99</v>
      </c>
      <c r="J34" s="67" t="s">
        <v>435</v>
      </c>
      <c r="K34" s="67" t="s">
        <v>119</v>
      </c>
      <c r="L34" s="67" t="s">
        <v>184</v>
      </c>
      <c r="M34" s="67" t="s">
        <v>199</v>
      </c>
    </row>
    <row r="35" spans="2:13" ht="132.9" customHeight="1">
      <c r="B35" s="64">
        <v>24</v>
      </c>
      <c r="C35" s="65" t="s">
        <v>190</v>
      </c>
      <c r="D35" s="66" t="s">
        <v>310</v>
      </c>
      <c r="E35" s="67" t="s">
        <v>176</v>
      </c>
      <c r="F35" s="68">
        <v>80</v>
      </c>
      <c r="G35" s="476" t="s">
        <v>436</v>
      </c>
      <c r="H35" s="477"/>
      <c r="I35" s="477"/>
      <c r="J35" s="478"/>
      <c r="K35" s="67" t="s">
        <v>53</v>
      </c>
      <c r="L35" s="69" t="s">
        <v>409</v>
      </c>
      <c r="M35" s="69" t="s">
        <v>371</v>
      </c>
    </row>
    <row r="36" spans="2:13" ht="132.9" customHeight="1">
      <c r="B36" s="64">
        <v>25</v>
      </c>
      <c r="C36" s="65" t="s">
        <v>189</v>
      </c>
      <c r="D36" s="66" t="s">
        <v>311</v>
      </c>
      <c r="E36" s="67" t="s">
        <v>176</v>
      </c>
      <c r="F36" s="68">
        <v>98.6</v>
      </c>
      <c r="G36" s="67">
        <v>200</v>
      </c>
      <c r="H36" s="68" t="s">
        <v>437</v>
      </c>
      <c r="I36" s="67">
        <v>4.74</v>
      </c>
      <c r="J36" s="67" t="s">
        <v>188</v>
      </c>
      <c r="K36" s="67" t="s">
        <v>56</v>
      </c>
      <c r="L36" s="69" t="s">
        <v>572</v>
      </c>
      <c r="M36" s="67" t="s">
        <v>438</v>
      </c>
    </row>
    <row r="37" spans="2:13" ht="132.9" customHeight="1">
      <c r="B37" s="64">
        <v>26</v>
      </c>
      <c r="C37" s="65" t="s">
        <v>187</v>
      </c>
      <c r="D37" s="65" t="s">
        <v>186</v>
      </c>
      <c r="E37" s="67" t="s">
        <v>179</v>
      </c>
      <c r="F37" s="68">
        <v>192.5</v>
      </c>
      <c r="G37" s="67">
        <v>50.8</v>
      </c>
      <c r="H37" s="68" t="s">
        <v>439</v>
      </c>
      <c r="I37" s="67">
        <v>9.3000000000000007</v>
      </c>
      <c r="J37" s="67" t="s">
        <v>185</v>
      </c>
      <c r="K37" s="67" t="s">
        <v>56</v>
      </c>
      <c r="L37" s="67" t="s">
        <v>184</v>
      </c>
      <c r="M37" s="67" t="s">
        <v>438</v>
      </c>
    </row>
    <row r="38" spans="2:13" ht="132.9" customHeight="1">
      <c r="B38" s="64">
        <v>27</v>
      </c>
      <c r="C38" s="65" t="s">
        <v>183</v>
      </c>
      <c r="D38" s="65" t="s">
        <v>182</v>
      </c>
      <c r="E38" s="67" t="s">
        <v>176</v>
      </c>
      <c r="F38" s="68">
        <v>135.19999999999999</v>
      </c>
      <c r="G38" s="67">
        <v>200</v>
      </c>
      <c r="H38" s="68" t="s">
        <v>440</v>
      </c>
      <c r="I38" s="67">
        <v>8.4700000000000006</v>
      </c>
      <c r="J38" s="67" t="s">
        <v>181</v>
      </c>
      <c r="K38" s="67" t="s">
        <v>56</v>
      </c>
      <c r="L38" s="69" t="s">
        <v>572</v>
      </c>
      <c r="M38" s="67" t="s">
        <v>438</v>
      </c>
    </row>
    <row r="39" spans="2:13" ht="132.9" customHeight="1">
      <c r="B39" s="488">
        <v>28</v>
      </c>
      <c r="C39" s="490" t="s">
        <v>180</v>
      </c>
      <c r="D39" s="485" t="s">
        <v>312</v>
      </c>
      <c r="E39" s="67" t="s">
        <v>179</v>
      </c>
      <c r="F39" s="68" t="s">
        <v>282</v>
      </c>
      <c r="G39" s="67">
        <v>50</v>
      </c>
      <c r="H39" s="68" t="s">
        <v>441</v>
      </c>
      <c r="I39" s="67">
        <v>10.84</v>
      </c>
      <c r="J39" s="479" t="s">
        <v>178</v>
      </c>
      <c r="K39" s="479" t="s">
        <v>56</v>
      </c>
      <c r="L39" s="482" t="s">
        <v>573</v>
      </c>
      <c r="M39" s="471" t="s">
        <v>438</v>
      </c>
    </row>
    <row r="40" spans="2:13" ht="132.9" customHeight="1">
      <c r="B40" s="489"/>
      <c r="C40" s="487"/>
      <c r="D40" s="491"/>
      <c r="E40" s="67" t="s">
        <v>176</v>
      </c>
      <c r="F40" s="68">
        <v>120</v>
      </c>
      <c r="G40" s="67">
        <v>250</v>
      </c>
      <c r="H40" s="68" t="s">
        <v>475</v>
      </c>
      <c r="I40" s="67">
        <v>11.34</v>
      </c>
      <c r="J40" s="481"/>
      <c r="K40" s="481"/>
      <c r="L40" s="480"/>
      <c r="M40" s="472"/>
    </row>
    <row r="41" spans="2:13" ht="132.9" customHeight="1">
      <c r="B41" s="64" t="s">
        <v>334</v>
      </c>
      <c r="C41" s="65" t="s">
        <v>177</v>
      </c>
      <c r="D41" s="66" t="s">
        <v>313</v>
      </c>
      <c r="E41" s="67" t="s">
        <v>176</v>
      </c>
      <c r="F41" s="68">
        <v>147</v>
      </c>
      <c r="G41" s="476" t="s">
        <v>641</v>
      </c>
      <c r="H41" s="477"/>
      <c r="I41" s="477"/>
      <c r="J41" s="478"/>
      <c r="K41" s="67" t="s">
        <v>52</v>
      </c>
      <c r="L41" s="69" t="s">
        <v>409</v>
      </c>
      <c r="M41" s="69" t="s">
        <v>442</v>
      </c>
    </row>
    <row r="42" spans="2:13" ht="13.5" customHeight="1">
      <c r="M42" s="72"/>
    </row>
  </sheetData>
  <mergeCells count="56">
    <mergeCell ref="L2:L4"/>
    <mergeCell ref="M2:M4"/>
    <mergeCell ref="H9:H10"/>
    <mergeCell ref="K2:K4"/>
    <mergeCell ref="B9:B10"/>
    <mergeCell ref="C9:C10"/>
    <mergeCell ref="D9:D10"/>
    <mergeCell ref="E9:E10"/>
    <mergeCell ref="F9:F10"/>
    <mergeCell ref="B2:B4"/>
    <mergeCell ref="C2:C4"/>
    <mergeCell ref="D2:D4"/>
    <mergeCell ref="E2:H2"/>
    <mergeCell ref="J2:J4"/>
    <mergeCell ref="I2:I3"/>
    <mergeCell ref="L9:L10"/>
    <mergeCell ref="B19:B20"/>
    <mergeCell ref="C19:C20"/>
    <mergeCell ref="D19:D20"/>
    <mergeCell ref="K19:K20"/>
    <mergeCell ref="L19:L20"/>
    <mergeCell ref="B26:B28"/>
    <mergeCell ref="C26:C28"/>
    <mergeCell ref="D26:D28"/>
    <mergeCell ref="K26:K28"/>
    <mergeCell ref="L26:L28"/>
    <mergeCell ref="J26:J28"/>
    <mergeCell ref="B22:B23"/>
    <mergeCell ref="C22:C23"/>
    <mergeCell ref="D22:D23"/>
    <mergeCell ref="K22:K23"/>
    <mergeCell ref="L22:L23"/>
    <mergeCell ref="J22:J23"/>
    <mergeCell ref="C29:C31"/>
    <mergeCell ref="B39:B40"/>
    <mergeCell ref="C39:C40"/>
    <mergeCell ref="D39:D40"/>
    <mergeCell ref="J39:J40"/>
    <mergeCell ref="G30:J30"/>
    <mergeCell ref="G33:J33"/>
    <mergeCell ref="G35:J35"/>
    <mergeCell ref="G32:J32"/>
    <mergeCell ref="M9:M10"/>
    <mergeCell ref="G8:J8"/>
    <mergeCell ref="G41:J41"/>
    <mergeCell ref="I9:I10"/>
    <mergeCell ref="J9:J10"/>
    <mergeCell ref="K9:K10"/>
    <mergeCell ref="L39:L40"/>
    <mergeCell ref="M39:M40"/>
    <mergeCell ref="K39:K40"/>
    <mergeCell ref="J19:J20"/>
    <mergeCell ref="G25:J25"/>
    <mergeCell ref="M19:M20"/>
    <mergeCell ref="M22:M23"/>
    <mergeCell ref="M26:M28"/>
  </mergeCells>
  <phoneticPr fontId="1"/>
  <pageMargins left="1.299212598425197" right="0.51181102362204722" top="1.5354330708661419" bottom="0.55118110236220474" header="0.31496062992125984" footer="0.31496062992125984"/>
  <pageSetup paperSize="9" scale="1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17</vt:i4>
      </vt:variant>
    </vt:vector>
  </HeadingPairs>
  <TitlesOfParts>
    <vt:vector size="35" baseType="lpstr">
      <vt:lpstr>表1　令和７年沈下面積等（市町別）</vt:lpstr>
      <vt:lpstr>表2　令和７年沈下水準点数等（市町別）</vt:lpstr>
      <vt:lpstr>表3　市町別最大沈下量（年間・累計）</vt:lpstr>
      <vt:lpstr>表4　沈下状況の経年変化（全域）</vt:lpstr>
      <vt:lpstr>表5　令和７年地下水採取量調査結果の概要</vt:lpstr>
      <vt:lpstr>表6　令和７年地下水採取量の用途別経月変化</vt:lpstr>
      <vt:lpstr>表7　地下水採取量の経年変化</vt:lpstr>
      <vt:lpstr>表8　井戸数の用途別経年変化</vt:lpstr>
      <vt:lpstr>表9　地下水位等の観測所の諸元</vt:lpstr>
      <vt:lpstr>表10-1　令和7年地下水位の経月変化（川崎市）</vt:lpstr>
      <vt:lpstr>表10-2 令和7年地下水位の経月変化（横浜市1)</vt:lpstr>
      <vt:lpstr>表10-3 令和7年地下水位の経月変化（横浜市2)</vt:lpstr>
      <vt:lpstr>表10-4　令和7年地下水位の経月変化（平塚市）</vt:lpstr>
      <vt:lpstr>表11-1　地下水位の経年変化（川崎市）</vt:lpstr>
      <vt:lpstr>表11-2-1　地下水位の経年変化（横浜市1）</vt:lpstr>
      <vt:lpstr>表11-2-2　地下水位の経年変化（横浜市2）</vt:lpstr>
      <vt:lpstr>表11-3　地下水位の経年変化（平塚市、海老名市、寒川町）</vt:lpstr>
      <vt:lpstr>表12　測量地域の降水量（令和６年）</vt:lpstr>
      <vt:lpstr>'表10-1　令和7年地下水位の経月変化（川崎市）'!Print_Area</vt:lpstr>
      <vt:lpstr>'表10-2 令和7年地下水位の経月変化（横浜市1)'!Print_Area</vt:lpstr>
      <vt:lpstr>'表10-3 令和7年地下水位の経月変化（横浜市2)'!Print_Area</vt:lpstr>
      <vt:lpstr>'表10-4　令和7年地下水位の経月変化（平塚市）'!Print_Area</vt:lpstr>
      <vt:lpstr>'表11-1　地下水位の経年変化（川崎市）'!Print_Area</vt:lpstr>
      <vt:lpstr>'表11-2-1　地下水位の経年変化（横浜市1）'!Print_Area</vt:lpstr>
      <vt:lpstr>'表11-2-2　地下水位の経年変化（横浜市2）'!Print_Area</vt:lpstr>
      <vt:lpstr>'表11-3　地下水位の経年変化（平塚市、海老名市、寒川町）'!Print_Area</vt:lpstr>
      <vt:lpstr>'表12　測量地域の降水量（令和６年）'!Print_Area</vt:lpstr>
      <vt:lpstr>'表2　令和７年沈下水準点数等（市町別）'!Print_Area</vt:lpstr>
      <vt:lpstr>'表3　市町別最大沈下量（年間・累計）'!Print_Area</vt:lpstr>
      <vt:lpstr>'表4　沈下状況の経年変化（全域）'!Print_Area</vt:lpstr>
      <vt:lpstr>'表5　令和７年地下水採取量調査結果の概要'!Print_Area</vt:lpstr>
      <vt:lpstr>'表6　令和７年地下水採取量の用途別経月変化'!Print_Area</vt:lpstr>
      <vt:lpstr>'表7　地下水採取量の経年変化'!Print_Area</vt:lpstr>
      <vt:lpstr>'表8　井戸数の用途別経年変化'!Print_Area</vt:lpstr>
      <vt:lpstr>'表9　地下水位等の観測所の諸元'!Print_Area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2025-06-25T07:39:03Z</cp:lastPrinted>
  <dcterms:created xsi:type="dcterms:W3CDTF">2014-02-06T04:16:52Z</dcterms:created>
  <dcterms:modified xsi:type="dcterms:W3CDTF">2026-09-03T23:41:13Z</dcterms:modified>
</cp:coreProperties>
</file>