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6_理財Ｇ\13 地方公営企業決算状況調査\30年度\01 調査\06 その他\310111 経営比較分析表\02 対応\05 公表\02 対応\03 施行\02 公表依頼\33 清川村×\"/>
    </mc:Choice>
  </mc:AlternateContent>
  <workbookProtection workbookAlgorithmName="SHA-512" workbookHashValue="rPKbBWaxXuh56MKoxnu2nFUuDQZlIHXB93PSFLVYoGimj9ysOI5z1yMefU9uoT/HFCq2ijoFREMrhat4zvavaA==" workbookSaltValue="Saz6e7g42Hc5EfYCgeJ8zA==" workbookSpinCount="100000" lockStructure="1"/>
  <bookViews>
    <workbookView xWindow="0" yWindow="0" windowWidth="20496" windowHeight="7776"/>
  </bookViews>
  <sheets>
    <sheet name="法非適用_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L85" i="4"/>
  <c r="K85" i="4"/>
  <c r="J85" i="4"/>
  <c r="I85" i="4"/>
  <c r="H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<sst xmlns="http://schemas.openxmlformats.org/spreadsheetml/2006/main" count="237" uniqueCount="123">
  <si>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</si>
  <si>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</si>
  <si>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</si>
  <si>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</si>
  <si>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</si>
  <si>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2">
      <t>カンリ</t>
    </rPh>
    <rPh sb="2" eb="3">
      <t>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</si>
  <si>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</si>
  <si>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</si>
  <si>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</si>
  <si>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</si>
  <si>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</si>
  <si>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</si>
  <si>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</si>
  <si>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</si>
  <si>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</si>
  <si>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</si>
  <si>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</si>
  <si>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</si>
  <si>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</si>
  <si>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</si>
  <si>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</si>
  <si>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</si>
  <si>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</si>
  <si>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</si>
  <si>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</si>
  <si>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</si>
  <si>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</si>
  <si>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</si>
  <si>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</si>
  <si>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</si>
  <si>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</si>
  <si>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</si>
  <si>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</si>
  <si>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</si>
  <si>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</si>
  <si>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</si>
  <si>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</si>
  <si>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</si>
  <si>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</si>
  <si>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</si>
  <si>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平成25年度における各指標の類似団体平均値は、当時の事業数を基に算出していますが、管路更新率については、平成26年度の事業数を基に類似団体平均値を算出しています。</t>
    <phoneticPr fontId="3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</si>
  <si>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</si>
  <si>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</si>
  <si>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</si>
  <si>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</si>
  <si>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</si>
  <si>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</si>
  <si>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</si>
  <si>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</si>
  <si>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</si>
  <si>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</si>
  <si>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</si>
  <si>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</si>
  <si>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</si>
  <si>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</si>
  <si>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水道事業(法非適用)</t>
    <rPh sb="0" eb="2">
      <t>スイドウ</t>
    </rPh>
    <rPh sb="2" eb="4">
      <t>ジギョウ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</si>
  <si>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</si>
  <si>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</si>
  <si>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</si>
  <si>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</si>
  <si>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</si>
  <si>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</si>
  <si>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</si>
  <si>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</si>
  <si>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</si>
  <si>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</si>
  <si>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</si>
  <si>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</si>
  <si>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</si>
  <si>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</si>
  <si>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</si>
  <si>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</si>
  <si>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</si>
  <si>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</si>
  <si>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</si>
  <si>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</si>
  <si>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</si>
  <si>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</si>
  <si>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</si>
  <si>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</si>
  <si>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</si>
  <si>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</si>
  <si>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</si>
  <si>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</si>
  <si>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管理者の情報</t>
    <rPh sb="0" eb="3">
      <t>カンリシャ</t>
    </rPh>
    <rPh sb="4" eb="6">
      <t>ジョウホウ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</si>
  <si>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</si>
  <si>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</si>
  <si>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</si>
  <si>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</si>
  <si>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</si>
  <si>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</si>
  <si>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</si>
  <si>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</si>
  <si>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</si>
  <si>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</si>
  <si>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</si>
  <si>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</si>
  <si>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</si>
  <si>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</si>
  <si>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</si>
  <si>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</si>
  <si>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</si>
  <si>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</si>
  <si>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</si>
  <si>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</si>
  <si>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</si>
  <si>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</si>
  <si>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神奈川県　清川村</t>
  </si>
  <si>
    <t>法非適用</t>
  </si>
  <si>
    <t>水道事業</t>
  </si>
  <si>
    <t>簡易水道事業</t>
  </si>
  <si>
    <t>D3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</si>
  <si>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</si>
  <si>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</si>
  <si>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</si>
  <si>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</si>
  <si>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</si>
  <si>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</si>
  <si>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</si>
  <si>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</si>
  <si>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収益的収支比率は100％を超え、平均値も上回っております。また、企業債の借入高もなく、料金回収率についても100％を超え、平均値を上回った回収がされており、比較的健全な経営であるものと思われます。
　給水原価についても、運転管理経費を極力抑えていることから、平均値の４分の１程度で、かなり低い原価となっております。有収率については、ほぼ平均値となっておりますが、近年は下がり傾向にあるため、漏水調査を実施して、無効水量の低減に努める必要があります。
　有収率の向上に努めて、より経営の健全化を図るとともに、料金収入が年々下がっている傾向のなか、施設の老朽化対策を講じていくため、更なる経費の縮減が求められます。</t>
    <rPh sb="135" eb="136">
      <t>ブン</t>
    </rPh>
    <rPh sb="138" eb="140">
      <t>テイド</t>
    </rPh>
    <rPh sb="182" eb="184">
      <t>キンネン</t>
    </rPh>
    <rPh sb="196" eb="198">
      <t>ロウスイ</t>
    </rPh>
    <rPh sb="198" eb="200">
      <t>チョウサ</t>
    </rPh>
    <rPh sb="201" eb="203">
      <t>ジッシ</t>
    </rPh>
    <rPh sb="206" eb="208">
      <t>ムコウ</t>
    </rPh>
    <rPh sb="208" eb="210">
      <t>スイリョウ</t>
    </rPh>
    <rPh sb="211" eb="213">
      <t>テイゲン</t>
    </rPh>
    <rPh sb="214" eb="215">
      <t>ツト</t>
    </rPh>
    <rPh sb="217" eb="219">
      <t>ヒツヨウ</t>
    </rPh>
    <rPh sb="227" eb="229">
      <t>ユウシュウ</t>
    </rPh>
    <rPh sb="229" eb="230">
      <t>リツ</t>
    </rPh>
    <rPh sb="231" eb="233">
      <t>コウジョウ</t>
    </rPh>
    <rPh sb="234" eb="235">
      <t>ツト</t>
    </rPh>
    <rPh sb="243" eb="246">
      <t>ケンゼンカ</t>
    </rPh>
    <rPh sb="247" eb="248">
      <t>ハカ</t>
    </rPh>
    <rPh sb="267" eb="269">
      <t>ケイコウ</t>
    </rPh>
    <rPh sb="290" eb="291">
      <t>サラ</t>
    </rPh>
    <rPh sb="296" eb="298">
      <t>シュクゲン</t>
    </rPh>
    <phoneticPr fontId="4"/>
  </si>
  <si>
    <t>　近年、各家庭において節水型家電の普及、また、人口の減少に伴い、年々水道使用量の低迷が進んでおります。一方、施設・設備の及び管路の老朽化により、維持管理経費は増加傾向となっていることから、収支のバランスを見据え、施設管理の委託化による経費の縮減を図るとともに、平成28年度に料金の一部改定（値上げ）をしたものの、当面は国庫からの交付金等が見込めず、自己財源による経営となることから、財政調整基金の推移により、料金改定の必要性を検討していく必要があります。</t>
    <rPh sb="120" eb="122">
      <t>シュクゲン</t>
    </rPh>
    <rPh sb="123" eb="124">
      <t>ハカ</t>
    </rPh>
    <rPh sb="159" eb="161">
      <t>コッコ</t>
    </rPh>
    <rPh sb="164" eb="167">
      <t>コウフキン</t>
    </rPh>
    <rPh sb="167" eb="168">
      <t>トウ</t>
    </rPh>
    <rPh sb="169" eb="171">
      <t>ミコ</t>
    </rPh>
    <rPh sb="174" eb="176">
      <t>ジコ</t>
    </rPh>
    <rPh sb="176" eb="178">
      <t>ザイゲン</t>
    </rPh>
    <rPh sb="181" eb="183">
      <t>ケイエイ</t>
    </rPh>
    <phoneticPr fontId="4"/>
  </si>
  <si>
    <t>　施設・設備の老朽化については、10年計画（H19～H28）を立て、電気計装設備等の更新・改修に努めてまいりましたが、機械設備及び管路について老朽化が進んでいることから、中長期的な財政計画を踏まえ、平成28年度に策定した「第２期更新事業計画（H29～H38）」に基づき、今後も適宜更新・改修を進めていく必要があります。</t>
    <rPh sb="4" eb="6">
      <t>セツビ</t>
    </rPh>
    <rPh sb="34" eb="36">
      <t>デンキ</t>
    </rPh>
    <rPh sb="36" eb="38">
      <t>ケイソウ</t>
    </rPh>
    <rPh sb="38" eb="40">
      <t>セツビ</t>
    </rPh>
    <rPh sb="40" eb="41">
      <t>ナド</t>
    </rPh>
    <rPh sb="42" eb="44">
      <t>コウシン</t>
    </rPh>
    <rPh sb="131" eb="132">
      <t>モト</t>
    </rPh>
    <rPh sb="140" eb="142">
      <t>コウシン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</si>
</sst>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&quot;#,##0"/>
    <numFmt numFmtId="177" formatCode="#,##0.00;&quot;△&quot;#,##0.00"/>
    <numFmt numFmtId="178" formatCode="#,##0.00;&quot;△&quot;#,##0.00;&quot;-&quot;"/>
    <numFmt numFmtId="179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2" xfId="0" applyFill="1" applyBorder="1">
      <alignment vertical="center"/>
    </xf>
    <xf numFmtId="179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3"/>
          <c:y val="0.158069456690285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0.15</c:v>
                </c:pt>
                <c:pt idx="1">
                  <c:v>0.09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20-48AA-8DCF-518347B74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768960"/>
        <c:axId val="3947693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0.8</c:v>
                </c:pt>
                <c:pt idx="1">
                  <c:v>0.69</c:v>
                </c:pt>
                <c:pt idx="2">
                  <c:v>0.65</c:v>
                </c:pt>
                <c:pt idx="3">
                  <c:v>0.53</c:v>
                </c:pt>
                <c:pt idx="4">
                  <c:v>0.72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20-48AA-8DCF-518347B74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768960"/>
        <c:axId val="394769352"/>
      </c:lineChart>
      <c:dateAx>
        <c:axId val="3947689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4769352"/>
        <c:crosses val="autoZero"/>
        <c:auto val="1"/>
        <c:lblOffset val="100"/>
        <c:baseTimeUnit val="years"/>
      </c:dateAx>
      <c:valAx>
        <c:axId val="3947693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4768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46.8</c:v>
                </c:pt>
                <c:pt idx="1">
                  <c:v>47.73</c:v>
                </c:pt>
                <c:pt idx="2">
                  <c:v>46.83</c:v>
                </c:pt>
                <c:pt idx="3">
                  <c:v>48.21</c:v>
                </c:pt>
                <c:pt idx="4">
                  <c:v>51.81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32-4710-8D8B-EAC9F1BA3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216600"/>
        <c:axId val="557216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57.55</c:v>
                </c:pt>
                <c:pt idx="1">
                  <c:v>57.43</c:v>
                </c:pt>
                <c:pt idx="2">
                  <c:v>57.29</c:v>
                </c:pt>
                <c:pt idx="3">
                  <c:v>55.9</c:v>
                </c:pt>
                <c:pt idx="4">
                  <c:v>57.3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C32-4710-8D8B-EAC9F1BA3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216600"/>
        <c:axId val="557216208"/>
      </c:lineChart>
      <c:dateAx>
        <c:axId val="5572166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57216208"/>
        <c:crosses val="autoZero"/>
        <c:auto val="1"/>
        <c:lblOffset val="100"/>
        <c:baseTimeUnit val="years"/>
      </c:dateAx>
      <c:valAx>
        <c:axId val="557216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572166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84.44</c:v>
                </c:pt>
                <c:pt idx="1">
                  <c:v>79.599999999999994</c:v>
                </c:pt>
                <c:pt idx="2">
                  <c:v>80.78</c:v>
                </c:pt>
                <c:pt idx="3">
                  <c:v>77.12</c:v>
                </c:pt>
                <c:pt idx="4">
                  <c:v>72.349999999999994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4D-4040-A83C-2EA07CD5D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217384"/>
        <c:axId val="557213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74.14</c:v>
                </c:pt>
                <c:pt idx="1">
                  <c:v>73.83</c:v>
                </c:pt>
                <c:pt idx="2">
                  <c:v>73.69</c:v>
                </c:pt>
                <c:pt idx="3">
                  <c:v>73.28</c:v>
                </c:pt>
                <c:pt idx="4">
                  <c:v>72.42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4D-4040-A83C-2EA07CD5D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217384"/>
        <c:axId val="557213072"/>
      </c:lineChart>
      <c:dateAx>
        <c:axId val="5572173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57213072"/>
        <c:crosses val="autoZero"/>
        <c:auto val="1"/>
        <c:lblOffset val="100"/>
        <c:baseTimeUnit val="years"/>
      </c:dateAx>
      <c:valAx>
        <c:axId val="5572130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57217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4"/>
          <c:y val="0.15806945669028538"/>
          <c:w val="0.8602616255212191"/>
          <c:h val="0.56370168884888283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139.44</c:v>
                </c:pt>
                <c:pt idx="1">
                  <c:v>157.72</c:v>
                </c:pt>
                <c:pt idx="2">
                  <c:v>161.21</c:v>
                </c:pt>
                <c:pt idx="3">
                  <c:v>172.64</c:v>
                </c:pt>
                <c:pt idx="4">
                  <c:v>185.77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57-43B5-A688-CBCBEE485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769744"/>
        <c:axId val="3947634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76.09</c:v>
                </c:pt>
                <c:pt idx="1">
                  <c:v>75.87</c:v>
                </c:pt>
                <c:pt idx="2">
                  <c:v>76.27</c:v>
                </c:pt>
                <c:pt idx="3">
                  <c:v>77.56</c:v>
                </c:pt>
                <c:pt idx="4">
                  <c:v>78.510000000000005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F57-43B5-A688-CBCBEE485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769744"/>
        <c:axId val="394763472"/>
      </c:lineChart>
      <c:dateAx>
        <c:axId val="3947697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4763472"/>
        <c:crosses val="autoZero"/>
        <c:auto val="1"/>
        <c:lblOffset val="100"/>
        <c:baseTimeUnit val="years"/>
      </c:dateAx>
      <c:valAx>
        <c:axId val="3947634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47697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BD-47A1-8EF7-01D13A65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772880"/>
        <c:axId val="3947748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BD-47A1-8EF7-01D13A65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772880"/>
        <c:axId val="394774840"/>
      </c:lineChart>
      <c:dateAx>
        <c:axId val="3947728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4774840"/>
        <c:crosses val="autoZero"/>
        <c:auto val="1"/>
        <c:lblOffset val="100"/>
        <c:baseTimeUnit val="years"/>
      </c:dateAx>
      <c:valAx>
        <c:axId val="3947748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4772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2"/>
          <c:y val="0.158069456690285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95-49CC-9C2F-A20B9A00F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775624"/>
        <c:axId val="3947760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D95-49CC-9C2F-A20B9A00F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775624"/>
        <c:axId val="394776016"/>
      </c:lineChart>
      <c:dateAx>
        <c:axId val="394775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4776016"/>
        <c:crosses val="autoZero"/>
        <c:auto val="1"/>
        <c:lblOffset val="100"/>
        <c:baseTimeUnit val="years"/>
      </c:dateAx>
      <c:valAx>
        <c:axId val="3947760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4775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35-47BC-B97D-C64801B1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358288"/>
        <c:axId val="3943547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D35-47BC-B97D-C64801B1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358288"/>
        <c:axId val="394354760"/>
      </c:lineChart>
      <c:dateAx>
        <c:axId val="394358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4354760"/>
        <c:crosses val="autoZero"/>
        <c:auto val="1"/>
        <c:lblOffset val="100"/>
        <c:baseTimeUnit val="years"/>
      </c:dateAx>
      <c:valAx>
        <c:axId val="3943547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435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02-4AB4-8241-DBB8861E4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356720"/>
        <c:axId val="3943555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C02-4AB4-8241-DBB8861E4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356720"/>
        <c:axId val="394355544"/>
      </c:lineChart>
      <c:dateAx>
        <c:axId val="394356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4355544"/>
        <c:crosses val="autoZero"/>
        <c:auto val="1"/>
        <c:lblOffset val="100"/>
        <c:baseTimeUnit val="years"/>
      </c:dateAx>
      <c:valAx>
        <c:axId val="3943555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4356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データ!$BE$6:$BI$6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B6-4CE1-AF28-684FF8DCF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357112"/>
        <c:axId val="394360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1113.76</c:v>
                </c:pt>
                <c:pt idx="1">
                  <c:v>1125.69</c:v>
                </c:pt>
                <c:pt idx="2">
                  <c:v>1134.67</c:v>
                </c:pt>
                <c:pt idx="3">
                  <c:v>1144.79</c:v>
                </c:pt>
                <c:pt idx="4">
                  <c:v>1061.58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B6-4CE1-AF28-684FF8DCF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357112"/>
        <c:axId val="394360640"/>
      </c:lineChart>
      <c:dateAx>
        <c:axId val="394357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4360640"/>
        <c:crosses val="autoZero"/>
        <c:auto val="1"/>
        <c:lblOffset val="100"/>
        <c:baseTimeUnit val="years"/>
      </c:dateAx>
      <c:valAx>
        <c:axId val="394360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4357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134.54</c:v>
                </c:pt>
                <c:pt idx="1">
                  <c:v>150.94</c:v>
                </c:pt>
                <c:pt idx="2">
                  <c:v>151.71</c:v>
                </c:pt>
                <c:pt idx="3">
                  <c:v>162.43</c:v>
                </c:pt>
                <c:pt idx="4">
                  <c:v>174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E-4717-8900-1A835C5C1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357896"/>
        <c:axId val="394359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34.25</c:v>
                </c:pt>
                <c:pt idx="1">
                  <c:v>46.48</c:v>
                </c:pt>
                <c:pt idx="2">
                  <c:v>40.6</c:v>
                </c:pt>
                <c:pt idx="3">
                  <c:v>56.04</c:v>
                </c:pt>
                <c:pt idx="4">
                  <c:v>58.52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8E-4717-8900-1A835C5C1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357896"/>
        <c:axId val="394359072"/>
      </c:lineChart>
      <c:dateAx>
        <c:axId val="3943578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4359072"/>
        <c:crosses val="autoZero"/>
        <c:auto val="1"/>
        <c:lblOffset val="100"/>
        <c:baseTimeUnit val="years"/>
      </c:dateAx>
      <c:valAx>
        <c:axId val="3943590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4357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chemeClr val="bg1">
              <a:lumMod val="65000"/>
            </a:scheme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86.98</c:v>
                </c:pt>
                <c:pt idx="1">
                  <c:v>79.64</c:v>
                </c:pt>
                <c:pt idx="2">
                  <c:v>79.319999999999993</c:v>
                </c:pt>
                <c:pt idx="3">
                  <c:v>74.02</c:v>
                </c:pt>
                <c:pt idx="4">
                  <c:v>69.78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D3-4A66-B871-7A88A61FD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361424"/>
        <c:axId val="3943602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501.18</c:v>
                </c:pt>
                <c:pt idx="1">
                  <c:v>376.61</c:v>
                </c:pt>
                <c:pt idx="2">
                  <c:v>440.03</c:v>
                </c:pt>
                <c:pt idx="3">
                  <c:v>304.35000000000002</c:v>
                </c:pt>
                <c:pt idx="4">
                  <c:v>296.3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2D3-4A66-B871-7A88A61FD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361424"/>
        <c:axId val="394360248"/>
      </c:lineChart>
      <c:dateAx>
        <c:axId val="394361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4360248"/>
        <c:crosses val="autoZero"/>
        <c:auto val="1"/>
        <c:lblOffset val="100"/>
        <c:baseTimeUnit val="years"/>
      </c:dateAx>
      <c:valAx>
        <c:axId val="3943602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4361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7D72534-C3D3-46FA-A84F-F8D71C5CC06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【75.76】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9F9F71-F502-48A9-888E-DDF0B24E9F1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47A666B-97E9-4982-8FAF-1578DF2F751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91A7400-C653-4FDB-9EFC-354BF10106F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【1,141.75】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E3768B1-D82E-4F96-80F0-F5E6085471D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【74.25】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7EBEB09-6C4B-40F4-9CFF-232EDECA952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【56.91】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AE53A18-466F-4877-9910-905F8B7B2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【292.18】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8BA8BA9-A927-48D0-BA33-39089D1B1D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161B9D7-3DC5-47A4-BC66-ABA06256908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4399EBE-B3A9-4B51-B905-CCA3D56F71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145F531-B156-43F1-A992-19A833FF85F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73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</row>
    <row r="3" spans="1:78" ht="9.75" customHeight="1" x14ac:dyDescent="0.2">
      <c r="A3" s="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</row>
    <row r="4" spans="1:78" ht="9.75" customHeight="1" x14ac:dyDescent="0.2">
      <c r="A4" s="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74" t="str">
        <f>データ!H6</f>
        <v>神奈川県　清川村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71" t="s">
        <v>1</v>
      </c>
      <c r="C7" s="71"/>
      <c r="D7" s="71"/>
      <c r="E7" s="71"/>
      <c r="F7" s="71"/>
      <c r="G7" s="71"/>
      <c r="H7" s="71"/>
      <c r="I7" s="71" t="s">
        <v>2</v>
      </c>
      <c r="J7" s="71"/>
      <c r="K7" s="71"/>
      <c r="L7" s="71"/>
      <c r="M7" s="71"/>
      <c r="N7" s="71"/>
      <c r="O7" s="71"/>
      <c r="P7" s="71" t="s">
        <v>3</v>
      </c>
      <c r="Q7" s="71"/>
      <c r="R7" s="71"/>
      <c r="S7" s="71"/>
      <c r="T7" s="71"/>
      <c r="U7" s="71"/>
      <c r="V7" s="71"/>
      <c r="W7" s="71" t="s">
        <v>4</v>
      </c>
      <c r="X7" s="71"/>
      <c r="Y7" s="71"/>
      <c r="Z7" s="71"/>
      <c r="AA7" s="71"/>
      <c r="AB7" s="71"/>
      <c r="AC7" s="71"/>
      <c r="AD7" s="71" t="s">
        <v>5</v>
      </c>
      <c r="AE7" s="71"/>
      <c r="AF7" s="71"/>
      <c r="AG7" s="71"/>
      <c r="AH7" s="71"/>
      <c r="AI7" s="71"/>
      <c r="AJ7" s="71"/>
      <c r="AK7" s="2"/>
      <c r="AL7" s="71" t="s">
        <v>6</v>
      </c>
      <c r="AM7" s="71"/>
      <c r="AN7" s="71"/>
      <c r="AO7" s="71"/>
      <c r="AP7" s="71"/>
      <c r="AQ7" s="71"/>
      <c r="AR7" s="71"/>
      <c r="AS7" s="71"/>
      <c r="AT7" s="71" t="s">
        <v>7</v>
      </c>
      <c r="AU7" s="71"/>
      <c r="AV7" s="71"/>
      <c r="AW7" s="71"/>
      <c r="AX7" s="71"/>
      <c r="AY7" s="71"/>
      <c r="AZ7" s="71"/>
      <c r="BA7" s="71"/>
      <c r="BB7" s="71" t="s">
        <v>8</v>
      </c>
      <c r="BC7" s="71"/>
      <c r="BD7" s="71"/>
      <c r="BE7" s="71"/>
      <c r="BF7" s="71"/>
      <c r="BG7" s="71"/>
      <c r="BH7" s="71"/>
      <c r="BI7" s="71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2">
      <c r="A8" s="2"/>
      <c r="B8" s="72" t="str">
        <f>データ!$I$6</f>
        <v>法非適用</v>
      </c>
      <c r="C8" s="72"/>
      <c r="D8" s="72"/>
      <c r="E8" s="72"/>
      <c r="F8" s="72"/>
      <c r="G8" s="72"/>
      <c r="H8" s="72"/>
      <c r="I8" s="72" t="str">
        <f>データ!$J$6</f>
        <v>水道事業</v>
      </c>
      <c r="J8" s="72"/>
      <c r="K8" s="72"/>
      <c r="L8" s="72"/>
      <c r="M8" s="72"/>
      <c r="N8" s="72"/>
      <c r="O8" s="72"/>
      <c r="P8" s="72" t="str">
        <f>データ!$K$6</f>
        <v>簡易水道事業</v>
      </c>
      <c r="Q8" s="72"/>
      <c r="R8" s="72"/>
      <c r="S8" s="72"/>
      <c r="T8" s="72"/>
      <c r="U8" s="72"/>
      <c r="V8" s="72"/>
      <c r="W8" s="72" t="str">
        <f>データ!$L$6</f>
        <v>D3</v>
      </c>
      <c r="X8" s="72"/>
      <c r="Y8" s="72"/>
      <c r="Z8" s="72"/>
      <c r="AA8" s="72"/>
      <c r="AB8" s="72"/>
      <c r="AC8" s="72"/>
      <c r="AD8" s="72" t="str">
        <f>データ!$M$6</f>
        <v>非設置</v>
      </c>
      <c r="AE8" s="72"/>
      <c r="AF8" s="72"/>
      <c r="AG8" s="72"/>
      <c r="AH8" s="72"/>
      <c r="AI8" s="72"/>
      <c r="AJ8" s="72"/>
      <c r="AK8" s="2"/>
      <c r="AL8" s="66">
        <f>データ!$R$6</f>
        <v>2979</v>
      </c>
      <c r="AM8" s="66"/>
      <c r="AN8" s="66"/>
      <c r="AO8" s="66"/>
      <c r="AP8" s="66"/>
      <c r="AQ8" s="66"/>
      <c r="AR8" s="66"/>
      <c r="AS8" s="66"/>
      <c r="AT8" s="65">
        <f>データ!$S$6</f>
        <v>71.239999999999995</v>
      </c>
      <c r="AU8" s="65"/>
      <c r="AV8" s="65"/>
      <c r="AW8" s="65"/>
      <c r="AX8" s="65"/>
      <c r="AY8" s="65"/>
      <c r="AZ8" s="65"/>
      <c r="BA8" s="65"/>
      <c r="BB8" s="65">
        <f>データ!$T$6</f>
        <v>41.82</v>
      </c>
      <c r="BC8" s="65"/>
      <c r="BD8" s="65"/>
      <c r="BE8" s="65"/>
      <c r="BF8" s="65"/>
      <c r="BG8" s="65"/>
      <c r="BH8" s="65"/>
      <c r="BI8" s="65"/>
      <c r="BJ8" s="3"/>
      <c r="BK8" s="3"/>
      <c r="BL8" s="69" t="s">
        <v>10</v>
      </c>
      <c r="BM8" s="70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2">
      <c r="A9" s="2"/>
      <c r="B9" s="71" t="s">
        <v>12</v>
      </c>
      <c r="C9" s="71"/>
      <c r="D9" s="71"/>
      <c r="E9" s="71"/>
      <c r="F9" s="71"/>
      <c r="G9" s="71"/>
      <c r="H9" s="71"/>
      <c r="I9" s="71" t="s">
        <v>13</v>
      </c>
      <c r="J9" s="71"/>
      <c r="K9" s="71"/>
      <c r="L9" s="71"/>
      <c r="M9" s="71"/>
      <c r="N9" s="71"/>
      <c r="O9" s="71"/>
      <c r="P9" s="71" t="s">
        <v>14</v>
      </c>
      <c r="Q9" s="71"/>
      <c r="R9" s="71"/>
      <c r="S9" s="71"/>
      <c r="T9" s="71"/>
      <c r="U9" s="71"/>
      <c r="V9" s="71"/>
      <c r="W9" s="71" t="s">
        <v>15</v>
      </c>
      <c r="X9" s="71"/>
      <c r="Y9" s="71"/>
      <c r="Z9" s="71"/>
      <c r="AA9" s="71"/>
      <c r="AB9" s="71"/>
      <c r="AC9" s="71"/>
      <c r="AD9" s="2"/>
      <c r="AE9" s="2"/>
      <c r="AF9" s="2"/>
      <c r="AG9" s="2"/>
      <c r="AH9" s="3"/>
      <c r="AI9" s="2"/>
      <c r="AJ9" s="2"/>
      <c r="AK9" s="2"/>
      <c r="AL9" s="71" t="s">
        <v>16</v>
      </c>
      <c r="AM9" s="71"/>
      <c r="AN9" s="71"/>
      <c r="AO9" s="71"/>
      <c r="AP9" s="71"/>
      <c r="AQ9" s="71"/>
      <c r="AR9" s="71"/>
      <c r="AS9" s="71"/>
      <c r="AT9" s="71" t="s">
        <v>17</v>
      </c>
      <c r="AU9" s="71"/>
      <c r="AV9" s="71"/>
      <c r="AW9" s="71"/>
      <c r="AX9" s="71"/>
      <c r="AY9" s="71"/>
      <c r="AZ9" s="71"/>
      <c r="BA9" s="71"/>
      <c r="BB9" s="71" t="s">
        <v>18</v>
      </c>
      <c r="BC9" s="71"/>
      <c r="BD9" s="71"/>
      <c r="BE9" s="71"/>
      <c r="BF9" s="71"/>
      <c r="BG9" s="71"/>
      <c r="BH9" s="71"/>
      <c r="BI9" s="71"/>
      <c r="BJ9" s="3"/>
      <c r="BK9" s="3"/>
      <c r="BL9" s="63" t="s">
        <v>19</v>
      </c>
      <c r="BM9" s="64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2">
      <c r="A10" s="2"/>
      <c r="B10" s="65" t="str">
        <f>データ!$N$6</f>
        <v>-</v>
      </c>
      <c r="C10" s="65"/>
      <c r="D10" s="65"/>
      <c r="E10" s="65"/>
      <c r="F10" s="65"/>
      <c r="G10" s="65"/>
      <c r="H10" s="65"/>
      <c r="I10" s="65" t="str">
        <f>データ!$O$6</f>
        <v>該当数値なし</v>
      </c>
      <c r="J10" s="65"/>
      <c r="K10" s="65"/>
      <c r="L10" s="65"/>
      <c r="M10" s="65"/>
      <c r="N10" s="65"/>
      <c r="O10" s="65"/>
      <c r="P10" s="65">
        <f>データ!$P$6</f>
        <v>97.62</v>
      </c>
      <c r="Q10" s="65"/>
      <c r="R10" s="65"/>
      <c r="S10" s="65"/>
      <c r="T10" s="65"/>
      <c r="U10" s="65"/>
      <c r="V10" s="65"/>
      <c r="W10" s="66">
        <f>データ!$Q$6</f>
        <v>1663</v>
      </c>
      <c r="X10" s="66"/>
      <c r="Y10" s="66"/>
      <c r="Z10" s="66"/>
      <c r="AA10" s="66"/>
      <c r="AB10" s="66"/>
      <c r="AC10" s="66"/>
      <c r="AD10" s="2"/>
      <c r="AE10" s="2"/>
      <c r="AF10" s="2"/>
      <c r="AG10" s="2"/>
      <c r="AH10" s="2"/>
      <c r="AI10" s="2"/>
      <c r="AJ10" s="2"/>
      <c r="AK10" s="2"/>
      <c r="AL10" s="66">
        <f>データ!$U$6</f>
        <v>2914</v>
      </c>
      <c r="AM10" s="66"/>
      <c r="AN10" s="66"/>
      <c r="AO10" s="66"/>
      <c r="AP10" s="66"/>
      <c r="AQ10" s="66"/>
      <c r="AR10" s="66"/>
      <c r="AS10" s="66"/>
      <c r="AT10" s="65">
        <f>データ!$V$6</f>
        <v>4.5</v>
      </c>
      <c r="AU10" s="65"/>
      <c r="AV10" s="65"/>
      <c r="AW10" s="65"/>
      <c r="AX10" s="65"/>
      <c r="AY10" s="65"/>
      <c r="AZ10" s="65"/>
      <c r="BA10" s="65"/>
      <c r="BB10" s="65">
        <f>データ!$W$6</f>
        <v>647.55999999999995</v>
      </c>
      <c r="BC10" s="65"/>
      <c r="BD10" s="65"/>
      <c r="BE10" s="65"/>
      <c r="BF10" s="65"/>
      <c r="BG10" s="65"/>
      <c r="BH10" s="65"/>
      <c r="BI10" s="65"/>
      <c r="BJ10" s="2"/>
      <c r="BK10" s="2"/>
      <c r="BL10" s="67" t="s">
        <v>21</v>
      </c>
      <c r="BM10" s="68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8" t="s">
        <v>23</v>
      </c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</row>
    <row r="14" spans="1:78" ht="13.5" customHeight="1" x14ac:dyDescent="0.2">
      <c r="A14" s="2"/>
      <c r="B14" s="60" t="s">
        <v>24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2"/>
      <c r="BK14" s="2"/>
      <c r="BL14" s="42" t="s">
        <v>25</v>
      </c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</row>
    <row r="15" spans="1:78" ht="13.5" customHeight="1" x14ac:dyDescent="0.2">
      <c r="A15" s="2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7"/>
      <c r="BK15" s="2"/>
      <c r="BL15" s="45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7"/>
    </row>
    <row r="16" spans="1:78" ht="13.5" customHeight="1" x14ac:dyDescent="0.2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8" t="s">
        <v>120</v>
      </c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</row>
    <row r="17" spans="1:78" ht="13.5" customHeight="1" x14ac:dyDescent="0.2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8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50"/>
    </row>
    <row r="18" spans="1:78" ht="13.5" customHeight="1" x14ac:dyDescent="0.2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8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50"/>
    </row>
    <row r="19" spans="1:78" ht="13.5" customHeight="1" x14ac:dyDescent="0.2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8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50"/>
    </row>
    <row r="20" spans="1:78" ht="13.5" customHeight="1" x14ac:dyDescent="0.2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8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50"/>
    </row>
    <row r="21" spans="1:78" ht="13.5" customHeight="1" x14ac:dyDescent="0.2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8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50"/>
    </row>
    <row r="22" spans="1:78" ht="13.5" customHeight="1" x14ac:dyDescent="0.2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8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50"/>
    </row>
    <row r="23" spans="1:78" ht="13.5" customHeight="1" x14ac:dyDescent="0.2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8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50"/>
    </row>
    <row r="24" spans="1:78" ht="13.5" customHeight="1" x14ac:dyDescent="0.2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8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50"/>
    </row>
    <row r="25" spans="1:78" ht="13.5" customHeight="1" x14ac:dyDescent="0.2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8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50"/>
    </row>
    <row r="26" spans="1:78" ht="13.5" customHeight="1" x14ac:dyDescent="0.2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8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50"/>
    </row>
    <row r="27" spans="1:78" ht="13.5" customHeight="1" x14ac:dyDescent="0.2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8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50"/>
    </row>
    <row r="28" spans="1:78" ht="13.5" customHeight="1" x14ac:dyDescent="0.2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8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50"/>
    </row>
    <row r="29" spans="1:78" ht="13.5" customHeight="1" x14ac:dyDescent="0.2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8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50"/>
    </row>
    <row r="30" spans="1:78" ht="13.5" customHeight="1" x14ac:dyDescent="0.2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8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50"/>
    </row>
    <row r="31" spans="1:78" ht="13.5" customHeight="1" x14ac:dyDescent="0.2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8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50"/>
    </row>
    <row r="32" spans="1:78" ht="13.5" customHeight="1" x14ac:dyDescent="0.2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8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50"/>
    </row>
    <row r="33" spans="1:78" ht="13.5" customHeight="1" x14ac:dyDescent="0.2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8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50"/>
    </row>
    <row r="34" spans="1:78" ht="13.5" customHeight="1" x14ac:dyDescent="0.2">
      <c r="A34" s="2"/>
      <c r="B34" s="16"/>
      <c r="C34" s="54" t="s">
        <v>26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9"/>
      <c r="R34" s="54" t="s">
        <v>27</v>
      </c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19"/>
      <c r="AG34" s="54" t="s">
        <v>28</v>
      </c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19"/>
      <c r="AV34" s="54" t="s">
        <v>29</v>
      </c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18"/>
      <c r="BK34" s="2"/>
      <c r="BL34" s="48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50"/>
    </row>
    <row r="35" spans="1:78" ht="13.5" customHeight="1" x14ac:dyDescent="0.2">
      <c r="A35" s="2"/>
      <c r="B35" s="16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19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19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19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18"/>
      <c r="BK35" s="2"/>
      <c r="BL35" s="48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50"/>
    </row>
    <row r="36" spans="1:78" ht="13.5" customHeight="1" x14ac:dyDescent="0.2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8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50"/>
    </row>
    <row r="37" spans="1:78" ht="13.5" customHeight="1" x14ac:dyDescent="0.2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8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50"/>
    </row>
    <row r="38" spans="1:78" ht="13.5" customHeight="1" x14ac:dyDescent="0.2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8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50"/>
    </row>
    <row r="39" spans="1:78" ht="13.5" customHeight="1" x14ac:dyDescent="0.2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8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50"/>
    </row>
    <row r="40" spans="1:78" ht="13.5" customHeight="1" x14ac:dyDescent="0.2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8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50"/>
    </row>
    <row r="41" spans="1:78" ht="13.5" customHeight="1" x14ac:dyDescent="0.2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8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50"/>
    </row>
    <row r="42" spans="1:78" ht="13.5" customHeight="1" x14ac:dyDescent="0.2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8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50"/>
    </row>
    <row r="43" spans="1:78" ht="13.5" customHeight="1" x14ac:dyDescent="0.2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8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50"/>
    </row>
    <row r="44" spans="1:78" ht="13.5" customHeight="1" x14ac:dyDescent="0.2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1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3"/>
    </row>
    <row r="45" spans="1:78" ht="13.5" customHeight="1" x14ac:dyDescent="0.2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2" t="s">
        <v>30</v>
      </c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4"/>
    </row>
    <row r="46" spans="1:78" ht="13.5" customHeight="1" x14ac:dyDescent="0.2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5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7"/>
    </row>
    <row r="47" spans="1:78" ht="13.5" customHeight="1" x14ac:dyDescent="0.2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8" t="s">
        <v>122</v>
      </c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50"/>
    </row>
    <row r="48" spans="1:78" ht="13.5" customHeight="1" x14ac:dyDescent="0.2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8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50"/>
    </row>
    <row r="49" spans="1:78" ht="13.5" customHeight="1" x14ac:dyDescent="0.2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8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50"/>
    </row>
    <row r="50" spans="1:78" ht="13.5" customHeight="1" x14ac:dyDescent="0.2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8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50"/>
    </row>
    <row r="51" spans="1:78" ht="13.5" customHeight="1" x14ac:dyDescent="0.2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8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50"/>
    </row>
    <row r="52" spans="1:78" ht="13.5" customHeight="1" x14ac:dyDescent="0.2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8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50"/>
    </row>
    <row r="53" spans="1:78" ht="13.5" customHeight="1" x14ac:dyDescent="0.2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8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50"/>
    </row>
    <row r="54" spans="1:78" ht="13.5" customHeight="1" x14ac:dyDescent="0.2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8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50"/>
    </row>
    <row r="55" spans="1:78" ht="13.5" customHeight="1" x14ac:dyDescent="0.2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8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50"/>
    </row>
    <row r="56" spans="1:78" ht="13.5" customHeight="1" x14ac:dyDescent="0.2">
      <c r="A56" s="2"/>
      <c r="B56" s="16"/>
      <c r="C56" s="54" t="s">
        <v>31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9"/>
      <c r="R56" s="54" t="s">
        <v>32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19"/>
      <c r="AG56" s="54" t="s">
        <v>33</v>
      </c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19"/>
      <c r="AV56" s="54" t="s">
        <v>34</v>
      </c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18"/>
      <c r="BK56" s="2"/>
      <c r="BL56" s="48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50"/>
    </row>
    <row r="57" spans="1:78" ht="13.5" customHeight="1" x14ac:dyDescent="0.2">
      <c r="A57" s="2"/>
      <c r="B57" s="16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9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19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19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18"/>
      <c r="BK57" s="2"/>
      <c r="BL57" s="48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50"/>
    </row>
    <row r="58" spans="1:78" ht="13.5" customHeight="1" x14ac:dyDescent="0.2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8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50"/>
    </row>
    <row r="59" spans="1:78" ht="13.5" customHeight="1" x14ac:dyDescent="0.2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8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50"/>
    </row>
    <row r="60" spans="1:78" ht="13.5" customHeight="1" x14ac:dyDescent="0.2">
      <c r="A60" s="2"/>
      <c r="B60" s="55" t="s">
        <v>35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7"/>
      <c r="BK60" s="2"/>
      <c r="BL60" s="48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50"/>
    </row>
    <row r="61" spans="1:78" ht="13.5" customHeight="1" x14ac:dyDescent="0.2">
      <c r="A61" s="2"/>
      <c r="B61" s="5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7"/>
      <c r="BK61" s="2"/>
      <c r="BL61" s="48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50"/>
    </row>
    <row r="62" spans="1:78" ht="13.5" customHeight="1" x14ac:dyDescent="0.2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8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50"/>
    </row>
    <row r="63" spans="1:78" ht="13.5" customHeight="1" x14ac:dyDescent="0.2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1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3"/>
    </row>
    <row r="64" spans="1:78" ht="13.5" customHeight="1" x14ac:dyDescent="0.2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2" t="s">
        <v>36</v>
      </c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4"/>
    </row>
    <row r="65" spans="1:78" ht="13.5" customHeight="1" x14ac:dyDescent="0.2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5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7"/>
    </row>
    <row r="66" spans="1:78" ht="13.5" customHeight="1" x14ac:dyDescent="0.2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8" t="s">
        <v>121</v>
      </c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50"/>
    </row>
    <row r="67" spans="1:78" ht="13.5" customHeight="1" x14ac:dyDescent="0.2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8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50"/>
    </row>
    <row r="68" spans="1:78" ht="13.5" customHeight="1" x14ac:dyDescent="0.2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8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50"/>
    </row>
    <row r="69" spans="1:78" ht="13.5" customHeight="1" x14ac:dyDescent="0.2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8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50"/>
    </row>
    <row r="70" spans="1:78" ht="13.5" customHeight="1" x14ac:dyDescent="0.2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8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50"/>
    </row>
    <row r="71" spans="1:78" ht="13.5" customHeight="1" x14ac:dyDescent="0.2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8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50"/>
    </row>
    <row r="72" spans="1:78" ht="13.5" customHeight="1" x14ac:dyDescent="0.2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8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50"/>
    </row>
    <row r="73" spans="1:78" ht="13.5" customHeight="1" x14ac:dyDescent="0.2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8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50"/>
    </row>
    <row r="74" spans="1:78" ht="13.5" customHeight="1" x14ac:dyDescent="0.2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8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50"/>
    </row>
    <row r="75" spans="1:78" ht="13.5" customHeight="1" x14ac:dyDescent="0.2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8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50"/>
    </row>
    <row r="76" spans="1:78" ht="13.5" customHeight="1" x14ac:dyDescent="0.2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8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50"/>
    </row>
    <row r="77" spans="1:78" ht="13.5" customHeight="1" x14ac:dyDescent="0.2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8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50"/>
    </row>
    <row r="78" spans="1:78" ht="13.5" customHeight="1" x14ac:dyDescent="0.2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8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50"/>
    </row>
    <row r="79" spans="1:78" ht="13.5" customHeight="1" x14ac:dyDescent="0.2">
      <c r="A79" s="2"/>
      <c r="B79" s="16"/>
      <c r="C79" s="54" t="s">
        <v>37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19"/>
      <c r="V79" s="19"/>
      <c r="W79" s="54" t="s">
        <v>38</v>
      </c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19"/>
      <c r="AP79" s="19"/>
      <c r="AQ79" s="54" t="s">
        <v>39</v>
      </c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17"/>
      <c r="BJ79" s="18"/>
      <c r="BK79" s="2"/>
      <c r="BL79" s="48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50"/>
    </row>
    <row r="80" spans="1:78" ht="13.5" customHeight="1" x14ac:dyDescent="0.2">
      <c r="A80" s="2"/>
      <c r="B80" s="16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19"/>
      <c r="V80" s="19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19"/>
      <c r="AP80" s="19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17"/>
      <c r="BJ80" s="18"/>
      <c r="BK80" s="2"/>
      <c r="BL80" s="48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50"/>
    </row>
    <row r="81" spans="1:78" ht="13.5" customHeight="1" x14ac:dyDescent="0.2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8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50"/>
    </row>
    <row r="82" spans="1:78" ht="13.5" customHeight="1" x14ac:dyDescent="0.2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51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3"/>
    </row>
    <row r="83" spans="1:78" x14ac:dyDescent="0.2">
      <c r="C83" s="25" t="s">
        <v>40</v>
      </c>
    </row>
    <row r="84" spans="1:78" hidden="1" x14ac:dyDescent="0.2">
      <c r="B84" s="26" t="s">
        <v>41</v>
      </c>
      <c r="C84" s="26"/>
      <c r="D84" s="26"/>
      <c r="E84" s="26" t="s">
        <v>42</v>
      </c>
      <c r="F84" s="26" t="s">
        <v>43</v>
      </c>
      <c r="G84" s="26" t="s">
        <v>44</v>
      </c>
      <c r="H84" s="26" t="s">
        <v>45</v>
      </c>
      <c r="I84" s="26" t="s">
        <v>46</v>
      </c>
      <c r="J84" s="26" t="s">
        <v>47</v>
      </c>
      <c r="K84" s="26" t="s">
        <v>48</v>
      </c>
      <c r="L84" s="26" t="s">
        <v>49</v>
      </c>
      <c r="M84" s="26" t="s">
        <v>50</v>
      </c>
      <c r="N84" s="26" t="s">
        <v>51</v>
      </c>
      <c r="O84" s="26" t="s">
        <v>52</v>
      </c>
    </row>
    <row r="85" spans="1:78" hidden="1" x14ac:dyDescent="0.2">
      <c r="B85" s="26"/>
      <c r="C85" s="26"/>
      <c r="D85" s="26"/>
      <c r="E85" s="26" t="str">
        <f>データ!AH6</f>
        <v>【75.76】</v>
      </c>
      <c r="F85" s="26" t="s">
        <v>53</v>
      </c>
      <c r="G85" s="26" t="s">
        <v>54</v>
      </c>
      <c r="H85" s="26" t="str">
        <f>データ!BO6</f>
        <v>【1,141.75】</v>
      </c>
      <c r="I85" s="26" t="str">
        <f>データ!BZ6</f>
        <v>【54.93】</v>
      </c>
      <c r="J85" s="26" t="str">
        <f>データ!CK6</f>
        <v>【292.18】</v>
      </c>
      <c r="K85" s="26" t="str">
        <f>データ!CV6</f>
        <v>【56.91】</v>
      </c>
      <c r="L85" s="26" t="str">
        <f>データ!DG6</f>
        <v>【74.25】</v>
      </c>
      <c r="M85" s="26" t="s">
        <v>54</v>
      </c>
      <c r="N85" s="26" t="s">
        <v>53</v>
      </c>
      <c r="O85" s="26" t="str">
        <f>データ!EN6</f>
        <v>【0.72】</v>
      </c>
    </row>
  </sheetData>
  <sheetProtection algorithmName="SHA-512" hashValue="pQNQiGTJ5KW+xEMs8cAYyoZHN5xJDPmorsVdGiCkfropHrACC83OGnbr0Dy4CPIaBjZ3n6sRN1QGwetsnyBXWA==" saltValue="YIkrhw/46dOaKhkroNZIfw==" spinCount="100000" sheet="1" objects="1" scenarios="1" formatCells="0" formatColumns="0" formatRows="0"/>
  <mergeCells count="55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55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>
        <v>1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/>
      <c r="AI1" s="27">
        <v>1</v>
      </c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/>
      <c r="AT1" s="27">
        <v>1</v>
      </c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/>
      <c r="BE1" s="27">
        <v>1</v>
      </c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/>
      <c r="BP1" s="27">
        <v>1</v>
      </c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/>
      <c r="CA1" s="27">
        <v>1</v>
      </c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/>
      <c r="CL1" s="27">
        <v>1</v>
      </c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/>
      <c r="CW1" s="27">
        <v>1</v>
      </c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/>
      <c r="DH1" s="27">
        <v>1</v>
      </c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/>
      <c r="DS1" s="27">
        <v>1</v>
      </c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/>
      <c r="ED1" s="27">
        <v>1</v>
      </c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/>
    </row>
    <row r="2" spans="1:144" x14ac:dyDescent="0.2">
      <c r="A2" s="28" t="s">
        <v>56</v>
      </c>
      <c r="B2" s="28">
        <f>COLUMN()-1</f>
        <v>1</v>
      </c>
      <c r="C2" s="28">
        <f t="shared" ref="C2:BR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ref="BS2:ED2" si="1">COLUMN()-1</f>
        <v>70</v>
      </c>
      <c r="BT2" s="28">
        <f t="shared" si="1"/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ref="EE2:EN2" si="2">COLUMN()-1</f>
        <v>134</v>
      </c>
      <c r="EF2" s="28">
        <f t="shared" si="2"/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</row>
    <row r="3" spans="1:144" x14ac:dyDescent="0.2">
      <c r="A3" s="28" t="s">
        <v>57</v>
      </c>
      <c r="B3" s="29" t="s">
        <v>58</v>
      </c>
      <c r="C3" s="29" t="s">
        <v>59</v>
      </c>
      <c r="D3" s="29" t="s">
        <v>60</v>
      </c>
      <c r="E3" s="29" t="s">
        <v>61</v>
      </c>
      <c r="F3" s="29" t="s">
        <v>62</v>
      </c>
      <c r="G3" s="29" t="s">
        <v>63</v>
      </c>
      <c r="H3" s="76" t="s">
        <v>64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8"/>
      <c r="X3" s="82" t="s">
        <v>65</v>
      </c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 t="s">
        <v>35</v>
      </c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</row>
    <row r="4" spans="1:144" x14ac:dyDescent="0.2">
      <c r="A4" s="28" t="s">
        <v>66</v>
      </c>
      <c r="B4" s="30"/>
      <c r="C4" s="30"/>
      <c r="D4" s="30"/>
      <c r="E4" s="30"/>
      <c r="F4" s="30"/>
      <c r="G4" s="30"/>
      <c r="H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75" t="s">
        <v>67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 t="s">
        <v>68</v>
      </c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 t="s">
        <v>69</v>
      </c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 t="s">
        <v>70</v>
      </c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 t="s">
        <v>71</v>
      </c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 t="s">
        <v>72</v>
      </c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 t="s">
        <v>73</v>
      </c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 t="s">
        <v>74</v>
      </c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 t="s">
        <v>75</v>
      </c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 t="s">
        <v>76</v>
      </c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 t="s">
        <v>77</v>
      </c>
      <c r="EE4" s="75"/>
      <c r="EF4" s="75"/>
      <c r="EG4" s="75"/>
      <c r="EH4" s="75"/>
      <c r="EI4" s="75"/>
      <c r="EJ4" s="75"/>
      <c r="EK4" s="75"/>
      <c r="EL4" s="75"/>
      <c r="EM4" s="75"/>
      <c r="EN4" s="75"/>
    </row>
    <row r="5" spans="1:144" x14ac:dyDescent="0.2">
      <c r="A5" s="28" t="s">
        <v>78</v>
      </c>
      <c r="B5" s="31"/>
      <c r="C5" s="31"/>
      <c r="D5" s="31"/>
      <c r="E5" s="31"/>
      <c r="F5" s="31"/>
      <c r="G5" s="31"/>
      <c r="H5" s="32" t="s">
        <v>79</v>
      </c>
      <c r="I5" s="32" t="s">
        <v>80</v>
      </c>
      <c r="J5" s="32" t="s">
        <v>81</v>
      </c>
      <c r="K5" s="32" t="s">
        <v>82</v>
      </c>
      <c r="L5" s="32" t="s">
        <v>83</v>
      </c>
      <c r="M5" s="32" t="s">
        <v>84</v>
      </c>
      <c r="N5" s="32" t="s">
        <v>85</v>
      </c>
      <c r="O5" s="32" t="s">
        <v>86</v>
      </c>
      <c r="P5" s="32" t="s">
        <v>87</v>
      </c>
      <c r="Q5" s="32" t="s">
        <v>88</v>
      </c>
      <c r="R5" s="32" t="s">
        <v>89</v>
      </c>
      <c r="S5" s="32" t="s">
        <v>90</v>
      </c>
      <c r="T5" s="32" t="s">
        <v>91</v>
      </c>
      <c r="U5" s="32" t="s">
        <v>92</v>
      </c>
      <c r="V5" s="32" t="s">
        <v>93</v>
      </c>
      <c r="W5" s="32" t="s">
        <v>94</v>
      </c>
      <c r="X5" s="32" t="s">
        <v>95</v>
      </c>
      <c r="Y5" s="32" t="s">
        <v>96</v>
      </c>
      <c r="Z5" s="32" t="s">
        <v>97</v>
      </c>
      <c r="AA5" s="32" t="s">
        <v>98</v>
      </c>
      <c r="AB5" s="32" t="s">
        <v>99</v>
      </c>
      <c r="AC5" s="32" t="s">
        <v>100</v>
      </c>
      <c r="AD5" s="32" t="s">
        <v>101</v>
      </c>
      <c r="AE5" s="32" t="s">
        <v>102</v>
      </c>
      <c r="AF5" s="32" t="s">
        <v>103</v>
      </c>
      <c r="AG5" s="32" t="s">
        <v>104</v>
      </c>
      <c r="AH5" s="32" t="s">
        <v>41</v>
      </c>
      <c r="AI5" s="32" t="s">
        <v>95</v>
      </c>
      <c r="AJ5" s="32" t="s">
        <v>96</v>
      </c>
      <c r="AK5" s="32" t="s">
        <v>97</v>
      </c>
      <c r="AL5" s="32" t="s">
        <v>98</v>
      </c>
      <c r="AM5" s="32" t="s">
        <v>99</v>
      </c>
      <c r="AN5" s="32" t="s">
        <v>100</v>
      </c>
      <c r="AO5" s="32" t="s">
        <v>101</v>
      </c>
      <c r="AP5" s="32" t="s">
        <v>102</v>
      </c>
      <c r="AQ5" s="32" t="s">
        <v>103</v>
      </c>
      <c r="AR5" s="32" t="s">
        <v>104</v>
      </c>
      <c r="AS5" s="32" t="s">
        <v>105</v>
      </c>
      <c r="AT5" s="32" t="s">
        <v>95</v>
      </c>
      <c r="AU5" s="32" t="s">
        <v>96</v>
      </c>
      <c r="AV5" s="32" t="s">
        <v>97</v>
      </c>
      <c r="AW5" s="32" t="s">
        <v>98</v>
      </c>
      <c r="AX5" s="32" t="s">
        <v>99</v>
      </c>
      <c r="AY5" s="32" t="s">
        <v>100</v>
      </c>
      <c r="AZ5" s="32" t="s">
        <v>101</v>
      </c>
      <c r="BA5" s="32" t="s">
        <v>102</v>
      </c>
      <c r="BB5" s="32" t="s">
        <v>103</v>
      </c>
      <c r="BC5" s="32" t="s">
        <v>104</v>
      </c>
      <c r="BD5" s="32" t="s">
        <v>105</v>
      </c>
      <c r="BE5" s="32" t="s">
        <v>95</v>
      </c>
      <c r="BF5" s="32" t="s">
        <v>96</v>
      </c>
      <c r="BG5" s="32" t="s">
        <v>97</v>
      </c>
      <c r="BH5" s="32" t="s">
        <v>98</v>
      </c>
      <c r="BI5" s="32" t="s">
        <v>99</v>
      </c>
      <c r="BJ5" s="32" t="s">
        <v>100</v>
      </c>
      <c r="BK5" s="32" t="s">
        <v>101</v>
      </c>
      <c r="BL5" s="32" t="s">
        <v>102</v>
      </c>
      <c r="BM5" s="32" t="s">
        <v>103</v>
      </c>
      <c r="BN5" s="32" t="s">
        <v>104</v>
      </c>
      <c r="BO5" s="32" t="s">
        <v>105</v>
      </c>
      <c r="BP5" s="32" t="s">
        <v>95</v>
      </c>
      <c r="BQ5" s="32" t="s">
        <v>96</v>
      </c>
      <c r="BR5" s="32" t="s">
        <v>97</v>
      </c>
      <c r="BS5" s="32" t="s">
        <v>98</v>
      </c>
      <c r="BT5" s="32" t="s">
        <v>99</v>
      </c>
      <c r="BU5" s="32" t="s">
        <v>100</v>
      </c>
      <c r="BV5" s="32" t="s">
        <v>101</v>
      </c>
      <c r="BW5" s="32" t="s">
        <v>102</v>
      </c>
      <c r="BX5" s="32" t="s">
        <v>103</v>
      </c>
      <c r="BY5" s="32" t="s">
        <v>104</v>
      </c>
      <c r="BZ5" s="32" t="s">
        <v>105</v>
      </c>
      <c r="CA5" s="32" t="s">
        <v>95</v>
      </c>
      <c r="CB5" s="32" t="s">
        <v>96</v>
      </c>
      <c r="CC5" s="32" t="s">
        <v>97</v>
      </c>
      <c r="CD5" s="32" t="s">
        <v>98</v>
      </c>
      <c r="CE5" s="32" t="s">
        <v>99</v>
      </c>
      <c r="CF5" s="32" t="s">
        <v>100</v>
      </c>
      <c r="CG5" s="32" t="s">
        <v>101</v>
      </c>
      <c r="CH5" s="32" t="s">
        <v>102</v>
      </c>
      <c r="CI5" s="32" t="s">
        <v>103</v>
      </c>
      <c r="CJ5" s="32" t="s">
        <v>104</v>
      </c>
      <c r="CK5" s="32" t="s">
        <v>105</v>
      </c>
      <c r="CL5" s="32" t="s">
        <v>95</v>
      </c>
      <c r="CM5" s="32" t="s">
        <v>96</v>
      </c>
      <c r="CN5" s="32" t="s">
        <v>97</v>
      </c>
      <c r="CO5" s="32" t="s">
        <v>98</v>
      </c>
      <c r="CP5" s="32" t="s">
        <v>99</v>
      </c>
      <c r="CQ5" s="32" t="s">
        <v>100</v>
      </c>
      <c r="CR5" s="32" t="s">
        <v>101</v>
      </c>
      <c r="CS5" s="32" t="s">
        <v>102</v>
      </c>
      <c r="CT5" s="32" t="s">
        <v>103</v>
      </c>
      <c r="CU5" s="32" t="s">
        <v>104</v>
      </c>
      <c r="CV5" s="32" t="s">
        <v>105</v>
      </c>
      <c r="CW5" s="32" t="s">
        <v>95</v>
      </c>
      <c r="CX5" s="32" t="s">
        <v>96</v>
      </c>
      <c r="CY5" s="32" t="s">
        <v>97</v>
      </c>
      <c r="CZ5" s="32" t="s">
        <v>98</v>
      </c>
      <c r="DA5" s="32" t="s">
        <v>99</v>
      </c>
      <c r="DB5" s="32" t="s">
        <v>100</v>
      </c>
      <c r="DC5" s="32" t="s">
        <v>101</v>
      </c>
      <c r="DD5" s="32" t="s">
        <v>102</v>
      </c>
      <c r="DE5" s="32" t="s">
        <v>103</v>
      </c>
      <c r="DF5" s="32" t="s">
        <v>104</v>
      </c>
      <c r="DG5" s="32" t="s">
        <v>105</v>
      </c>
      <c r="DH5" s="32" t="s">
        <v>95</v>
      </c>
      <c r="DI5" s="32" t="s">
        <v>96</v>
      </c>
      <c r="DJ5" s="32" t="s">
        <v>97</v>
      </c>
      <c r="DK5" s="32" t="s">
        <v>98</v>
      </c>
      <c r="DL5" s="32" t="s">
        <v>99</v>
      </c>
      <c r="DM5" s="32" t="s">
        <v>100</v>
      </c>
      <c r="DN5" s="32" t="s">
        <v>101</v>
      </c>
      <c r="DO5" s="32" t="s">
        <v>102</v>
      </c>
      <c r="DP5" s="32" t="s">
        <v>103</v>
      </c>
      <c r="DQ5" s="32" t="s">
        <v>104</v>
      </c>
      <c r="DR5" s="32" t="s">
        <v>105</v>
      </c>
      <c r="DS5" s="32" t="s">
        <v>95</v>
      </c>
      <c r="DT5" s="32" t="s">
        <v>96</v>
      </c>
      <c r="DU5" s="32" t="s">
        <v>97</v>
      </c>
      <c r="DV5" s="32" t="s">
        <v>98</v>
      </c>
      <c r="DW5" s="32" t="s">
        <v>99</v>
      </c>
      <c r="DX5" s="32" t="s">
        <v>100</v>
      </c>
      <c r="DY5" s="32" t="s">
        <v>101</v>
      </c>
      <c r="DZ5" s="32" t="s">
        <v>102</v>
      </c>
      <c r="EA5" s="32" t="s">
        <v>103</v>
      </c>
      <c r="EB5" s="32" t="s">
        <v>104</v>
      </c>
      <c r="EC5" s="32" t="s">
        <v>105</v>
      </c>
      <c r="ED5" s="32" t="s">
        <v>95</v>
      </c>
      <c r="EE5" s="32" t="s">
        <v>96</v>
      </c>
      <c r="EF5" s="32" t="s">
        <v>97</v>
      </c>
      <c r="EG5" s="32" t="s">
        <v>98</v>
      </c>
      <c r="EH5" s="32" t="s">
        <v>99</v>
      </c>
      <c r="EI5" s="32" t="s">
        <v>100</v>
      </c>
      <c r="EJ5" s="32" t="s">
        <v>101</v>
      </c>
      <c r="EK5" s="32" t="s">
        <v>102</v>
      </c>
      <c r="EL5" s="32" t="s">
        <v>103</v>
      </c>
      <c r="EM5" s="32" t="s">
        <v>104</v>
      </c>
      <c r="EN5" s="32" t="s">
        <v>105</v>
      </c>
    </row>
    <row r="6" spans="1:144" s="36" customFormat="1" x14ac:dyDescent="0.2">
      <c r="A6" s="28" t="s">
        <v>106</v>
      </c>
      <c r="B6" s="33">
        <f>B7</f>
        <v>2017</v>
      </c>
      <c r="C6" s="33">
        <f t="shared" ref="C6:W6" si="3">C7</f>
        <v>144029</v>
      </c>
      <c r="D6" s="33">
        <f t="shared" si="3"/>
        <v>47</v>
      </c>
      <c r="E6" s="33">
        <f t="shared" si="3"/>
        <v>1</v>
      </c>
      <c r="F6" s="33">
        <f t="shared" si="3"/>
        <v>0</v>
      </c>
      <c r="G6" s="33">
        <f t="shared" si="3"/>
        <v>0</v>
      </c>
      <c r="H6" s="33" t="str">
        <f t="shared" si="3"/>
        <v>神奈川県　清川村</v>
      </c>
      <c r="I6" s="33" t="str">
        <f t="shared" si="3"/>
        <v>法非適用</v>
      </c>
      <c r="J6" s="33" t="str">
        <f t="shared" si="3"/>
        <v>水道事業</v>
      </c>
      <c r="K6" s="33" t="str">
        <f t="shared" si="3"/>
        <v>簡易水道事業</v>
      </c>
      <c r="L6" s="33" t="str">
        <f t="shared" si="3"/>
        <v>D3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97.62</v>
      </c>
      <c r="Q6" s="34">
        <f t="shared" si="3"/>
        <v>1663</v>
      </c>
      <c r="R6" s="34">
        <f t="shared" si="3"/>
        <v>2979</v>
      </c>
      <c r="S6" s="34">
        <f t="shared" si="3"/>
        <v>71.239999999999995</v>
      </c>
      <c r="T6" s="34">
        <f t="shared" si="3"/>
        <v>41.82</v>
      </c>
      <c r="U6" s="34">
        <f t="shared" si="3"/>
        <v>2914</v>
      </c>
      <c r="V6" s="34">
        <f t="shared" si="3"/>
        <v>4.5</v>
      </c>
      <c r="W6" s="34">
        <f t="shared" si="3"/>
        <v>647.55999999999995</v>
      </c>
      <c r="X6" s="35">
        <f>IF(X7="",NA(),X7)</f>
        <v>139.44</v>
      </c>
      <c r="Y6" s="35">
        <f t="shared" ref="Y6:AG6" si="4">IF(Y7="",NA(),Y7)</f>
        <v>157.72</v>
      </c>
      <c r="Z6" s="35">
        <f t="shared" si="4"/>
        <v>161.21</v>
      </c>
      <c r="AA6" s="35">
        <f t="shared" si="4"/>
        <v>172.64</v>
      </c>
      <c r="AB6" s="35">
        <f t="shared" si="4"/>
        <v>185.77</v>
      </c>
      <c r="AC6" s="35">
        <f t="shared" si="4"/>
        <v>76.09</v>
      </c>
      <c r="AD6" s="35">
        <f t="shared" si="4"/>
        <v>75.87</v>
      </c>
      <c r="AE6" s="35">
        <f t="shared" si="4"/>
        <v>76.27</v>
      </c>
      <c r="AF6" s="35">
        <f t="shared" si="4"/>
        <v>77.56</v>
      </c>
      <c r="AG6" s="35">
        <f t="shared" si="4"/>
        <v>78.510000000000005</v>
      </c>
      <c r="AH6" s="34" t="str">
        <f>IF(AH7="","",IF(AH7="-","【-】","【"&amp;SUBSTITUTE(TEXT(AH7,"#,##0.00"),"-","△")&amp;"】"))</f>
        <v>【75.76】</v>
      </c>
      <c r="AI6" s="34" t="e">
        <f>IF(AI7="",NA(),AI7)</f>
        <v>#N/A</v>
      </c>
      <c r="AJ6" s="34" t="e">
        <f t="shared" ref="AJ6:AR6" si="5">IF(AJ7="",NA(),AJ7)</f>
        <v>#N/A</v>
      </c>
      <c r="AK6" s="34" t="e">
        <f t="shared" si="5"/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str">
        <f>IF(AS7="","",IF(AS7="-","【-】","【"&amp;SUBSTITUTE(TEXT(AS7,"#,##0.00"),"-","△")&amp;"】"))</f>
        <v/>
      </c>
      <c r="AT6" s="34" t="e">
        <f>IF(AT7="",NA(),AT7)</f>
        <v>#N/A</v>
      </c>
      <c r="AU6" s="34" t="e">
        <f t="shared" ref="AU6:BC6" si="6">IF(AU7="",NA(),AU7)</f>
        <v>#N/A</v>
      </c>
      <c r="AV6" s="34" t="e">
        <f t="shared" si="6"/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str">
        <f>IF(BD7="","",IF(BD7="-","【-】","【"&amp;SUBSTITUTE(TEXT(BD7,"#,##0.00"),"-","△")&amp;"】"))</f>
        <v/>
      </c>
      <c r="BE6" s="34">
        <f>IF(BE7="",NA(),BE7)</f>
        <v>0</v>
      </c>
      <c r="BF6" s="34">
        <f t="shared" ref="BF6:BN6" si="7">IF(BF7="",NA(),BF7)</f>
        <v>0</v>
      </c>
      <c r="BG6" s="34">
        <f t="shared" si="7"/>
        <v>0</v>
      </c>
      <c r="BH6" s="34">
        <f t="shared" si="7"/>
        <v>0</v>
      </c>
      <c r="BI6" s="34">
        <f t="shared" si="7"/>
        <v>0</v>
      </c>
      <c r="BJ6" s="35">
        <f t="shared" si="7"/>
        <v>1113.76</v>
      </c>
      <c r="BK6" s="35">
        <f t="shared" si="7"/>
        <v>1125.69</v>
      </c>
      <c r="BL6" s="35">
        <f t="shared" si="7"/>
        <v>1134.67</v>
      </c>
      <c r="BM6" s="35">
        <f t="shared" si="7"/>
        <v>1144.79</v>
      </c>
      <c r="BN6" s="35">
        <f t="shared" si="7"/>
        <v>1061.58</v>
      </c>
      <c r="BO6" s="34" t="str">
        <f>IF(BO7="","",IF(BO7="-","【-】","【"&amp;SUBSTITUTE(TEXT(BO7,"#,##0.00"),"-","△")&amp;"】"))</f>
        <v>【1,141.75】</v>
      </c>
      <c r="BP6" s="35">
        <f>IF(BP7="",NA(),BP7)</f>
        <v>134.54</v>
      </c>
      <c r="BQ6" s="35">
        <f t="shared" ref="BQ6:BY6" si="8">IF(BQ7="",NA(),BQ7)</f>
        <v>150.94</v>
      </c>
      <c r="BR6" s="35">
        <f t="shared" si="8"/>
        <v>151.71</v>
      </c>
      <c r="BS6" s="35">
        <f t="shared" si="8"/>
        <v>162.43</v>
      </c>
      <c r="BT6" s="35">
        <f t="shared" si="8"/>
        <v>174</v>
      </c>
      <c r="BU6" s="35">
        <f t="shared" si="8"/>
        <v>34.25</v>
      </c>
      <c r="BV6" s="35">
        <f t="shared" si="8"/>
        <v>46.48</v>
      </c>
      <c r="BW6" s="35">
        <f t="shared" si="8"/>
        <v>40.6</v>
      </c>
      <c r="BX6" s="35">
        <f t="shared" si="8"/>
        <v>56.04</v>
      </c>
      <c r="BY6" s="35">
        <f t="shared" si="8"/>
        <v>58.52</v>
      </c>
      <c r="BZ6" s="34" t="str">
        <f>IF(BZ7="","",IF(BZ7="-","【-】","【"&amp;SUBSTITUTE(TEXT(BZ7,"#,##0.00"),"-","△")&amp;"】"))</f>
        <v>【54.93】</v>
      </c>
      <c r="CA6" s="35">
        <f>IF(CA7="",NA(),CA7)</f>
        <v>86.98</v>
      </c>
      <c r="CB6" s="35">
        <f t="shared" ref="CB6:CJ6" si="9">IF(CB7="",NA(),CB7)</f>
        <v>79.64</v>
      </c>
      <c r="CC6" s="35">
        <f t="shared" si="9"/>
        <v>79.319999999999993</v>
      </c>
      <c r="CD6" s="35">
        <f t="shared" si="9"/>
        <v>74.02</v>
      </c>
      <c r="CE6" s="35">
        <f t="shared" si="9"/>
        <v>69.78</v>
      </c>
      <c r="CF6" s="35">
        <f t="shared" si="9"/>
        <v>501.18</v>
      </c>
      <c r="CG6" s="35">
        <f t="shared" si="9"/>
        <v>376.61</v>
      </c>
      <c r="CH6" s="35">
        <f t="shared" si="9"/>
        <v>440.03</v>
      </c>
      <c r="CI6" s="35">
        <f t="shared" si="9"/>
        <v>304.35000000000002</v>
      </c>
      <c r="CJ6" s="35">
        <f t="shared" si="9"/>
        <v>296.3</v>
      </c>
      <c r="CK6" s="34" t="str">
        <f>IF(CK7="","",IF(CK7="-","【-】","【"&amp;SUBSTITUTE(TEXT(CK7,"#,##0.00"),"-","△")&amp;"】"))</f>
        <v>【292.18】</v>
      </c>
      <c r="CL6" s="35">
        <f>IF(CL7="",NA(),CL7)</f>
        <v>46.8</v>
      </c>
      <c r="CM6" s="35">
        <f t="shared" ref="CM6:CU6" si="10">IF(CM7="",NA(),CM7)</f>
        <v>47.73</v>
      </c>
      <c r="CN6" s="35">
        <f t="shared" si="10"/>
        <v>46.83</v>
      </c>
      <c r="CO6" s="35">
        <f t="shared" si="10"/>
        <v>48.21</v>
      </c>
      <c r="CP6" s="35">
        <f t="shared" si="10"/>
        <v>51.81</v>
      </c>
      <c r="CQ6" s="35">
        <f t="shared" si="10"/>
        <v>57.55</v>
      </c>
      <c r="CR6" s="35">
        <f t="shared" si="10"/>
        <v>57.43</v>
      </c>
      <c r="CS6" s="35">
        <f t="shared" si="10"/>
        <v>57.29</v>
      </c>
      <c r="CT6" s="35">
        <f t="shared" si="10"/>
        <v>55.9</v>
      </c>
      <c r="CU6" s="35">
        <f t="shared" si="10"/>
        <v>57.3</v>
      </c>
      <c r="CV6" s="34" t="str">
        <f>IF(CV7="","",IF(CV7="-","【-】","【"&amp;SUBSTITUTE(TEXT(CV7,"#,##0.00"),"-","△")&amp;"】"))</f>
        <v>【56.91】</v>
      </c>
      <c r="CW6" s="35">
        <f>IF(CW7="",NA(),CW7)</f>
        <v>84.44</v>
      </c>
      <c r="CX6" s="35">
        <f t="shared" ref="CX6:DF6" si="11">IF(CX7="",NA(),CX7)</f>
        <v>79.599999999999994</v>
      </c>
      <c r="CY6" s="35">
        <f t="shared" si="11"/>
        <v>80.78</v>
      </c>
      <c r="CZ6" s="35">
        <f t="shared" si="11"/>
        <v>77.12</v>
      </c>
      <c r="DA6" s="35">
        <f t="shared" si="11"/>
        <v>72.349999999999994</v>
      </c>
      <c r="DB6" s="35">
        <f t="shared" si="11"/>
        <v>74.14</v>
      </c>
      <c r="DC6" s="35">
        <f t="shared" si="11"/>
        <v>73.83</v>
      </c>
      <c r="DD6" s="35">
        <f t="shared" si="11"/>
        <v>73.69</v>
      </c>
      <c r="DE6" s="35">
        <f t="shared" si="11"/>
        <v>73.28</v>
      </c>
      <c r="DF6" s="35">
        <f t="shared" si="11"/>
        <v>72.42</v>
      </c>
      <c r="DG6" s="34" t="str">
        <f>IF(DG7="","",IF(DG7="-","【-】","【"&amp;SUBSTITUTE(TEXT(DG7,"#,##0.00"),"-","△")&amp;"】"))</f>
        <v>【74.25】</v>
      </c>
      <c r="DH6" s="34" t="e">
        <f>IF(DH7="",NA(),DH7)</f>
        <v>#N/A</v>
      </c>
      <c r="DI6" s="34" t="e">
        <f t="shared" ref="DI6:DQ6" si="12">IF(DI7="",NA(),DI7)</f>
        <v>#N/A</v>
      </c>
      <c r="DJ6" s="34" t="e">
        <f t="shared" si="12"/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str">
        <f>IF(DR7="","",IF(DR7="-","【-】","【"&amp;SUBSTITUTE(TEXT(DR7,"#,##0.00"),"-","△")&amp;"】"))</f>
        <v/>
      </c>
      <c r="DS6" s="34" t="e">
        <f>IF(DS7="",NA(),DS7)</f>
        <v>#N/A</v>
      </c>
      <c r="DT6" s="34" t="e">
        <f t="shared" ref="DT6:EB6" si="13">IF(DT7="",NA(),DT7)</f>
        <v>#N/A</v>
      </c>
      <c r="DU6" s="34" t="e">
        <f t="shared" si="13"/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str">
        <f>IF(EC7="","",IF(EC7="-","【-】","【"&amp;SUBSTITUTE(TEXT(EC7,"#,##0.00"),"-","△")&amp;"】"))</f>
        <v/>
      </c>
      <c r="ED6" s="35">
        <f>IF(ED7="",NA(),ED7)</f>
        <v>0.15</v>
      </c>
      <c r="EE6" s="35">
        <f t="shared" ref="EE6:EM6" si="14">IF(EE7="",NA(),EE7)</f>
        <v>0.09</v>
      </c>
      <c r="EF6" s="34">
        <f t="shared" si="14"/>
        <v>0</v>
      </c>
      <c r="EG6" s="34">
        <f t="shared" si="14"/>
        <v>0</v>
      </c>
      <c r="EH6" s="34">
        <f t="shared" si="14"/>
        <v>0</v>
      </c>
      <c r="EI6" s="35">
        <f t="shared" si="14"/>
        <v>0.8</v>
      </c>
      <c r="EJ6" s="35">
        <f t="shared" si="14"/>
        <v>0.69</v>
      </c>
      <c r="EK6" s="35">
        <f t="shared" si="14"/>
        <v>0.65</v>
      </c>
      <c r="EL6" s="35">
        <f t="shared" si="14"/>
        <v>0.53</v>
      </c>
      <c r="EM6" s="35">
        <f t="shared" si="14"/>
        <v>0.72</v>
      </c>
      <c r="EN6" s="34" t="str">
        <f>IF(EN7="","",IF(EN7="-","【-】","【"&amp;SUBSTITUTE(TEXT(EN7,"#,##0.00"),"-","△")&amp;"】"))</f>
        <v>【0.72】</v>
      </c>
    </row>
    <row r="7" spans="1:144" s="36" customFormat="1" x14ac:dyDescent="0.2">
      <c r="A7" s="28"/>
      <c r="B7" s="37">
        <v>2017</v>
      </c>
      <c r="C7" s="37">
        <v>144029</v>
      </c>
      <c r="D7" s="37">
        <v>47</v>
      </c>
      <c r="E7" s="37">
        <v>1</v>
      </c>
      <c r="F7" s="37">
        <v>0</v>
      </c>
      <c r="G7" s="37">
        <v>0</v>
      </c>
      <c r="H7" s="37" t="s">
        <v>107</v>
      </c>
      <c r="I7" s="37" t="s">
        <v>108</v>
      </c>
      <c r="J7" s="37" t="s">
        <v>109</v>
      </c>
      <c r="K7" s="37" t="s">
        <v>110</v>
      </c>
      <c r="L7" s="37" t="s">
        <v>111</v>
      </c>
      <c r="M7" s="37" t="s">
        <v>112</v>
      </c>
      <c r="N7" s="38" t="s">
        <v>113</v>
      </c>
      <c r="O7" s="38" t="s">
        <v>114</v>
      </c>
      <c r="P7" s="38">
        <v>97.62</v>
      </c>
      <c r="Q7" s="38">
        <v>1663</v>
      </c>
      <c r="R7" s="38">
        <v>2979</v>
      </c>
      <c r="S7" s="38">
        <v>71.239999999999995</v>
      </c>
      <c r="T7" s="38">
        <v>41.82</v>
      </c>
      <c r="U7" s="38">
        <v>2914</v>
      </c>
      <c r="V7" s="38">
        <v>4.5</v>
      </c>
      <c r="W7" s="38">
        <v>647.55999999999995</v>
      </c>
      <c r="X7" s="38">
        <v>139.44</v>
      </c>
      <c r="Y7" s="38">
        <v>157.72</v>
      </c>
      <c r="Z7" s="38">
        <v>161.21</v>
      </c>
      <c r="AA7" s="38">
        <v>172.64</v>
      </c>
      <c r="AB7" s="38">
        <v>185.77</v>
      </c>
      <c r="AC7" s="38">
        <v>76.09</v>
      </c>
      <c r="AD7" s="38">
        <v>75.87</v>
      </c>
      <c r="AE7" s="38">
        <v>76.27</v>
      </c>
      <c r="AF7" s="38">
        <v>77.56</v>
      </c>
      <c r="AG7" s="38">
        <v>78.510000000000005</v>
      </c>
      <c r="AH7" s="38">
        <v>75.760000000000005</v>
      </c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8">
        <v>1113.76</v>
      </c>
      <c r="BK7" s="38">
        <v>1125.69</v>
      </c>
      <c r="BL7" s="38">
        <v>1134.67</v>
      </c>
      <c r="BM7" s="38">
        <v>1144.79</v>
      </c>
      <c r="BN7" s="38">
        <v>1061.58</v>
      </c>
      <c r="BO7" s="38">
        <v>1141.75</v>
      </c>
      <c r="BP7" s="38">
        <v>134.54</v>
      </c>
      <c r="BQ7" s="38">
        <v>150.94</v>
      </c>
      <c r="BR7" s="38">
        <v>151.71</v>
      </c>
      <c r="BS7" s="38">
        <v>162.43</v>
      </c>
      <c r="BT7" s="38">
        <v>174</v>
      </c>
      <c r="BU7" s="38">
        <v>34.25</v>
      </c>
      <c r="BV7" s="38">
        <v>46.48</v>
      </c>
      <c r="BW7" s="38">
        <v>40.6</v>
      </c>
      <c r="BX7" s="38">
        <v>56.04</v>
      </c>
      <c r="BY7" s="38">
        <v>58.52</v>
      </c>
      <c r="BZ7" s="38">
        <v>54.93</v>
      </c>
      <c r="CA7" s="38">
        <v>86.98</v>
      </c>
      <c r="CB7" s="38">
        <v>79.64</v>
      </c>
      <c r="CC7" s="38">
        <v>79.319999999999993</v>
      </c>
      <c r="CD7" s="38">
        <v>74.02</v>
      </c>
      <c r="CE7" s="38">
        <v>69.78</v>
      </c>
      <c r="CF7" s="38">
        <v>501.18</v>
      </c>
      <c r="CG7" s="38">
        <v>376.61</v>
      </c>
      <c r="CH7" s="38">
        <v>440.03</v>
      </c>
      <c r="CI7" s="38">
        <v>304.35000000000002</v>
      </c>
      <c r="CJ7" s="38">
        <v>296.3</v>
      </c>
      <c r="CK7" s="38">
        <v>292.18</v>
      </c>
      <c r="CL7" s="38">
        <v>46.8</v>
      </c>
      <c r="CM7" s="38">
        <v>47.73</v>
      </c>
      <c r="CN7" s="38">
        <v>46.83</v>
      </c>
      <c r="CO7" s="38">
        <v>48.21</v>
      </c>
      <c r="CP7" s="38">
        <v>51.81</v>
      </c>
      <c r="CQ7" s="38">
        <v>57.55</v>
      </c>
      <c r="CR7" s="38">
        <v>57.43</v>
      </c>
      <c r="CS7" s="38">
        <v>57.29</v>
      </c>
      <c r="CT7" s="38">
        <v>55.9</v>
      </c>
      <c r="CU7" s="38">
        <v>57.3</v>
      </c>
      <c r="CV7" s="38">
        <v>56.91</v>
      </c>
      <c r="CW7" s="38">
        <v>84.44</v>
      </c>
      <c r="CX7" s="38">
        <v>79.599999999999994</v>
      </c>
      <c r="CY7" s="38">
        <v>80.78</v>
      </c>
      <c r="CZ7" s="38">
        <v>77.12</v>
      </c>
      <c r="DA7" s="38">
        <v>72.349999999999994</v>
      </c>
      <c r="DB7" s="38">
        <v>74.14</v>
      </c>
      <c r="DC7" s="38">
        <v>73.83</v>
      </c>
      <c r="DD7" s="38">
        <v>73.69</v>
      </c>
      <c r="DE7" s="38">
        <v>73.28</v>
      </c>
      <c r="DF7" s="38">
        <v>72.42</v>
      </c>
      <c r="DG7" s="38">
        <v>74.25</v>
      </c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>
        <v>0.15</v>
      </c>
      <c r="EE7" s="38">
        <v>0.09</v>
      </c>
      <c r="EF7" s="38">
        <v>0</v>
      </c>
      <c r="EG7" s="38">
        <v>0</v>
      </c>
      <c r="EH7" s="38">
        <v>0</v>
      </c>
      <c r="EI7" s="38">
        <v>0.8</v>
      </c>
      <c r="EJ7" s="38">
        <v>0.69</v>
      </c>
      <c r="EK7" s="38">
        <v>0.65</v>
      </c>
      <c r="EL7" s="38">
        <v>0.53</v>
      </c>
      <c r="EM7" s="38">
        <v>0.72</v>
      </c>
      <c r="EN7" s="38">
        <v>0.72</v>
      </c>
    </row>
    <row r="8" spans="1:144" x14ac:dyDescent="0.2"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</row>
    <row r="9" spans="1:144" x14ac:dyDescent="0.2">
      <c r="A9" s="40"/>
      <c r="B9" s="40" t="s">
        <v>115</v>
      </c>
      <c r="C9" s="40" t="s">
        <v>116</v>
      </c>
      <c r="D9" s="40" t="s">
        <v>117</v>
      </c>
      <c r="E9" s="40" t="s">
        <v>118</v>
      </c>
      <c r="F9" s="40" t="s">
        <v>119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4" x14ac:dyDescent="0.2">
      <c r="A10" s="40" t="s">
        <v>58</v>
      </c>
      <c r="B10" s="41">
        <f>DATEVALUE($B$6-4&amp;"年1月1日")</f>
        <v>41275</v>
      </c>
      <c r="C10" s="41">
        <f>DATEVALUE($B$6-3&amp;"年1月1日")</f>
        <v>41640</v>
      </c>
      <c r="D10" s="41">
        <f>DATEVALUE($B$6-2&amp;"年1月1日")</f>
        <v>42005</v>
      </c>
      <c r="E10" s="41">
        <f>DATEVALUE($B$6-1&amp;"年1月1日")</f>
        <v>42370</v>
      </c>
      <c r="F10" s="41">
        <f>DATEVALUE($B$6&amp;"年1月1日")</f>
        <v>42736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cp:lastPrinted>2019-02-27T09:43:52Z</cp:lastPrinted>
  <dcterms:created xsi:type="dcterms:W3CDTF">2018-12-03T08:42:39Z</dcterms:created>
  <dcterms:modified xsi:type="dcterms:W3CDTF">2019-02-28T04:14:33Z</dcterms:modified>
  <cp:category/>
</cp:coreProperties>
</file>